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1"/>
  </bookViews>
  <sheets>
    <sheet name="TG. BUJOR 2025 august" sheetId="52" r:id="rId1"/>
    <sheet name="TG. BUJOR 2025 iulie" sheetId="51" r:id="rId2"/>
    <sheet name="TG. BUJOR 2025 mai" sheetId="50" r:id="rId3"/>
    <sheet name="TG. BUJOR 2025 (2)" sheetId="49" r:id="rId4"/>
    <sheet name="TG. BUJOR 2025" sheetId="48" r:id="rId5"/>
    <sheet name="TG. BUJOR 2024 nov.2024 (2)" sheetId="46" r:id="rId6"/>
    <sheet name="TG. BUJOR 2024 nov.2024" sheetId="45" r:id="rId7"/>
    <sheet name="TG. BUJOR 2024 sept.2024" sheetId="44" r:id="rId8"/>
    <sheet name="TG. BUJOR 2024 aug.2024 (2)" sheetId="42" r:id="rId9"/>
    <sheet name="TG. BUJOR 2024 aug.2024" sheetId="41" r:id="rId10"/>
    <sheet name="TG. BUJOR 2024 iul.2024" sheetId="40" r:id="rId11"/>
    <sheet name="TG. BUJOR 2024  rectificare mai" sheetId="39" r:id="rId12"/>
    <sheet name="TG. BUJOR 2024  rectificarePNRR" sheetId="38" r:id="rId13"/>
    <sheet name="TG. BUJOR 2024  rectificare mar" sheetId="37" r:id="rId14"/>
    <sheet name="TG. BUJOR 2024  rectificare 29 " sheetId="36" r:id="rId15"/>
    <sheet name="TG. BUJOR 2024 FEBR initial" sheetId="35" r:id="rId16"/>
    <sheet name="TG. BUJOR 2024" sheetId="27" r:id="rId17"/>
    <sheet name="TG. BUJOR 2023 nov (2)" sheetId="34" r:id="rId18"/>
    <sheet name="TG. BUJOR 2023 nov" sheetId="33" r:id="rId19"/>
    <sheet name="TG. BUJOR 2023 sept" sheetId="32" r:id="rId20"/>
    <sheet name="TG. BUJOR 2023  aug 2023 " sheetId="31" r:id="rId21"/>
    <sheet name="TG. BUJOR 2023  APRIL 2023" sheetId="30" r:id="rId22"/>
    <sheet name="TG. BUJOR 2023  martie 2023" sheetId="29" r:id="rId23"/>
    <sheet name="DETALIERE PE SURSE 2023" sheetId="24" r:id="rId24"/>
  </sheets>
  <definedNames>
    <definedName name="_xlnm._FilterDatabase" localSheetId="21" hidden="1">'TG. BUJOR 2023  APRIL 2023'!$E$1:$E$501</definedName>
    <definedName name="_xlnm._FilterDatabase" localSheetId="20" hidden="1">'TG. BUJOR 2023  aug 2023 '!$E$1:$E$501</definedName>
    <definedName name="_xlnm._FilterDatabase" localSheetId="22" hidden="1">'TG. BUJOR 2023  martie 2023'!$E$1:$E$501</definedName>
    <definedName name="_xlnm._FilterDatabase" localSheetId="18" hidden="1">'TG. BUJOR 2023 nov'!$E$1:$E$501</definedName>
    <definedName name="_xlnm._FilterDatabase" localSheetId="17" hidden="1">'TG. BUJOR 2023 nov (2)'!$E$1:$E$501</definedName>
    <definedName name="_xlnm._FilterDatabase" localSheetId="19" hidden="1">'TG. BUJOR 2023 sept'!$E$1:$E$501</definedName>
    <definedName name="_xlnm._FilterDatabase" localSheetId="16" hidden="1">'TG. BUJOR 2024'!$E$1:$E$501</definedName>
    <definedName name="_xlnm._FilterDatabase" localSheetId="14" hidden="1">'TG. BUJOR 2024  rectificare 29 '!$E$1:$E$501</definedName>
    <definedName name="_xlnm._FilterDatabase" localSheetId="11" hidden="1">'TG. BUJOR 2024  rectificare mai'!$E$1:$E$507</definedName>
    <definedName name="_xlnm._FilterDatabase" localSheetId="13" hidden="1">'TG. BUJOR 2024  rectificare mar'!$E$1:$E$501</definedName>
    <definedName name="_xlnm._FilterDatabase" localSheetId="12" hidden="1">'TG. BUJOR 2024  rectificarePNRR'!$E$1:$E$507</definedName>
    <definedName name="_xlnm._FilterDatabase" localSheetId="9" hidden="1">'TG. BUJOR 2024 aug.2024'!$E$1:$E$507</definedName>
    <definedName name="_xlnm._FilterDatabase" localSheetId="8" hidden="1">'TG. BUJOR 2024 aug.2024 (2)'!$E$1:$E$507</definedName>
    <definedName name="_xlnm._FilterDatabase" localSheetId="15" hidden="1">'TG. BUJOR 2024 FEBR initial'!$E$1:$E$501</definedName>
    <definedName name="_xlnm._FilterDatabase" localSheetId="10" hidden="1">'TG. BUJOR 2024 iul.2024'!$E$1:$E$507</definedName>
    <definedName name="_xlnm._FilterDatabase" localSheetId="6" hidden="1">'TG. BUJOR 2024 nov.2024'!$E$1:$E$507</definedName>
    <definedName name="_xlnm._FilterDatabase" localSheetId="5" hidden="1">'TG. BUJOR 2024 nov.2024 (2)'!$E$1:$E$507</definedName>
    <definedName name="_xlnm._FilterDatabase" localSheetId="7" hidden="1">'TG. BUJOR 2024 sept.2024'!$E$1:$E$507</definedName>
    <definedName name="_xlnm._FilterDatabase" localSheetId="4" hidden="1">'TG. BUJOR 2025'!$E$1:$E$506</definedName>
    <definedName name="_xlnm._FilterDatabase" localSheetId="3" hidden="1">'TG. BUJOR 2025 (2)'!$E$1:$E$505</definedName>
    <definedName name="_xlnm._FilterDatabase" localSheetId="0" hidden="1">'TG. BUJOR 2025 august'!$E$1:$E$505</definedName>
    <definedName name="_xlnm._FilterDatabase" localSheetId="1" hidden="1">'TG. BUJOR 2025 iulie'!$E$1:$E$505</definedName>
    <definedName name="_xlnm._FilterDatabase" localSheetId="2" hidden="1">'TG. BUJOR 2025 mai'!$E$1:$E$505</definedName>
    <definedName name="_xlnm.Print_Titles" localSheetId="21">'TG. BUJOR 2023  APRIL 2023'!$10:$12</definedName>
    <definedName name="_xlnm.Print_Titles" localSheetId="20">'TG. BUJOR 2023  aug 2023 '!$10:$12</definedName>
    <definedName name="_xlnm.Print_Titles" localSheetId="22">'TG. BUJOR 2023  martie 2023'!$10:$12</definedName>
    <definedName name="_xlnm.Print_Titles" localSheetId="18">'TG. BUJOR 2023 nov'!$10:$12</definedName>
    <definedName name="_xlnm.Print_Titles" localSheetId="17">'TG. BUJOR 2023 nov (2)'!$10:$12</definedName>
    <definedName name="_xlnm.Print_Titles" localSheetId="19">'TG. BUJOR 2023 sept'!$10:$12</definedName>
    <definedName name="_xlnm.Print_Titles" localSheetId="16">'TG. BUJOR 2024'!$10:$12</definedName>
    <definedName name="_xlnm.Print_Titles" localSheetId="14">'TG. BUJOR 2024  rectificare 29 '!$10:$12</definedName>
    <definedName name="_xlnm.Print_Titles" localSheetId="11">'TG. BUJOR 2024  rectificare mai'!$10:$12</definedName>
    <definedName name="_xlnm.Print_Titles" localSheetId="13">'TG. BUJOR 2024  rectificare mar'!$10:$12</definedName>
    <definedName name="_xlnm.Print_Titles" localSheetId="12">'TG. BUJOR 2024  rectificarePNRR'!$10:$12</definedName>
    <definedName name="_xlnm.Print_Titles" localSheetId="9">'TG. BUJOR 2024 aug.2024'!$10:$12</definedName>
    <definedName name="_xlnm.Print_Titles" localSheetId="8">'TG. BUJOR 2024 aug.2024 (2)'!$10:$12</definedName>
    <definedName name="_xlnm.Print_Titles" localSheetId="15">'TG. BUJOR 2024 FEBR initial'!$10:$12</definedName>
    <definedName name="_xlnm.Print_Titles" localSheetId="10">'TG. BUJOR 2024 iul.2024'!$10:$12</definedName>
    <definedName name="_xlnm.Print_Titles" localSheetId="6">'TG. BUJOR 2024 nov.2024'!$10:$12</definedName>
    <definedName name="_xlnm.Print_Titles" localSheetId="5">'TG. BUJOR 2024 nov.2024 (2)'!$10:$12</definedName>
    <definedName name="_xlnm.Print_Titles" localSheetId="7">'TG. BUJOR 2024 sept.2024'!$10:$12</definedName>
    <definedName name="_xlnm.Print_Titles" localSheetId="4">'TG. BUJOR 2025'!$9:$11</definedName>
    <definedName name="_xlnm.Print_Titles" localSheetId="3">'TG. BUJOR 2025 (2)'!$8:$10</definedName>
    <definedName name="_xlnm.Print_Titles" localSheetId="0">'TG. BUJOR 2025 august'!$8:$10</definedName>
    <definedName name="_xlnm.Print_Titles" localSheetId="1">'TG. BUJOR 2025 iulie'!$8:$10</definedName>
    <definedName name="_xlnm.Print_Titles" localSheetId="2">'TG. BUJOR 2025 mai'!$8:$10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52" l="1"/>
  <c r="G11" i="52"/>
  <c r="H11" i="52"/>
  <c r="I11" i="52"/>
  <c r="J11" i="52"/>
  <c r="F127" i="52"/>
  <c r="E127" i="52"/>
  <c r="F85" i="52"/>
  <c r="E85" i="52"/>
  <c r="C12" i="51" l="1"/>
  <c r="C11" i="51" s="1"/>
  <c r="E11" i="51"/>
  <c r="F11" i="51"/>
  <c r="G11" i="51"/>
  <c r="H11" i="51"/>
  <c r="I11" i="51"/>
  <c r="J11" i="51"/>
  <c r="D11" i="51"/>
  <c r="F503" i="52" l="1"/>
  <c r="E503" i="52"/>
  <c r="F502" i="52"/>
  <c r="E502" i="52"/>
  <c r="F501" i="52"/>
  <c r="E501" i="52"/>
  <c r="N500" i="52"/>
  <c r="M500" i="52"/>
  <c r="L500" i="52"/>
  <c r="K500" i="52"/>
  <c r="J500" i="52"/>
  <c r="I500" i="52"/>
  <c r="H500" i="52"/>
  <c r="G500" i="52"/>
  <c r="F500" i="52"/>
  <c r="E500" i="52"/>
  <c r="D500" i="52"/>
  <c r="C500" i="52"/>
  <c r="N499" i="52"/>
  <c r="M499" i="52"/>
  <c r="L499" i="52"/>
  <c r="K499" i="52"/>
  <c r="J499" i="52"/>
  <c r="I499" i="52"/>
  <c r="H499" i="52"/>
  <c r="G499" i="52"/>
  <c r="F499" i="52"/>
  <c r="E499" i="52"/>
  <c r="D499" i="52"/>
  <c r="C499" i="52"/>
  <c r="F498" i="52"/>
  <c r="E498" i="52"/>
  <c r="F497" i="52"/>
  <c r="E497" i="52"/>
  <c r="F496" i="52"/>
  <c r="E496" i="52"/>
  <c r="F495" i="52"/>
  <c r="E495" i="52"/>
  <c r="N494" i="52"/>
  <c r="M494" i="52"/>
  <c r="L494" i="52"/>
  <c r="K494" i="52"/>
  <c r="J494" i="52"/>
  <c r="I494" i="52"/>
  <c r="H494" i="52"/>
  <c r="G494" i="52"/>
  <c r="F494" i="52"/>
  <c r="E494" i="52"/>
  <c r="D494" i="52"/>
  <c r="C494" i="52"/>
  <c r="F493" i="52"/>
  <c r="E493" i="52"/>
  <c r="F492" i="52"/>
  <c r="E492" i="52"/>
  <c r="F491" i="52"/>
  <c r="E491" i="52"/>
  <c r="F490" i="52"/>
  <c r="E490" i="52"/>
  <c r="N489" i="52"/>
  <c r="M489" i="52"/>
  <c r="L489" i="52"/>
  <c r="K489" i="52"/>
  <c r="J489" i="52"/>
  <c r="I489" i="52"/>
  <c r="H489" i="52"/>
  <c r="G489" i="52"/>
  <c r="F489" i="52"/>
  <c r="E489" i="52"/>
  <c r="D489" i="52"/>
  <c r="C489" i="52"/>
  <c r="N488" i="52"/>
  <c r="M488" i="52"/>
  <c r="L488" i="52"/>
  <c r="K488" i="52"/>
  <c r="J488" i="52"/>
  <c r="I488" i="52"/>
  <c r="H488" i="52"/>
  <c r="G488" i="52"/>
  <c r="F488" i="52"/>
  <c r="E488" i="52"/>
  <c r="D488" i="52"/>
  <c r="C488" i="52"/>
  <c r="F487" i="52"/>
  <c r="E487" i="52"/>
  <c r="F486" i="52"/>
  <c r="E486" i="52"/>
  <c r="E485" i="52" s="1"/>
  <c r="E484" i="52" s="1"/>
  <c r="N485" i="52"/>
  <c r="M485" i="52"/>
  <c r="L485" i="52"/>
  <c r="K485" i="52"/>
  <c r="J485" i="52"/>
  <c r="I485" i="52"/>
  <c r="H485" i="52"/>
  <c r="G485" i="52"/>
  <c r="F485" i="52"/>
  <c r="D485" i="52"/>
  <c r="C485" i="52"/>
  <c r="N484" i="52"/>
  <c r="M484" i="52"/>
  <c r="L484" i="52"/>
  <c r="K484" i="52"/>
  <c r="J484" i="52"/>
  <c r="I484" i="52"/>
  <c r="H484" i="52"/>
  <c r="G484" i="52"/>
  <c r="F484" i="52"/>
  <c r="D484" i="52"/>
  <c r="C484" i="52"/>
  <c r="F483" i="52"/>
  <c r="E483" i="52"/>
  <c r="F482" i="52"/>
  <c r="F481" i="52" s="1"/>
  <c r="F480" i="52" s="1"/>
  <c r="E482" i="52"/>
  <c r="E481" i="52" s="1"/>
  <c r="E480" i="52" s="1"/>
  <c r="N481" i="52"/>
  <c r="M481" i="52"/>
  <c r="L481" i="52"/>
  <c r="K481" i="52"/>
  <c r="J481" i="52"/>
  <c r="I481" i="52"/>
  <c r="H481" i="52"/>
  <c r="G481" i="52"/>
  <c r="D481" i="52"/>
  <c r="C481" i="52"/>
  <c r="N480" i="52"/>
  <c r="M480" i="52"/>
  <c r="L480" i="52"/>
  <c r="K480" i="52"/>
  <c r="J480" i="52"/>
  <c r="I480" i="52"/>
  <c r="H480" i="52"/>
  <c r="G480" i="52"/>
  <c r="D480" i="52"/>
  <c r="C480" i="52"/>
  <c r="F479" i="52"/>
  <c r="E479" i="52"/>
  <c r="F478" i="52"/>
  <c r="E478" i="52"/>
  <c r="F477" i="52"/>
  <c r="E477" i="52"/>
  <c r="U476" i="52"/>
  <c r="F476" i="52"/>
  <c r="F474" i="52" s="1"/>
  <c r="F473" i="52" s="1"/>
  <c r="E476" i="52"/>
  <c r="F475" i="52"/>
  <c r="E475" i="52"/>
  <c r="E474" i="52" s="1"/>
  <c r="E473" i="52" s="1"/>
  <c r="E472" i="52" s="1"/>
  <c r="N474" i="52"/>
  <c r="M474" i="52"/>
  <c r="L474" i="52"/>
  <c r="K474" i="52"/>
  <c r="K473" i="52" s="1"/>
  <c r="K472" i="52" s="1"/>
  <c r="J474" i="52"/>
  <c r="I474" i="52"/>
  <c r="H474" i="52"/>
  <c r="G474" i="52"/>
  <c r="U474" i="52" s="1"/>
  <c r="D474" i="52"/>
  <c r="C474" i="52"/>
  <c r="C473" i="52" s="1"/>
  <c r="C472" i="52" s="1"/>
  <c r="N473" i="52"/>
  <c r="M473" i="52"/>
  <c r="L473" i="52"/>
  <c r="L472" i="52" s="1"/>
  <c r="J473" i="52"/>
  <c r="I473" i="52"/>
  <c r="H473" i="52"/>
  <c r="H472" i="52" s="1"/>
  <c r="D473" i="52"/>
  <c r="D472" i="52" s="1"/>
  <c r="N472" i="52"/>
  <c r="M472" i="52"/>
  <c r="J472" i="52"/>
  <c r="I472" i="52"/>
  <c r="U471" i="52"/>
  <c r="F471" i="52"/>
  <c r="E471" i="52"/>
  <c r="U470" i="52"/>
  <c r="F470" i="52"/>
  <c r="E470" i="52"/>
  <c r="J469" i="52"/>
  <c r="I469" i="52"/>
  <c r="H469" i="52"/>
  <c r="F469" i="52" s="1"/>
  <c r="G469" i="52"/>
  <c r="U469" i="52" s="1"/>
  <c r="D469" i="52"/>
  <c r="E469" i="52" s="1"/>
  <c r="C469" i="52"/>
  <c r="U468" i="52"/>
  <c r="F468" i="52"/>
  <c r="E468" i="52"/>
  <c r="F467" i="52"/>
  <c r="E467" i="52"/>
  <c r="F466" i="52"/>
  <c r="E466" i="52"/>
  <c r="F465" i="52"/>
  <c r="E465" i="52"/>
  <c r="F464" i="52"/>
  <c r="E464" i="52"/>
  <c r="F463" i="52"/>
  <c r="E463" i="52"/>
  <c r="F462" i="52"/>
  <c r="E462" i="52"/>
  <c r="F461" i="52"/>
  <c r="E461" i="52"/>
  <c r="F460" i="52"/>
  <c r="E460" i="52"/>
  <c r="F459" i="52"/>
  <c r="E459" i="52"/>
  <c r="F458" i="52"/>
  <c r="E458" i="52"/>
  <c r="F457" i="52"/>
  <c r="E457" i="52"/>
  <c r="F456" i="52"/>
  <c r="E456" i="52"/>
  <c r="E454" i="52" s="1"/>
  <c r="F455" i="52"/>
  <c r="E455" i="52"/>
  <c r="N454" i="52"/>
  <c r="M454" i="52"/>
  <c r="L454" i="52"/>
  <c r="K454" i="52"/>
  <c r="J454" i="52"/>
  <c r="I454" i="52"/>
  <c r="H454" i="52"/>
  <c r="G454" i="52"/>
  <c r="U454" i="52" s="1"/>
  <c r="F454" i="52"/>
  <c r="D454" i="52"/>
  <c r="C454" i="52"/>
  <c r="F453" i="52"/>
  <c r="E453" i="52"/>
  <c r="F452" i="52"/>
  <c r="E452" i="52"/>
  <c r="F451" i="52"/>
  <c r="F450" i="52" s="1"/>
  <c r="E451" i="52"/>
  <c r="N450" i="52"/>
  <c r="M450" i="52"/>
  <c r="L450" i="52"/>
  <c r="K450" i="52"/>
  <c r="J450" i="52"/>
  <c r="I450" i="52"/>
  <c r="H450" i="52"/>
  <c r="G450" i="52"/>
  <c r="E450" i="52"/>
  <c r="D450" i="52"/>
  <c r="C450" i="52"/>
  <c r="F449" i="52"/>
  <c r="E449" i="52"/>
  <c r="F448" i="52"/>
  <c r="E448" i="52"/>
  <c r="F447" i="52"/>
  <c r="E447" i="52"/>
  <c r="E446" i="52" s="1"/>
  <c r="N446" i="52"/>
  <c r="M446" i="52"/>
  <c r="L446" i="52"/>
  <c r="K446" i="52"/>
  <c r="J446" i="52"/>
  <c r="I446" i="52"/>
  <c r="H446" i="52"/>
  <c r="G446" i="52"/>
  <c r="F446" i="52"/>
  <c r="D446" i="52"/>
  <c r="C446" i="52"/>
  <c r="F445" i="52"/>
  <c r="E445" i="52"/>
  <c r="F444" i="52"/>
  <c r="E444" i="52"/>
  <c r="F443" i="52"/>
  <c r="F442" i="52" s="1"/>
  <c r="E443" i="52"/>
  <c r="N442" i="52"/>
  <c r="M442" i="52"/>
  <c r="L442" i="52"/>
  <c r="K442" i="52"/>
  <c r="J442" i="52"/>
  <c r="I442" i="52"/>
  <c r="H442" i="52"/>
  <c r="G442" i="52"/>
  <c r="E442" i="52"/>
  <c r="D442" i="52"/>
  <c r="C442" i="52"/>
  <c r="F441" i="52"/>
  <c r="E441" i="52"/>
  <c r="F440" i="52"/>
  <c r="E440" i="52"/>
  <c r="F439" i="52"/>
  <c r="E439" i="52"/>
  <c r="E438" i="52" s="1"/>
  <c r="N438" i="52"/>
  <c r="M438" i="52"/>
  <c r="L438" i="52"/>
  <c r="K438" i="52"/>
  <c r="J438" i="52"/>
  <c r="I438" i="52"/>
  <c r="H438" i="52"/>
  <c r="G438" i="52"/>
  <c r="F438" i="52"/>
  <c r="D438" i="52"/>
  <c r="C438" i="52"/>
  <c r="F437" i="52"/>
  <c r="E437" i="52"/>
  <c r="F436" i="52"/>
  <c r="E436" i="52"/>
  <c r="F435" i="52"/>
  <c r="F434" i="52" s="1"/>
  <c r="E435" i="52"/>
  <c r="N434" i="52"/>
  <c r="M434" i="52"/>
  <c r="L434" i="52"/>
  <c r="K434" i="52"/>
  <c r="J434" i="52"/>
  <c r="I434" i="52"/>
  <c r="H434" i="52"/>
  <c r="G434" i="52"/>
  <c r="E434" i="52"/>
  <c r="D434" i="52"/>
  <c r="C434" i="52"/>
  <c r="F433" i="52"/>
  <c r="E433" i="52"/>
  <c r="F432" i="52"/>
  <c r="E432" i="52"/>
  <c r="F431" i="52"/>
  <c r="E431" i="52"/>
  <c r="E430" i="52" s="1"/>
  <c r="N430" i="52"/>
  <c r="M430" i="52"/>
  <c r="L430" i="52"/>
  <c r="K430" i="52"/>
  <c r="J430" i="52"/>
  <c r="I430" i="52"/>
  <c r="H430" i="52"/>
  <c r="G430" i="52"/>
  <c r="F430" i="52"/>
  <c r="D430" i="52"/>
  <c r="C430" i="52"/>
  <c r="F429" i="52"/>
  <c r="E429" i="52"/>
  <c r="F428" i="52"/>
  <c r="E428" i="52"/>
  <c r="F427" i="52"/>
  <c r="F426" i="52" s="1"/>
  <c r="E427" i="52"/>
  <c r="N426" i="52"/>
  <c r="M426" i="52"/>
  <c r="L426" i="52"/>
  <c r="K426" i="52"/>
  <c r="J426" i="52"/>
  <c r="I426" i="52"/>
  <c r="H426" i="52"/>
  <c r="G426" i="52"/>
  <c r="E426" i="52"/>
  <c r="D426" i="52"/>
  <c r="C426" i="52"/>
  <c r="F425" i="52"/>
  <c r="E425" i="52"/>
  <c r="F424" i="52"/>
  <c r="E424" i="52"/>
  <c r="F423" i="52"/>
  <c r="E423" i="52"/>
  <c r="E422" i="52" s="1"/>
  <c r="N422" i="52"/>
  <c r="M422" i="52"/>
  <c r="L422" i="52"/>
  <c r="K422" i="52"/>
  <c r="J422" i="52"/>
  <c r="I422" i="52"/>
  <c r="H422" i="52"/>
  <c r="G422" i="52"/>
  <c r="F422" i="52"/>
  <c r="D422" i="52"/>
  <c r="C422" i="52"/>
  <c r="F421" i="52"/>
  <c r="E421" i="52"/>
  <c r="F420" i="52"/>
  <c r="E420" i="52"/>
  <c r="F419" i="52"/>
  <c r="F418" i="52" s="1"/>
  <c r="E419" i="52"/>
  <c r="N418" i="52"/>
  <c r="M418" i="52"/>
  <c r="M413" i="52" s="1"/>
  <c r="L418" i="52"/>
  <c r="L413" i="52" s="1"/>
  <c r="K418" i="52"/>
  <c r="J418" i="52"/>
  <c r="I418" i="52"/>
  <c r="I413" i="52" s="1"/>
  <c r="H418" i="52"/>
  <c r="H413" i="52" s="1"/>
  <c r="G418" i="52"/>
  <c r="E418" i="52"/>
  <c r="D418" i="52"/>
  <c r="D413" i="52" s="1"/>
  <c r="C418" i="52"/>
  <c r="F417" i="52"/>
  <c r="E417" i="52"/>
  <c r="F416" i="52"/>
  <c r="E416" i="52"/>
  <c r="F415" i="52"/>
  <c r="E415" i="52"/>
  <c r="E414" i="52" s="1"/>
  <c r="E413" i="52" s="1"/>
  <c r="N414" i="52"/>
  <c r="M414" i="52"/>
  <c r="L414" i="52"/>
  <c r="K414" i="52"/>
  <c r="J414" i="52"/>
  <c r="I414" i="52"/>
  <c r="H414" i="52"/>
  <c r="G414" i="52"/>
  <c r="F414" i="52"/>
  <c r="D414" i="52"/>
  <c r="C414" i="52"/>
  <c r="N413" i="52"/>
  <c r="K413" i="52"/>
  <c r="J413" i="52"/>
  <c r="G413" i="52"/>
  <c r="C413" i="52"/>
  <c r="F412" i="52"/>
  <c r="E412" i="52"/>
  <c r="F411" i="52"/>
  <c r="E411" i="52"/>
  <c r="F410" i="52"/>
  <c r="E410" i="52"/>
  <c r="F409" i="52"/>
  <c r="E409" i="52"/>
  <c r="F408" i="52"/>
  <c r="F407" i="52" s="1"/>
  <c r="F406" i="52" s="1"/>
  <c r="E408" i="52"/>
  <c r="N407" i="52"/>
  <c r="M407" i="52"/>
  <c r="L407" i="52"/>
  <c r="K407" i="52"/>
  <c r="J407" i="52"/>
  <c r="I407" i="52"/>
  <c r="H407" i="52"/>
  <c r="G407" i="52"/>
  <c r="E407" i="52"/>
  <c r="D407" i="52"/>
  <c r="C407" i="52"/>
  <c r="N406" i="52"/>
  <c r="M406" i="52"/>
  <c r="L406" i="52"/>
  <c r="K406" i="52"/>
  <c r="J406" i="52"/>
  <c r="I406" i="52"/>
  <c r="H406" i="52"/>
  <c r="G406" i="52"/>
  <c r="E406" i="52"/>
  <c r="D406" i="52"/>
  <c r="C406" i="52"/>
  <c r="F405" i="52"/>
  <c r="E405" i="52"/>
  <c r="E404" i="52" s="1"/>
  <c r="N404" i="52"/>
  <c r="M404" i="52"/>
  <c r="L404" i="52"/>
  <c r="K404" i="52"/>
  <c r="J404" i="52"/>
  <c r="I404" i="52"/>
  <c r="H404" i="52"/>
  <c r="G404" i="52"/>
  <c r="F404" i="52"/>
  <c r="D404" i="52"/>
  <c r="C404" i="52"/>
  <c r="F403" i="52"/>
  <c r="E403" i="52"/>
  <c r="F402" i="52"/>
  <c r="E402" i="52"/>
  <c r="F401" i="52"/>
  <c r="F400" i="52" s="1"/>
  <c r="E401" i="52"/>
  <c r="N400" i="52"/>
  <c r="M400" i="52"/>
  <c r="L400" i="52"/>
  <c r="K400" i="52"/>
  <c r="J400" i="52"/>
  <c r="I400" i="52"/>
  <c r="H400" i="52"/>
  <c r="G400" i="52"/>
  <c r="E400" i="52"/>
  <c r="D400" i="52"/>
  <c r="C400" i="52"/>
  <c r="F399" i="52"/>
  <c r="E399" i="52"/>
  <c r="F398" i="52"/>
  <c r="E398" i="52"/>
  <c r="F397" i="52"/>
  <c r="E397" i="52"/>
  <c r="E396" i="52" s="1"/>
  <c r="N396" i="52"/>
  <c r="M396" i="52"/>
  <c r="L396" i="52"/>
  <c r="K396" i="52"/>
  <c r="J396" i="52"/>
  <c r="I396" i="52"/>
  <c r="H396" i="52"/>
  <c r="G396" i="52"/>
  <c r="F396" i="52"/>
  <c r="D396" i="52"/>
  <c r="C396" i="52"/>
  <c r="F395" i="52"/>
  <c r="E395" i="52"/>
  <c r="F394" i="52"/>
  <c r="E394" i="52"/>
  <c r="F393" i="52"/>
  <c r="F392" i="52" s="1"/>
  <c r="E393" i="52"/>
  <c r="N392" i="52"/>
  <c r="M392" i="52"/>
  <c r="L392" i="52"/>
  <c r="K392" i="52"/>
  <c r="J392" i="52"/>
  <c r="I392" i="52"/>
  <c r="H392" i="52"/>
  <c r="G392" i="52"/>
  <c r="E392" i="52"/>
  <c r="D392" i="52"/>
  <c r="C392" i="52"/>
  <c r="F391" i="52"/>
  <c r="E391" i="52"/>
  <c r="F390" i="52"/>
  <c r="E390" i="52"/>
  <c r="F389" i="52"/>
  <c r="E389" i="52"/>
  <c r="E388" i="52" s="1"/>
  <c r="N388" i="52"/>
  <c r="M388" i="52"/>
  <c r="L388" i="52"/>
  <c r="K388" i="52"/>
  <c r="J388" i="52"/>
  <c r="I388" i="52"/>
  <c r="H388" i="52"/>
  <c r="G388" i="52"/>
  <c r="F388" i="52"/>
  <c r="D388" i="52"/>
  <c r="C388" i="52"/>
  <c r="F387" i="52"/>
  <c r="E387" i="52"/>
  <c r="F386" i="52"/>
  <c r="E386" i="52"/>
  <c r="F385" i="52"/>
  <c r="F384" i="52" s="1"/>
  <c r="E385" i="52"/>
  <c r="N384" i="52"/>
  <c r="M384" i="52"/>
  <c r="L384" i="52"/>
  <c r="K384" i="52"/>
  <c r="J384" i="52"/>
  <c r="I384" i="52"/>
  <c r="H384" i="52"/>
  <c r="G384" i="52"/>
  <c r="E384" i="52"/>
  <c r="D384" i="52"/>
  <c r="C384" i="52"/>
  <c r="F383" i="52"/>
  <c r="E383" i="52"/>
  <c r="F382" i="52"/>
  <c r="E382" i="52"/>
  <c r="F381" i="52"/>
  <c r="E381" i="52"/>
  <c r="E380" i="52" s="1"/>
  <c r="N380" i="52"/>
  <c r="M380" i="52"/>
  <c r="L380" i="52"/>
  <c r="K380" i="52"/>
  <c r="J380" i="52"/>
  <c r="I380" i="52"/>
  <c r="H380" i="52"/>
  <c r="G380" i="52"/>
  <c r="F380" i="52"/>
  <c r="D380" i="52"/>
  <c r="C380" i="52"/>
  <c r="F379" i="52"/>
  <c r="E379" i="52"/>
  <c r="F378" i="52"/>
  <c r="E378" i="52"/>
  <c r="F377" i="52"/>
  <c r="F376" i="52" s="1"/>
  <c r="E377" i="52"/>
  <c r="N376" i="52"/>
  <c r="M376" i="52"/>
  <c r="L376" i="52"/>
  <c r="K376" i="52"/>
  <c r="J376" i="52"/>
  <c r="I376" i="52"/>
  <c r="H376" i="52"/>
  <c r="G376" i="52"/>
  <c r="E376" i="52"/>
  <c r="D376" i="52"/>
  <c r="C376" i="52"/>
  <c r="F375" i="52"/>
  <c r="E375" i="52"/>
  <c r="F374" i="52"/>
  <c r="E374" i="52"/>
  <c r="F373" i="52"/>
  <c r="E373" i="52"/>
  <c r="E372" i="52" s="1"/>
  <c r="N372" i="52"/>
  <c r="M372" i="52"/>
  <c r="L372" i="52"/>
  <c r="K372" i="52"/>
  <c r="J372" i="52"/>
  <c r="I372" i="52"/>
  <c r="H372" i="52"/>
  <c r="G372" i="52"/>
  <c r="F372" i="52"/>
  <c r="D372" i="52"/>
  <c r="C372" i="52"/>
  <c r="F371" i="52"/>
  <c r="E371" i="52"/>
  <c r="F370" i="52"/>
  <c r="E370" i="52"/>
  <c r="E368" i="52" s="1"/>
  <c r="F369" i="52"/>
  <c r="F368" i="52" s="1"/>
  <c r="E369" i="52"/>
  <c r="N368" i="52"/>
  <c r="M368" i="52"/>
  <c r="L368" i="52"/>
  <c r="K368" i="52"/>
  <c r="J368" i="52"/>
  <c r="I368" i="52"/>
  <c r="H368" i="52"/>
  <c r="G368" i="52"/>
  <c r="D368" i="52"/>
  <c r="C368" i="52"/>
  <c r="F367" i="52"/>
  <c r="E367" i="52"/>
  <c r="F366" i="52"/>
  <c r="E366" i="52"/>
  <c r="F365" i="52"/>
  <c r="E365" i="52"/>
  <c r="E364" i="52" s="1"/>
  <c r="N364" i="52"/>
  <c r="M364" i="52"/>
  <c r="L364" i="52"/>
  <c r="K364" i="52"/>
  <c r="J364" i="52"/>
  <c r="I364" i="52"/>
  <c r="H364" i="52"/>
  <c r="G364" i="52"/>
  <c r="F364" i="52"/>
  <c r="D364" i="52"/>
  <c r="C364" i="52"/>
  <c r="F363" i="52"/>
  <c r="F362" i="52" s="1"/>
  <c r="E363" i="52"/>
  <c r="N362" i="52"/>
  <c r="M362" i="52"/>
  <c r="L362" i="52"/>
  <c r="K362" i="52"/>
  <c r="J362" i="52"/>
  <c r="I362" i="52"/>
  <c r="H362" i="52"/>
  <c r="G362" i="52"/>
  <c r="E362" i="52"/>
  <c r="D362" i="52"/>
  <c r="C362" i="52"/>
  <c r="F361" i="52"/>
  <c r="E361" i="52"/>
  <c r="F360" i="52"/>
  <c r="E360" i="52"/>
  <c r="F359" i="52"/>
  <c r="E359" i="52"/>
  <c r="E358" i="52" s="1"/>
  <c r="N358" i="52"/>
  <c r="M358" i="52"/>
  <c r="L358" i="52"/>
  <c r="K358" i="52"/>
  <c r="J358" i="52"/>
  <c r="I358" i="52"/>
  <c r="H358" i="52"/>
  <c r="G358" i="52"/>
  <c r="F358" i="52"/>
  <c r="D358" i="52"/>
  <c r="C358" i="52"/>
  <c r="F357" i="52"/>
  <c r="F356" i="52" s="1"/>
  <c r="E357" i="52"/>
  <c r="N356" i="52"/>
  <c r="M356" i="52"/>
  <c r="L356" i="52"/>
  <c r="K356" i="52"/>
  <c r="J356" i="52"/>
  <c r="I356" i="52"/>
  <c r="H356" i="52"/>
  <c r="G356" i="52"/>
  <c r="E356" i="52"/>
  <c r="D356" i="52"/>
  <c r="C356" i="52"/>
  <c r="F355" i="52"/>
  <c r="E355" i="52"/>
  <c r="E354" i="52" s="1"/>
  <c r="N354" i="52"/>
  <c r="N351" i="52" s="1"/>
  <c r="M354" i="52"/>
  <c r="L354" i="52"/>
  <c r="K354" i="52"/>
  <c r="K351" i="52" s="1"/>
  <c r="J354" i="52"/>
  <c r="J351" i="52" s="1"/>
  <c r="I354" i="52"/>
  <c r="H354" i="52"/>
  <c r="G354" i="52"/>
  <c r="G351" i="52" s="1"/>
  <c r="F354" i="52"/>
  <c r="D354" i="52"/>
  <c r="C354" i="52"/>
  <c r="C351" i="52" s="1"/>
  <c r="F353" i="52"/>
  <c r="F352" i="52" s="1"/>
  <c r="F351" i="52" s="1"/>
  <c r="E353" i="52"/>
  <c r="N352" i="52"/>
  <c r="M352" i="52"/>
  <c r="L352" i="52"/>
  <c r="K352" i="52"/>
  <c r="J352" i="52"/>
  <c r="I352" i="52"/>
  <c r="H352" i="52"/>
  <c r="G352" i="52"/>
  <c r="E352" i="52"/>
  <c r="D352" i="52"/>
  <c r="C352" i="52"/>
  <c r="M351" i="52"/>
  <c r="L351" i="52"/>
  <c r="I351" i="52"/>
  <c r="H351" i="52"/>
  <c r="D351" i="52"/>
  <c r="D201" i="52" s="1"/>
  <c r="F350" i="52"/>
  <c r="E350" i="52"/>
  <c r="F349" i="52"/>
  <c r="F348" i="52" s="1"/>
  <c r="E349" i="52"/>
  <c r="N348" i="52"/>
  <c r="M348" i="52"/>
  <c r="L348" i="52"/>
  <c r="K348" i="52"/>
  <c r="J348" i="52"/>
  <c r="I348" i="52"/>
  <c r="H348" i="52"/>
  <c r="G348" i="52"/>
  <c r="E348" i="52"/>
  <c r="D348" i="52"/>
  <c r="C348" i="52"/>
  <c r="F347" i="52"/>
  <c r="E347" i="52"/>
  <c r="F346" i="52"/>
  <c r="E346" i="52"/>
  <c r="F345" i="52"/>
  <c r="E345" i="52"/>
  <c r="F344" i="52"/>
  <c r="E344" i="52"/>
  <c r="F343" i="52"/>
  <c r="E343" i="52"/>
  <c r="F342" i="52"/>
  <c r="E342" i="52"/>
  <c r="F341" i="52"/>
  <c r="E341" i="52"/>
  <c r="F340" i="52"/>
  <c r="E340" i="52"/>
  <c r="F339" i="52"/>
  <c r="E339" i="52"/>
  <c r="F338" i="52"/>
  <c r="E338" i="52"/>
  <c r="F337" i="52"/>
  <c r="E337" i="52"/>
  <c r="F336" i="52"/>
  <c r="E336" i="52"/>
  <c r="F335" i="52"/>
  <c r="E335" i="52"/>
  <c r="F334" i="52"/>
  <c r="F333" i="52" s="1"/>
  <c r="E334" i="52"/>
  <c r="N333" i="52"/>
  <c r="M333" i="52"/>
  <c r="L333" i="52"/>
  <c r="K333" i="52"/>
  <c r="J333" i="52"/>
  <c r="I333" i="52"/>
  <c r="H333" i="52"/>
  <c r="G333" i="52"/>
  <c r="E333" i="52"/>
  <c r="D333" i="52"/>
  <c r="C333" i="52"/>
  <c r="N332" i="52"/>
  <c r="M332" i="52"/>
  <c r="L332" i="52"/>
  <c r="K332" i="52"/>
  <c r="J332" i="52"/>
  <c r="I332" i="52"/>
  <c r="H332" i="52"/>
  <c r="G332" i="52"/>
  <c r="E332" i="52"/>
  <c r="D332" i="52"/>
  <c r="C332" i="52"/>
  <c r="F331" i="52"/>
  <c r="E331" i="52"/>
  <c r="F330" i="52"/>
  <c r="E330" i="52"/>
  <c r="F329" i="52"/>
  <c r="E329" i="52"/>
  <c r="E328" i="52" s="1"/>
  <c r="N328" i="52"/>
  <c r="M328" i="52"/>
  <c r="L328" i="52"/>
  <c r="K328" i="52"/>
  <c r="J328" i="52"/>
  <c r="I328" i="52"/>
  <c r="H328" i="52"/>
  <c r="G328" i="52"/>
  <c r="F328" i="52"/>
  <c r="D328" i="52"/>
  <c r="C328" i="52"/>
  <c r="F327" i="52"/>
  <c r="E327" i="52"/>
  <c r="F326" i="52"/>
  <c r="E326" i="52"/>
  <c r="F325" i="52"/>
  <c r="E325" i="52"/>
  <c r="F324" i="52"/>
  <c r="E324" i="52"/>
  <c r="F323" i="52"/>
  <c r="E323" i="52"/>
  <c r="F322" i="52"/>
  <c r="E322" i="52"/>
  <c r="F321" i="52"/>
  <c r="E321" i="52"/>
  <c r="F320" i="52"/>
  <c r="E320" i="52"/>
  <c r="F319" i="52"/>
  <c r="E319" i="52"/>
  <c r="F318" i="52"/>
  <c r="E318" i="52"/>
  <c r="F317" i="52"/>
  <c r="E317" i="52"/>
  <c r="F316" i="52"/>
  <c r="E316" i="52"/>
  <c r="F315" i="52"/>
  <c r="E315" i="52"/>
  <c r="F314" i="52"/>
  <c r="E314" i="52"/>
  <c r="E313" i="52" s="1"/>
  <c r="N313" i="52"/>
  <c r="M313" i="52"/>
  <c r="L313" i="52"/>
  <c r="K313" i="52"/>
  <c r="J313" i="52"/>
  <c r="I313" i="52"/>
  <c r="H313" i="52"/>
  <c r="G313" i="52"/>
  <c r="F313" i="52"/>
  <c r="D313" i="52"/>
  <c r="C313" i="52"/>
  <c r="N312" i="52"/>
  <c r="M312" i="52"/>
  <c r="L312" i="52"/>
  <c r="K312" i="52"/>
  <c r="J312" i="52"/>
  <c r="I312" i="52"/>
  <c r="H312" i="52"/>
  <c r="G312" i="52"/>
  <c r="F312" i="52"/>
  <c r="D312" i="52"/>
  <c r="C312" i="52"/>
  <c r="F311" i="52"/>
  <c r="F310" i="52" s="1"/>
  <c r="E311" i="52"/>
  <c r="N310" i="52"/>
  <c r="M310" i="52"/>
  <c r="L310" i="52"/>
  <c r="K310" i="52"/>
  <c r="J310" i="52"/>
  <c r="I310" i="52"/>
  <c r="H310" i="52"/>
  <c r="G310" i="52"/>
  <c r="E310" i="52"/>
  <c r="D310" i="52"/>
  <c r="C310" i="52"/>
  <c r="F309" i="52"/>
  <c r="E309" i="52"/>
  <c r="F308" i="52"/>
  <c r="E308" i="52"/>
  <c r="F307" i="52"/>
  <c r="E307" i="52"/>
  <c r="E306" i="52" s="1"/>
  <c r="N306" i="52"/>
  <c r="M306" i="52"/>
  <c r="L306" i="52"/>
  <c r="K306" i="52"/>
  <c r="J306" i="52"/>
  <c r="I306" i="52"/>
  <c r="H306" i="52"/>
  <c r="G306" i="52"/>
  <c r="F306" i="52"/>
  <c r="D306" i="52"/>
  <c r="C306" i="52"/>
  <c r="F305" i="52"/>
  <c r="E305" i="52"/>
  <c r="F304" i="52"/>
  <c r="E304" i="52"/>
  <c r="F303" i="52"/>
  <c r="E303" i="52"/>
  <c r="F302" i="52"/>
  <c r="E302" i="52"/>
  <c r="E301" i="52" s="1"/>
  <c r="N301" i="52"/>
  <c r="M301" i="52"/>
  <c r="L301" i="52"/>
  <c r="K301" i="52"/>
  <c r="J301" i="52"/>
  <c r="I301" i="52"/>
  <c r="H301" i="52"/>
  <c r="G301" i="52"/>
  <c r="F301" i="52"/>
  <c r="D301" i="52"/>
  <c r="C301" i="52"/>
  <c r="F300" i="52"/>
  <c r="E300" i="52"/>
  <c r="F299" i="52"/>
  <c r="E299" i="52"/>
  <c r="F298" i="52"/>
  <c r="E298" i="52"/>
  <c r="F297" i="52"/>
  <c r="E297" i="52"/>
  <c r="E296" i="52" s="1"/>
  <c r="N296" i="52"/>
  <c r="M296" i="52"/>
  <c r="L296" i="52"/>
  <c r="K296" i="52"/>
  <c r="J296" i="52"/>
  <c r="I296" i="52"/>
  <c r="H296" i="52"/>
  <c r="G296" i="52"/>
  <c r="F296" i="52"/>
  <c r="D296" i="52"/>
  <c r="C296" i="52"/>
  <c r="F295" i="52"/>
  <c r="E295" i="52"/>
  <c r="F294" i="52"/>
  <c r="E294" i="52"/>
  <c r="E293" i="52" s="1"/>
  <c r="E292" i="52" s="1"/>
  <c r="N293" i="52"/>
  <c r="M293" i="52"/>
  <c r="L293" i="52"/>
  <c r="K293" i="52"/>
  <c r="J293" i="52"/>
  <c r="I293" i="52"/>
  <c r="H293" i="52"/>
  <c r="G293" i="52"/>
  <c r="F293" i="52"/>
  <c r="D293" i="52"/>
  <c r="C293" i="52"/>
  <c r="N292" i="52"/>
  <c r="M292" i="52"/>
  <c r="L292" i="52"/>
  <c r="K292" i="52"/>
  <c r="J292" i="52"/>
  <c r="I292" i="52"/>
  <c r="H292" i="52"/>
  <c r="G292" i="52"/>
  <c r="F292" i="52"/>
  <c r="D292" i="52"/>
  <c r="C292" i="52"/>
  <c r="U291" i="52"/>
  <c r="F291" i="52"/>
  <c r="E291" i="52"/>
  <c r="F290" i="52"/>
  <c r="E290" i="52"/>
  <c r="F289" i="52"/>
  <c r="E289" i="52"/>
  <c r="F288" i="52"/>
  <c r="E288" i="52"/>
  <c r="F287" i="52"/>
  <c r="E287" i="52"/>
  <c r="U286" i="52"/>
  <c r="F286" i="52"/>
  <c r="E286" i="52"/>
  <c r="F285" i="52"/>
  <c r="E285" i="52"/>
  <c r="U284" i="52"/>
  <c r="F284" i="52"/>
  <c r="E284" i="52"/>
  <c r="E283" i="52" s="1"/>
  <c r="N283" i="52"/>
  <c r="M283" i="52"/>
  <c r="L283" i="52"/>
  <c r="K283" i="52"/>
  <c r="J283" i="52"/>
  <c r="I283" i="52"/>
  <c r="H283" i="52"/>
  <c r="G283" i="52"/>
  <c r="U283" i="52" s="1"/>
  <c r="F283" i="52"/>
  <c r="D283" i="52"/>
  <c r="C283" i="52"/>
  <c r="F282" i="52"/>
  <c r="E282" i="52"/>
  <c r="F281" i="52"/>
  <c r="E281" i="52"/>
  <c r="F280" i="52"/>
  <c r="E280" i="52"/>
  <c r="F279" i="52"/>
  <c r="E279" i="52"/>
  <c r="E278" i="52" s="1"/>
  <c r="N278" i="52"/>
  <c r="M278" i="52"/>
  <c r="L278" i="52"/>
  <c r="K278" i="52"/>
  <c r="J278" i="52"/>
  <c r="I278" i="52"/>
  <c r="H278" i="52"/>
  <c r="G278" i="52"/>
  <c r="F278" i="52"/>
  <c r="D278" i="52"/>
  <c r="C278" i="52"/>
  <c r="F277" i="52"/>
  <c r="E277" i="52"/>
  <c r="F276" i="52"/>
  <c r="E276" i="52"/>
  <c r="F275" i="52"/>
  <c r="E275" i="52"/>
  <c r="F274" i="52"/>
  <c r="E274" i="52"/>
  <c r="F273" i="52"/>
  <c r="E273" i="52"/>
  <c r="F272" i="52"/>
  <c r="E272" i="52"/>
  <c r="F271" i="52"/>
  <c r="E271" i="52"/>
  <c r="F270" i="52"/>
  <c r="E270" i="52"/>
  <c r="U269" i="52"/>
  <c r="F269" i="52"/>
  <c r="E269" i="52"/>
  <c r="U268" i="52"/>
  <c r="F268" i="52"/>
  <c r="E268" i="52"/>
  <c r="U267" i="52"/>
  <c r="F267" i="52"/>
  <c r="E267" i="52"/>
  <c r="U266" i="52"/>
  <c r="F266" i="52"/>
  <c r="E266" i="52"/>
  <c r="F265" i="52"/>
  <c r="E265" i="52"/>
  <c r="U264" i="52"/>
  <c r="F264" i="52"/>
  <c r="E264" i="52"/>
  <c r="F263" i="52"/>
  <c r="E263" i="52"/>
  <c r="U262" i="52"/>
  <c r="F262" i="52"/>
  <c r="F261" i="52" s="1"/>
  <c r="E262" i="52"/>
  <c r="N261" i="52"/>
  <c r="M261" i="52"/>
  <c r="L261" i="52"/>
  <c r="K261" i="52"/>
  <c r="J261" i="52"/>
  <c r="I261" i="52"/>
  <c r="H261" i="52"/>
  <c r="G261" i="52"/>
  <c r="U261" i="52" s="1"/>
  <c r="E261" i="52"/>
  <c r="D261" i="52"/>
  <c r="C261" i="52"/>
  <c r="U260" i="52"/>
  <c r="F260" i="52"/>
  <c r="E260" i="52"/>
  <c r="U259" i="52"/>
  <c r="F259" i="52"/>
  <c r="E259" i="52"/>
  <c r="E257" i="52" s="1"/>
  <c r="U258" i="52"/>
  <c r="F258" i="52"/>
  <c r="F257" i="52" s="1"/>
  <c r="E258" i="52"/>
  <c r="N257" i="52"/>
  <c r="M257" i="52"/>
  <c r="L257" i="52"/>
  <c r="K257" i="52"/>
  <c r="J257" i="52"/>
  <c r="I257" i="52"/>
  <c r="H257" i="52"/>
  <c r="G257" i="52"/>
  <c r="U257" i="52" s="1"/>
  <c r="D257" i="52"/>
  <c r="C257" i="52"/>
  <c r="U256" i="52"/>
  <c r="F256" i="52"/>
  <c r="E256" i="52"/>
  <c r="U255" i="52"/>
  <c r="F255" i="52"/>
  <c r="E255" i="52"/>
  <c r="U254" i="52"/>
  <c r="F254" i="52"/>
  <c r="F252" i="52" s="1"/>
  <c r="E254" i="52"/>
  <c r="U253" i="52"/>
  <c r="F253" i="52"/>
  <c r="E253" i="52"/>
  <c r="X252" i="52"/>
  <c r="W252" i="52"/>
  <c r="V252" i="52"/>
  <c r="U252" i="52"/>
  <c r="T252" i="52"/>
  <c r="S252" i="52"/>
  <c r="R252" i="52"/>
  <c r="Q252" i="52"/>
  <c r="Q236" i="52" s="1"/>
  <c r="Q201" i="52" s="1"/>
  <c r="P252" i="52"/>
  <c r="O252" i="52"/>
  <c r="N252" i="52"/>
  <c r="M252" i="52"/>
  <c r="M236" i="52" s="1"/>
  <c r="L252" i="52"/>
  <c r="K252" i="52"/>
  <c r="J252" i="52"/>
  <c r="I252" i="52"/>
  <c r="I236" i="52" s="1"/>
  <c r="H252" i="52"/>
  <c r="G252" i="52"/>
  <c r="E252" i="52"/>
  <c r="D252" i="52"/>
  <c r="C252" i="52"/>
  <c r="F251" i="52"/>
  <c r="E251" i="52"/>
  <c r="E249" i="52" s="1"/>
  <c r="U250" i="52"/>
  <c r="F250" i="52"/>
  <c r="F249" i="52" s="1"/>
  <c r="E250" i="52"/>
  <c r="N249" i="52"/>
  <c r="M249" i="52"/>
  <c r="L249" i="52"/>
  <c r="K249" i="52"/>
  <c r="J249" i="52"/>
  <c r="I249" i="52"/>
  <c r="H249" i="52"/>
  <c r="G249" i="52"/>
  <c r="U249" i="52" s="1"/>
  <c r="D249" i="52"/>
  <c r="C249" i="52"/>
  <c r="U248" i="52"/>
  <c r="F248" i="52"/>
  <c r="E248" i="52"/>
  <c r="U247" i="52"/>
  <c r="F247" i="52"/>
  <c r="E247" i="52"/>
  <c r="U246" i="52"/>
  <c r="P246" i="52"/>
  <c r="P237" i="52" s="1"/>
  <c r="P236" i="52" s="1"/>
  <c r="F246" i="52"/>
  <c r="E246" i="52"/>
  <c r="U245" i="52"/>
  <c r="F245" i="52"/>
  <c r="E245" i="52"/>
  <c r="F244" i="52"/>
  <c r="E244" i="52"/>
  <c r="U243" i="52"/>
  <c r="F243" i="52"/>
  <c r="E243" i="52"/>
  <c r="U242" i="52"/>
  <c r="F242" i="52"/>
  <c r="E242" i="52"/>
  <c r="U241" i="52"/>
  <c r="F241" i="52"/>
  <c r="E241" i="52"/>
  <c r="U240" i="52"/>
  <c r="F240" i="52"/>
  <c r="E240" i="52"/>
  <c r="U239" i="52"/>
  <c r="F239" i="52"/>
  <c r="E239" i="52"/>
  <c r="E237" i="52" s="1"/>
  <c r="E236" i="52" s="1"/>
  <c r="U238" i="52"/>
  <c r="U237" i="52" s="1"/>
  <c r="F238" i="52"/>
  <c r="E238" i="52"/>
  <c r="X237" i="52"/>
  <c r="W237" i="52"/>
  <c r="W236" i="52" s="1"/>
  <c r="V237" i="52"/>
  <c r="V236" i="52" s="1"/>
  <c r="T237" i="52"/>
  <c r="S237" i="52"/>
  <c r="S236" i="52" s="1"/>
  <c r="R237" i="52"/>
  <c r="R236" i="52" s="1"/>
  <c r="Q237" i="52"/>
  <c r="O237" i="52"/>
  <c r="O236" i="52" s="1"/>
  <c r="N237" i="52"/>
  <c r="N236" i="52" s="1"/>
  <c r="M237" i="52"/>
  <c r="L237" i="52"/>
  <c r="K237" i="52"/>
  <c r="K236" i="52" s="1"/>
  <c r="J237" i="52"/>
  <c r="J236" i="52" s="1"/>
  <c r="I237" i="52"/>
  <c r="H237" i="52"/>
  <c r="G237" i="52"/>
  <c r="G236" i="52" s="1"/>
  <c r="F237" i="52"/>
  <c r="D237" i="52"/>
  <c r="C237" i="52"/>
  <c r="C236" i="52" s="1"/>
  <c r="X236" i="52"/>
  <c r="T236" i="52"/>
  <c r="L236" i="52"/>
  <c r="H236" i="52"/>
  <c r="D236" i="52"/>
  <c r="F235" i="52"/>
  <c r="E235" i="52"/>
  <c r="AN234" i="52"/>
  <c r="AM234" i="52"/>
  <c r="AL234" i="52"/>
  <c r="AK234" i="52"/>
  <c r="AJ234" i="52"/>
  <c r="AD234" i="52"/>
  <c r="U234" i="52"/>
  <c r="P234" i="52"/>
  <c r="F234" i="52"/>
  <c r="E234" i="52"/>
  <c r="F233" i="52"/>
  <c r="E233" i="52"/>
  <c r="F232" i="52"/>
  <c r="E232" i="52"/>
  <c r="F231" i="52"/>
  <c r="E231" i="52"/>
  <c r="F230" i="52"/>
  <c r="E230" i="52"/>
  <c r="F229" i="52"/>
  <c r="E229" i="52"/>
  <c r="E228" i="52" s="1"/>
  <c r="AN228" i="52"/>
  <c r="AM228" i="52"/>
  <c r="AL228" i="52"/>
  <c r="AK228" i="52"/>
  <c r="AJ228" i="52"/>
  <c r="AH228" i="52"/>
  <c r="AG228" i="52"/>
  <c r="AF228" i="52"/>
  <c r="AE228" i="52"/>
  <c r="AD228" i="52"/>
  <c r="P228" i="52"/>
  <c r="N228" i="52"/>
  <c r="N203" i="52" s="1"/>
  <c r="M228" i="52"/>
  <c r="L228" i="52"/>
  <c r="K228" i="52"/>
  <c r="J228" i="52"/>
  <c r="I228" i="52"/>
  <c r="H228" i="52"/>
  <c r="G228" i="52"/>
  <c r="U228" i="52" s="1"/>
  <c r="F228" i="52"/>
  <c r="D228" i="52"/>
  <c r="C228" i="52"/>
  <c r="F227" i="52"/>
  <c r="E227" i="52"/>
  <c r="AJ226" i="52"/>
  <c r="AD226" i="52"/>
  <c r="U226" i="52"/>
  <c r="P226" i="52"/>
  <c r="F226" i="52"/>
  <c r="E226" i="52"/>
  <c r="F225" i="52"/>
  <c r="E225" i="52"/>
  <c r="F224" i="52"/>
  <c r="E224" i="52"/>
  <c r="F223" i="52"/>
  <c r="E223" i="52"/>
  <c r="F222" i="52"/>
  <c r="E222" i="52"/>
  <c r="F221" i="52"/>
  <c r="F220" i="52" s="1"/>
  <c r="E221" i="52"/>
  <c r="AN220" i="52"/>
  <c r="AM220" i="52"/>
  <c r="AL220" i="52"/>
  <c r="AK220" i="52"/>
  <c r="AJ220" i="52"/>
  <c r="P220" i="52"/>
  <c r="N220" i="52"/>
  <c r="M220" i="52"/>
  <c r="M203" i="52" s="1"/>
  <c r="M201" i="52" s="1"/>
  <c r="L220" i="52"/>
  <c r="K220" i="52"/>
  <c r="J220" i="52"/>
  <c r="I220" i="52"/>
  <c r="I203" i="52" s="1"/>
  <c r="I201" i="52" s="1"/>
  <c r="H220" i="52"/>
  <c r="G220" i="52"/>
  <c r="U220" i="52" s="1"/>
  <c r="E220" i="52"/>
  <c r="D220" i="52"/>
  <c r="C220" i="52"/>
  <c r="AN219" i="52"/>
  <c r="AM219" i="52"/>
  <c r="AL219" i="52"/>
  <c r="AK219" i="52"/>
  <c r="AD219" i="52"/>
  <c r="U219" i="52"/>
  <c r="P219" i="52"/>
  <c r="F219" i="52"/>
  <c r="E219" i="52"/>
  <c r="AJ218" i="52"/>
  <c r="P218" i="52"/>
  <c r="P204" i="52" s="1"/>
  <c r="F218" i="52"/>
  <c r="E218" i="52"/>
  <c r="AN217" i="52"/>
  <c r="AM217" i="52"/>
  <c r="AJ217" i="52" s="1"/>
  <c r="AL217" i="52"/>
  <c r="AK217" i="52"/>
  <c r="AD217" i="52"/>
  <c r="U217" i="52"/>
  <c r="F217" i="52"/>
  <c r="E217" i="52"/>
  <c r="F216" i="52"/>
  <c r="E216" i="52"/>
  <c r="F215" i="52"/>
  <c r="E215" i="52"/>
  <c r="F214" i="52"/>
  <c r="E214" i="52"/>
  <c r="AN213" i="52"/>
  <c r="AM213" i="52"/>
  <c r="AL213" i="52"/>
  <c r="AJ213" i="52" s="1"/>
  <c r="AK213" i="52"/>
  <c r="AD213" i="52"/>
  <c r="U213" i="52"/>
  <c r="P213" i="52"/>
  <c r="F213" i="52"/>
  <c r="E213" i="52"/>
  <c r="F212" i="52"/>
  <c r="E212" i="52"/>
  <c r="F211" i="52"/>
  <c r="E211" i="52"/>
  <c r="F210" i="52"/>
  <c r="E210" i="52"/>
  <c r="F209" i="52"/>
  <c r="E209" i="52"/>
  <c r="AN208" i="52"/>
  <c r="AM208" i="52"/>
  <c r="AL208" i="52"/>
  <c r="AK208" i="52"/>
  <c r="AJ208" i="52"/>
  <c r="AD208" i="52"/>
  <c r="U208" i="52"/>
  <c r="P208" i="52"/>
  <c r="F208" i="52"/>
  <c r="E208" i="52"/>
  <c r="AN207" i="52"/>
  <c r="AM207" i="52"/>
  <c r="AL207" i="52"/>
  <c r="AJ207" i="52" s="1"/>
  <c r="AK207" i="52"/>
  <c r="AD207" i="52"/>
  <c r="U207" i="52"/>
  <c r="P207" i="52"/>
  <c r="F207" i="52"/>
  <c r="E207" i="52"/>
  <c r="F206" i="52"/>
  <c r="E206" i="52"/>
  <c r="AN205" i="52"/>
  <c r="AM205" i="52"/>
  <c r="AM204" i="52" s="1"/>
  <c r="AM203" i="52" s="1"/>
  <c r="AL205" i="52"/>
  <c r="AK205" i="52"/>
  <c r="AD205" i="52"/>
  <c r="AD204" i="52" s="1"/>
  <c r="AD203" i="52" s="1"/>
  <c r="U205" i="52"/>
  <c r="U204" i="52" s="1"/>
  <c r="U203" i="52" s="1"/>
  <c r="P205" i="52"/>
  <c r="F205" i="52"/>
  <c r="E205" i="52"/>
  <c r="E204" i="52" s="1"/>
  <c r="AN204" i="52"/>
  <c r="AN203" i="52" s="1"/>
  <c r="AH204" i="52"/>
  <c r="AG204" i="52"/>
  <c r="AF204" i="52"/>
  <c r="AE204" i="52"/>
  <c r="X204" i="52"/>
  <c r="W204" i="52"/>
  <c r="V204" i="52"/>
  <c r="V203" i="52" s="1"/>
  <c r="T204" i="52"/>
  <c r="S204" i="52"/>
  <c r="R204" i="52"/>
  <c r="Q204" i="52"/>
  <c r="O204" i="52"/>
  <c r="N204" i="52"/>
  <c r="M204" i="52"/>
  <c r="L204" i="52"/>
  <c r="L203" i="52" s="1"/>
  <c r="K204" i="52"/>
  <c r="J204" i="52"/>
  <c r="J203" i="52" s="1"/>
  <c r="I204" i="52"/>
  <c r="H204" i="52"/>
  <c r="H203" i="52" s="1"/>
  <c r="G204" i="52"/>
  <c r="G203" i="52" s="1"/>
  <c r="F204" i="52"/>
  <c r="D204" i="52"/>
  <c r="C204" i="52"/>
  <c r="C203" i="52" s="1"/>
  <c r="AH203" i="52"/>
  <c r="AG203" i="52"/>
  <c r="AF203" i="52"/>
  <c r="AE203" i="52"/>
  <c r="X203" i="52"/>
  <c r="X202" i="52" s="1"/>
  <c r="W203" i="52"/>
  <c r="W202" i="52" s="1"/>
  <c r="T203" i="52"/>
  <c r="T202" i="52" s="1"/>
  <c r="S203" i="52"/>
  <c r="S202" i="52" s="1"/>
  <c r="R203" i="52"/>
  <c r="R202" i="52" s="1"/>
  <c r="Q203" i="52"/>
  <c r="P203" i="52"/>
  <c r="O203" i="52"/>
  <c r="O202" i="52" s="1"/>
  <c r="K203" i="52"/>
  <c r="K202" i="52" s="1"/>
  <c r="F203" i="52"/>
  <c r="D203" i="52"/>
  <c r="Q202" i="52"/>
  <c r="D202" i="52"/>
  <c r="W201" i="52"/>
  <c r="R201" i="52"/>
  <c r="O201" i="52"/>
  <c r="F200" i="52"/>
  <c r="E200" i="52"/>
  <c r="F199" i="52"/>
  <c r="E199" i="52"/>
  <c r="F198" i="52"/>
  <c r="F197" i="52" s="1"/>
  <c r="E198" i="52"/>
  <c r="N197" i="52"/>
  <c r="M197" i="52"/>
  <c r="L197" i="52"/>
  <c r="K197" i="52"/>
  <c r="J197" i="52"/>
  <c r="I197" i="52"/>
  <c r="H197" i="52"/>
  <c r="G197" i="52"/>
  <c r="E197" i="52"/>
  <c r="D197" i="52"/>
  <c r="C197" i="52"/>
  <c r="F196" i="52"/>
  <c r="E196" i="52"/>
  <c r="F195" i="52"/>
  <c r="F194" i="52" s="1"/>
  <c r="E195" i="52"/>
  <c r="N194" i="52"/>
  <c r="M194" i="52"/>
  <c r="L194" i="52"/>
  <c r="K194" i="52"/>
  <c r="J194" i="52"/>
  <c r="I194" i="52"/>
  <c r="H194" i="52"/>
  <c r="G194" i="52"/>
  <c r="E194" i="52"/>
  <c r="D194" i="52"/>
  <c r="C194" i="52"/>
  <c r="F193" i="52"/>
  <c r="E193" i="52"/>
  <c r="F192" i="52"/>
  <c r="E192" i="52"/>
  <c r="F191" i="52"/>
  <c r="E191" i="52"/>
  <c r="E190" i="52" s="1"/>
  <c r="N190" i="52"/>
  <c r="M190" i="52"/>
  <c r="L190" i="52"/>
  <c r="K190" i="52"/>
  <c r="J190" i="52"/>
  <c r="I190" i="52"/>
  <c r="H190" i="52"/>
  <c r="G190" i="52"/>
  <c r="F190" i="52"/>
  <c r="D190" i="52"/>
  <c r="C190" i="52"/>
  <c r="F189" i="52"/>
  <c r="E189" i="52"/>
  <c r="F188" i="52"/>
  <c r="E188" i="52"/>
  <c r="F187" i="52"/>
  <c r="E187" i="52"/>
  <c r="N186" i="52"/>
  <c r="M186" i="52"/>
  <c r="L186" i="52"/>
  <c r="K186" i="52"/>
  <c r="J186" i="52"/>
  <c r="I186" i="52"/>
  <c r="H186" i="52"/>
  <c r="G186" i="52"/>
  <c r="F186" i="52"/>
  <c r="E186" i="52"/>
  <c r="D186" i="52"/>
  <c r="C186" i="52"/>
  <c r="F185" i="52"/>
  <c r="E185" i="52"/>
  <c r="F184" i="52"/>
  <c r="E184" i="52"/>
  <c r="F183" i="52"/>
  <c r="F182" i="52" s="1"/>
  <c r="E183" i="52"/>
  <c r="E182" i="52" s="1"/>
  <c r="N182" i="52"/>
  <c r="M182" i="52"/>
  <c r="L182" i="52"/>
  <c r="K182" i="52"/>
  <c r="J182" i="52"/>
  <c r="I182" i="52"/>
  <c r="H182" i="52"/>
  <c r="G182" i="52"/>
  <c r="D182" i="52"/>
  <c r="C182" i="52"/>
  <c r="F181" i="52"/>
  <c r="E181" i="52"/>
  <c r="F180" i="52"/>
  <c r="E180" i="52"/>
  <c r="F179" i="52"/>
  <c r="E179" i="52"/>
  <c r="N178" i="52"/>
  <c r="M178" i="52"/>
  <c r="L178" i="52"/>
  <c r="K178" i="52"/>
  <c r="J178" i="52"/>
  <c r="I178" i="52"/>
  <c r="H178" i="52"/>
  <c r="G178" i="52"/>
  <c r="F178" i="52"/>
  <c r="E178" i="52"/>
  <c r="D178" i="52"/>
  <c r="C178" i="52"/>
  <c r="F177" i="52"/>
  <c r="E177" i="52"/>
  <c r="F176" i="52"/>
  <c r="E176" i="52"/>
  <c r="F175" i="52"/>
  <c r="F174" i="52" s="1"/>
  <c r="E175" i="52"/>
  <c r="E174" i="52" s="1"/>
  <c r="N174" i="52"/>
  <c r="M174" i="52"/>
  <c r="L174" i="52"/>
  <c r="L165" i="52" s="1"/>
  <c r="K174" i="52"/>
  <c r="J174" i="52"/>
  <c r="I174" i="52"/>
  <c r="H174" i="52"/>
  <c r="G174" i="52"/>
  <c r="D174" i="52"/>
  <c r="C174" i="52"/>
  <c r="F173" i="52"/>
  <c r="E173" i="52"/>
  <c r="F172" i="52"/>
  <c r="E172" i="52"/>
  <c r="F171" i="52"/>
  <c r="F170" i="52" s="1"/>
  <c r="E171" i="52"/>
  <c r="N170" i="52"/>
  <c r="M170" i="52"/>
  <c r="M165" i="52" s="1"/>
  <c r="L170" i="52"/>
  <c r="K170" i="52"/>
  <c r="J170" i="52"/>
  <c r="I170" i="52"/>
  <c r="I165" i="52" s="1"/>
  <c r="H170" i="52"/>
  <c r="G170" i="52"/>
  <c r="E170" i="52"/>
  <c r="D170" i="52"/>
  <c r="C170" i="52"/>
  <c r="F169" i="52"/>
  <c r="E169" i="52"/>
  <c r="F168" i="52"/>
  <c r="E168" i="52"/>
  <c r="F167" i="52"/>
  <c r="E167" i="52"/>
  <c r="E166" i="52" s="1"/>
  <c r="E165" i="52" s="1"/>
  <c r="N166" i="52"/>
  <c r="M166" i="52"/>
  <c r="L166" i="52"/>
  <c r="K166" i="52"/>
  <c r="K165" i="52" s="1"/>
  <c r="J166" i="52"/>
  <c r="J165" i="52" s="1"/>
  <c r="I166" i="52"/>
  <c r="H166" i="52"/>
  <c r="G166" i="52"/>
  <c r="G165" i="52" s="1"/>
  <c r="F166" i="52"/>
  <c r="D166" i="52"/>
  <c r="D165" i="52" s="1"/>
  <c r="C166" i="52"/>
  <c r="N165" i="52"/>
  <c r="H165" i="52"/>
  <c r="C165" i="52"/>
  <c r="F164" i="52"/>
  <c r="E164" i="52"/>
  <c r="F163" i="52"/>
  <c r="E163" i="52"/>
  <c r="F162" i="52"/>
  <c r="E162" i="52"/>
  <c r="F161" i="52"/>
  <c r="E161" i="52"/>
  <c r="E160" i="52" s="1"/>
  <c r="N160" i="52"/>
  <c r="M160" i="52"/>
  <c r="L160" i="52"/>
  <c r="K160" i="52"/>
  <c r="J160" i="52"/>
  <c r="I160" i="52"/>
  <c r="H160" i="52"/>
  <c r="G160" i="52"/>
  <c r="F160" i="52"/>
  <c r="D160" i="52"/>
  <c r="C160" i="52"/>
  <c r="F159" i="52"/>
  <c r="E159" i="52"/>
  <c r="F158" i="52"/>
  <c r="E158" i="52"/>
  <c r="F157" i="52"/>
  <c r="E157" i="52"/>
  <c r="F156" i="52"/>
  <c r="E156" i="52"/>
  <c r="E155" i="52" s="1"/>
  <c r="N155" i="52"/>
  <c r="M155" i="52"/>
  <c r="L155" i="52"/>
  <c r="K155" i="52"/>
  <c r="K103" i="52" s="1"/>
  <c r="J155" i="52"/>
  <c r="I155" i="52"/>
  <c r="H155" i="52"/>
  <c r="G155" i="52"/>
  <c r="F155" i="52"/>
  <c r="D155" i="52"/>
  <c r="C155" i="52"/>
  <c r="F154" i="52"/>
  <c r="E154" i="52"/>
  <c r="F153" i="52"/>
  <c r="E153" i="52"/>
  <c r="F152" i="52"/>
  <c r="F151" i="52" s="1"/>
  <c r="E152" i="52"/>
  <c r="N151" i="52"/>
  <c r="M151" i="52"/>
  <c r="L151" i="52"/>
  <c r="K151" i="52"/>
  <c r="J151" i="52"/>
  <c r="I151" i="52"/>
  <c r="H151" i="52"/>
  <c r="G151" i="52"/>
  <c r="E151" i="52"/>
  <c r="D151" i="52"/>
  <c r="C151" i="52"/>
  <c r="F150" i="52"/>
  <c r="E150" i="52"/>
  <c r="F149" i="52"/>
  <c r="E149" i="52"/>
  <c r="F148" i="52"/>
  <c r="E148" i="52"/>
  <c r="F147" i="52"/>
  <c r="F146" i="52" s="1"/>
  <c r="E147" i="52"/>
  <c r="N146" i="52"/>
  <c r="M146" i="52"/>
  <c r="L146" i="52"/>
  <c r="K146" i="52"/>
  <c r="J146" i="52"/>
  <c r="I146" i="52"/>
  <c r="H146" i="52"/>
  <c r="G146" i="52"/>
  <c r="E146" i="52"/>
  <c r="D146" i="52"/>
  <c r="C146" i="52"/>
  <c r="F145" i="52"/>
  <c r="E145" i="52"/>
  <c r="F144" i="52"/>
  <c r="E144" i="52"/>
  <c r="F143" i="52"/>
  <c r="E143" i="52"/>
  <c r="F142" i="52"/>
  <c r="F141" i="52" s="1"/>
  <c r="E142" i="52"/>
  <c r="N141" i="52"/>
  <c r="M141" i="52"/>
  <c r="L141" i="52"/>
  <c r="K141" i="52"/>
  <c r="J141" i="52"/>
  <c r="I141" i="52"/>
  <c r="H141" i="52"/>
  <c r="G141" i="52"/>
  <c r="E141" i="52"/>
  <c r="D141" i="52"/>
  <c r="C141" i="52"/>
  <c r="F140" i="52"/>
  <c r="E140" i="52"/>
  <c r="F139" i="52"/>
  <c r="E139" i="52"/>
  <c r="F138" i="52"/>
  <c r="E138" i="52"/>
  <c r="F137" i="52"/>
  <c r="E137" i="52"/>
  <c r="N136" i="52"/>
  <c r="M136" i="52"/>
  <c r="L136" i="52"/>
  <c r="K136" i="52"/>
  <c r="J136" i="52"/>
  <c r="I136" i="52"/>
  <c r="H136" i="52"/>
  <c r="G136" i="52"/>
  <c r="F136" i="52"/>
  <c r="E136" i="52"/>
  <c r="D136" i="52"/>
  <c r="C136" i="52"/>
  <c r="F135" i="52"/>
  <c r="E135" i="52"/>
  <c r="F134" i="52"/>
  <c r="E134" i="52"/>
  <c r="F133" i="52"/>
  <c r="E133" i="52"/>
  <c r="F132" i="52"/>
  <c r="E132" i="52"/>
  <c r="N131" i="52"/>
  <c r="M131" i="52"/>
  <c r="L131" i="52"/>
  <c r="K131" i="52"/>
  <c r="J131" i="52"/>
  <c r="I131" i="52"/>
  <c r="H131" i="52"/>
  <c r="G131" i="52"/>
  <c r="F131" i="52"/>
  <c r="E131" i="52"/>
  <c r="D131" i="52"/>
  <c r="C131" i="52"/>
  <c r="F130" i="52"/>
  <c r="E130" i="52"/>
  <c r="F129" i="52"/>
  <c r="E129" i="52"/>
  <c r="F128" i="52"/>
  <c r="E128" i="52"/>
  <c r="E126" i="52"/>
  <c r="N126" i="52"/>
  <c r="M126" i="52"/>
  <c r="L126" i="52"/>
  <c r="K126" i="52"/>
  <c r="J126" i="52"/>
  <c r="I126" i="52"/>
  <c r="H126" i="52"/>
  <c r="G126" i="52"/>
  <c r="F126" i="52"/>
  <c r="D126" i="52"/>
  <c r="D103" i="52" s="1"/>
  <c r="D11" i="52" s="1"/>
  <c r="C126" i="52"/>
  <c r="F125" i="52"/>
  <c r="E125" i="52"/>
  <c r="F124" i="52"/>
  <c r="E124" i="52"/>
  <c r="F123" i="52"/>
  <c r="E123" i="52"/>
  <c r="F122" i="52"/>
  <c r="E122" i="52"/>
  <c r="N121" i="52"/>
  <c r="M121" i="52"/>
  <c r="L121" i="52"/>
  <c r="K121" i="52"/>
  <c r="J121" i="52"/>
  <c r="I121" i="52"/>
  <c r="H121" i="52"/>
  <c r="G121" i="52"/>
  <c r="F121" i="52"/>
  <c r="E121" i="52"/>
  <c r="D121" i="52"/>
  <c r="C121" i="52"/>
  <c r="F120" i="52"/>
  <c r="E120" i="52"/>
  <c r="F119" i="52"/>
  <c r="E119" i="52"/>
  <c r="N118" i="52"/>
  <c r="M118" i="52"/>
  <c r="L118" i="52"/>
  <c r="K118" i="52"/>
  <c r="J118" i="52"/>
  <c r="I118" i="52"/>
  <c r="H118" i="52"/>
  <c r="G118" i="52"/>
  <c r="F118" i="52"/>
  <c r="E118" i="52"/>
  <c r="D118" i="52"/>
  <c r="C118" i="52"/>
  <c r="F117" i="52"/>
  <c r="E117" i="52"/>
  <c r="F116" i="52"/>
  <c r="E116" i="52"/>
  <c r="F115" i="52"/>
  <c r="E115" i="52"/>
  <c r="F114" i="52"/>
  <c r="E114" i="52"/>
  <c r="N113" i="52"/>
  <c r="M113" i="52"/>
  <c r="L113" i="52"/>
  <c r="K113" i="52"/>
  <c r="J113" i="52"/>
  <c r="I113" i="52"/>
  <c r="H113" i="52"/>
  <c r="G113" i="52"/>
  <c r="F113" i="52"/>
  <c r="E113" i="52"/>
  <c r="D113" i="52"/>
  <c r="C113" i="52"/>
  <c r="F112" i="52"/>
  <c r="E112" i="52"/>
  <c r="F111" i="52"/>
  <c r="E111" i="52"/>
  <c r="N110" i="52"/>
  <c r="M110" i="52"/>
  <c r="L110" i="52"/>
  <c r="K110" i="52"/>
  <c r="J110" i="52"/>
  <c r="I110" i="52"/>
  <c r="H110" i="52"/>
  <c r="G110" i="52"/>
  <c r="F110" i="52"/>
  <c r="E110" i="52"/>
  <c r="D110" i="52"/>
  <c r="C110" i="52"/>
  <c r="F109" i="52"/>
  <c r="E109" i="52"/>
  <c r="F108" i="52"/>
  <c r="E108" i="52"/>
  <c r="N107" i="52"/>
  <c r="M107" i="52"/>
  <c r="L107" i="52"/>
  <c r="K107" i="52"/>
  <c r="J107" i="52"/>
  <c r="I107" i="52"/>
  <c r="H107" i="52"/>
  <c r="G107" i="52"/>
  <c r="F107" i="52"/>
  <c r="E107" i="52"/>
  <c r="D107" i="52"/>
  <c r="C107" i="52"/>
  <c r="F106" i="52"/>
  <c r="E106" i="52"/>
  <c r="F105" i="52"/>
  <c r="E105" i="52"/>
  <c r="N104" i="52"/>
  <c r="M104" i="52"/>
  <c r="L104" i="52"/>
  <c r="K104" i="52"/>
  <c r="J104" i="52"/>
  <c r="I104" i="52"/>
  <c r="H104" i="52"/>
  <c r="G104" i="52"/>
  <c r="F104" i="52"/>
  <c r="E104" i="52"/>
  <c r="D104" i="52"/>
  <c r="C104" i="52"/>
  <c r="N103" i="52"/>
  <c r="M103" i="52"/>
  <c r="L103" i="52"/>
  <c r="J103" i="52"/>
  <c r="I103" i="52"/>
  <c r="H103" i="52"/>
  <c r="P102" i="52"/>
  <c r="F102" i="52"/>
  <c r="E102" i="52"/>
  <c r="U101" i="52"/>
  <c r="P101" i="52"/>
  <c r="F101" i="52"/>
  <c r="E101" i="52"/>
  <c r="U100" i="52"/>
  <c r="F100" i="52"/>
  <c r="E100" i="52"/>
  <c r="F99" i="52"/>
  <c r="E99" i="52"/>
  <c r="F98" i="52"/>
  <c r="E98" i="52"/>
  <c r="F97" i="52"/>
  <c r="E97" i="52"/>
  <c r="F96" i="52"/>
  <c r="E96" i="52"/>
  <c r="E95" i="52" s="1"/>
  <c r="N95" i="52"/>
  <c r="M95" i="52"/>
  <c r="L95" i="52"/>
  <c r="K95" i="52"/>
  <c r="J95" i="52"/>
  <c r="I95" i="52"/>
  <c r="H95" i="52"/>
  <c r="G95" i="52"/>
  <c r="D95" i="52"/>
  <c r="C95" i="52"/>
  <c r="F94" i="52"/>
  <c r="E94" i="52"/>
  <c r="F93" i="52"/>
  <c r="E93" i="52"/>
  <c r="F92" i="52"/>
  <c r="E92" i="52"/>
  <c r="N91" i="52"/>
  <c r="M91" i="52"/>
  <c r="M86" i="52" s="1"/>
  <c r="L91" i="52"/>
  <c r="K91" i="52"/>
  <c r="K86" i="52" s="1"/>
  <c r="K76" i="52" s="1"/>
  <c r="K75" i="52" s="1"/>
  <c r="J91" i="52"/>
  <c r="J86" i="52" s="1"/>
  <c r="J76" i="52" s="1"/>
  <c r="J75" i="52" s="1"/>
  <c r="I91" i="52"/>
  <c r="I86" i="52" s="1"/>
  <c r="H91" i="52"/>
  <c r="G91" i="52"/>
  <c r="F91" i="52"/>
  <c r="D91" i="52"/>
  <c r="C91" i="52"/>
  <c r="F90" i="52"/>
  <c r="E90" i="52"/>
  <c r="U89" i="52"/>
  <c r="P89" i="52"/>
  <c r="F89" i="52"/>
  <c r="E89" i="52"/>
  <c r="U88" i="52"/>
  <c r="P88" i="52"/>
  <c r="F88" i="52"/>
  <c r="E88" i="52"/>
  <c r="F87" i="52"/>
  <c r="E87" i="52"/>
  <c r="P86" i="52"/>
  <c r="C86" i="52"/>
  <c r="C76" i="52" s="1"/>
  <c r="C75" i="52" s="1"/>
  <c r="U84" i="52"/>
  <c r="P84" i="52"/>
  <c r="F84" i="52"/>
  <c r="E84" i="52"/>
  <c r="U83" i="52"/>
  <c r="F83" i="52"/>
  <c r="E83" i="52"/>
  <c r="J82" i="52"/>
  <c r="I82" i="52"/>
  <c r="H82" i="52"/>
  <c r="G82" i="52"/>
  <c r="U82" i="52" s="1"/>
  <c r="E82" i="52"/>
  <c r="F80" i="52"/>
  <c r="E80" i="52"/>
  <c r="F79" i="52"/>
  <c r="E79" i="52"/>
  <c r="F78" i="52"/>
  <c r="E78" i="52"/>
  <c r="P77" i="52"/>
  <c r="N77" i="52"/>
  <c r="M77" i="52"/>
  <c r="L77" i="52"/>
  <c r="K77" i="52"/>
  <c r="J77" i="52"/>
  <c r="I77" i="52"/>
  <c r="H77" i="52"/>
  <c r="G77" i="52"/>
  <c r="F77" i="52"/>
  <c r="E77" i="52"/>
  <c r="C77" i="52"/>
  <c r="P76" i="52"/>
  <c r="P75" i="52"/>
  <c r="F74" i="52"/>
  <c r="E74" i="52"/>
  <c r="F73" i="52"/>
  <c r="E73" i="52"/>
  <c r="P72" i="52"/>
  <c r="F72" i="52"/>
  <c r="F71" i="52" s="1"/>
  <c r="F65" i="52" s="1"/>
  <c r="E72" i="52"/>
  <c r="E71" i="52" s="1"/>
  <c r="E65" i="52" s="1"/>
  <c r="N71" i="52"/>
  <c r="M71" i="52"/>
  <c r="L71" i="52"/>
  <c r="L65" i="52" s="1"/>
  <c r="K71" i="52"/>
  <c r="K65" i="52" s="1"/>
  <c r="J71" i="52"/>
  <c r="I71" i="52"/>
  <c r="H71" i="52"/>
  <c r="H65" i="52" s="1"/>
  <c r="G71" i="52"/>
  <c r="G65" i="52" s="1"/>
  <c r="D71" i="52"/>
  <c r="D65" i="52" s="1"/>
  <c r="C71" i="52"/>
  <c r="C65" i="52" s="1"/>
  <c r="F70" i="52"/>
  <c r="E70" i="52"/>
  <c r="F69" i="52"/>
  <c r="E69" i="52"/>
  <c r="F68" i="52"/>
  <c r="E68" i="52"/>
  <c r="N67" i="52"/>
  <c r="M67" i="52"/>
  <c r="M66" i="52" s="1"/>
  <c r="M65" i="52" s="1"/>
  <c r="L67" i="52"/>
  <c r="K67" i="52"/>
  <c r="J67" i="52"/>
  <c r="I67" i="52"/>
  <c r="H67" i="52"/>
  <c r="G67" i="52"/>
  <c r="F67" i="52"/>
  <c r="E67" i="52"/>
  <c r="D67" i="52"/>
  <c r="C67" i="52"/>
  <c r="N66" i="52"/>
  <c r="L66" i="52"/>
  <c r="K66" i="52"/>
  <c r="J66" i="52"/>
  <c r="I66" i="52"/>
  <c r="I65" i="52" s="1"/>
  <c r="H66" i="52"/>
  <c r="G66" i="52"/>
  <c r="F66" i="52"/>
  <c r="E66" i="52"/>
  <c r="D66" i="52"/>
  <c r="C66" i="52"/>
  <c r="N65" i="52"/>
  <c r="J65" i="52"/>
  <c r="F64" i="52"/>
  <c r="E64" i="52"/>
  <c r="F63" i="52"/>
  <c r="E63" i="52"/>
  <c r="N62" i="52"/>
  <c r="M62" i="52"/>
  <c r="L62" i="52"/>
  <c r="K62" i="52"/>
  <c r="J62" i="52"/>
  <c r="I62" i="52"/>
  <c r="H62" i="52"/>
  <c r="G62" i="52"/>
  <c r="F62" i="52"/>
  <c r="E62" i="52"/>
  <c r="D62" i="52"/>
  <c r="C62" i="52"/>
  <c r="N61" i="52"/>
  <c r="M61" i="52"/>
  <c r="L61" i="52"/>
  <c r="K61" i="52"/>
  <c r="J61" i="52"/>
  <c r="I61" i="52"/>
  <c r="H61" i="52"/>
  <c r="G61" i="52"/>
  <c r="F61" i="52"/>
  <c r="E61" i="52"/>
  <c r="D61" i="52"/>
  <c r="C61" i="52"/>
  <c r="F60" i="52"/>
  <c r="E60" i="52"/>
  <c r="U59" i="52"/>
  <c r="P59" i="52"/>
  <c r="F59" i="52"/>
  <c r="U58" i="52"/>
  <c r="P58" i="52"/>
  <c r="F58" i="52"/>
  <c r="E58" i="52"/>
  <c r="F57" i="52"/>
  <c r="F56" i="52" s="1"/>
  <c r="E57" i="52"/>
  <c r="P56" i="52"/>
  <c r="N56" i="52"/>
  <c r="M56" i="52"/>
  <c r="L56" i="52"/>
  <c r="K56" i="52"/>
  <c r="J56" i="52"/>
  <c r="I56" i="52"/>
  <c r="H56" i="52"/>
  <c r="G56" i="52"/>
  <c r="E56" i="52"/>
  <c r="C56" i="52"/>
  <c r="F55" i="52"/>
  <c r="E55" i="52"/>
  <c r="F54" i="52"/>
  <c r="E54" i="52"/>
  <c r="F53" i="52"/>
  <c r="E53" i="52"/>
  <c r="E52" i="52" s="1"/>
  <c r="E50" i="52" s="1"/>
  <c r="N52" i="52"/>
  <c r="N50" i="52" s="1"/>
  <c r="N30" i="52" s="1"/>
  <c r="N18" i="52" s="1"/>
  <c r="M52" i="52"/>
  <c r="L52" i="52"/>
  <c r="K52" i="52"/>
  <c r="K50" i="52" s="1"/>
  <c r="K30" i="52" s="1"/>
  <c r="K18" i="52" s="1"/>
  <c r="J52" i="52"/>
  <c r="J50" i="52" s="1"/>
  <c r="J30" i="52" s="1"/>
  <c r="J18" i="52" s="1"/>
  <c r="I52" i="52"/>
  <c r="H52" i="52"/>
  <c r="G52" i="52"/>
  <c r="G50" i="52" s="1"/>
  <c r="G30" i="52" s="1"/>
  <c r="G18" i="52" s="1"/>
  <c r="F52" i="52"/>
  <c r="D52" i="52"/>
  <c r="C52" i="52"/>
  <c r="C50" i="52" s="1"/>
  <c r="C30" i="52" s="1"/>
  <c r="C18" i="52" s="1"/>
  <c r="F51" i="52"/>
  <c r="F50" i="52" s="1"/>
  <c r="E51" i="52"/>
  <c r="M50" i="52"/>
  <c r="L50" i="52"/>
  <c r="I50" i="52"/>
  <c r="H50" i="52"/>
  <c r="D50" i="52"/>
  <c r="F49" i="52"/>
  <c r="E49" i="52"/>
  <c r="E48" i="52" s="1"/>
  <c r="N48" i="52"/>
  <c r="M48" i="52"/>
  <c r="L48" i="52"/>
  <c r="K48" i="52"/>
  <c r="J48" i="52"/>
  <c r="I48" i="52"/>
  <c r="H48" i="52"/>
  <c r="G48" i="52"/>
  <c r="F48" i="52"/>
  <c r="D48" i="52"/>
  <c r="C48" i="52"/>
  <c r="F47" i="52"/>
  <c r="F46" i="52" s="1"/>
  <c r="E47" i="52"/>
  <c r="N46" i="52"/>
  <c r="M46" i="52"/>
  <c r="L46" i="52"/>
  <c r="L30" i="52" s="1"/>
  <c r="K46" i="52"/>
  <c r="J46" i="52"/>
  <c r="I46" i="52"/>
  <c r="H46" i="52"/>
  <c r="H30" i="52" s="1"/>
  <c r="G46" i="52"/>
  <c r="E46" i="52"/>
  <c r="D46" i="52"/>
  <c r="D30" i="52" s="1"/>
  <c r="C46" i="52"/>
  <c r="P45" i="52"/>
  <c r="F45" i="52"/>
  <c r="E45" i="52"/>
  <c r="F44" i="52"/>
  <c r="E44" i="52"/>
  <c r="F43" i="52"/>
  <c r="E43" i="52"/>
  <c r="U42" i="52"/>
  <c r="P42" i="52"/>
  <c r="F42" i="52"/>
  <c r="E42" i="52"/>
  <c r="U41" i="52"/>
  <c r="P41" i="52"/>
  <c r="F41" i="52"/>
  <c r="E41" i="52"/>
  <c r="F40" i="52"/>
  <c r="E40" i="52"/>
  <c r="F39" i="52"/>
  <c r="E39" i="52"/>
  <c r="F38" i="52"/>
  <c r="E38" i="52"/>
  <c r="F37" i="52"/>
  <c r="E37" i="52"/>
  <c r="F36" i="52"/>
  <c r="E36" i="52"/>
  <c r="F35" i="52"/>
  <c r="E35" i="52"/>
  <c r="F34" i="52"/>
  <c r="E34" i="52"/>
  <c r="U33" i="52"/>
  <c r="P33" i="52"/>
  <c r="P31" i="52" s="1"/>
  <c r="F33" i="52"/>
  <c r="E33" i="52"/>
  <c r="F32" i="52"/>
  <c r="E32" i="52"/>
  <c r="X31" i="52"/>
  <c r="W31" i="52"/>
  <c r="V31" i="52"/>
  <c r="U31" i="52"/>
  <c r="T31" i="52"/>
  <c r="S31" i="52"/>
  <c r="R31" i="52"/>
  <c r="Q31" i="52"/>
  <c r="O31" i="52"/>
  <c r="N31" i="52"/>
  <c r="M31" i="52"/>
  <c r="M30" i="52" s="1"/>
  <c r="L31" i="52"/>
  <c r="K31" i="52"/>
  <c r="J31" i="52"/>
  <c r="I31" i="52"/>
  <c r="I30" i="52" s="1"/>
  <c r="H31" i="52"/>
  <c r="G31" i="52"/>
  <c r="F31" i="52"/>
  <c r="E31" i="52"/>
  <c r="E30" i="52" s="1"/>
  <c r="D31" i="52"/>
  <c r="C31" i="52"/>
  <c r="P30" i="52"/>
  <c r="F29" i="52"/>
  <c r="F28" i="52" s="1"/>
  <c r="E29" i="52"/>
  <c r="N28" i="52"/>
  <c r="M28" i="52"/>
  <c r="L28" i="52"/>
  <c r="K28" i="52"/>
  <c r="J28" i="52"/>
  <c r="I28" i="52"/>
  <c r="H28" i="52"/>
  <c r="G28" i="52"/>
  <c r="E28" i="52"/>
  <c r="D28" i="52"/>
  <c r="C28" i="52"/>
  <c r="F27" i="52"/>
  <c r="E27" i="52"/>
  <c r="F26" i="52"/>
  <c r="E26" i="52"/>
  <c r="F25" i="52"/>
  <c r="E25" i="52"/>
  <c r="F24" i="52"/>
  <c r="F23" i="52" s="1"/>
  <c r="F20" i="52" s="1"/>
  <c r="E24" i="52"/>
  <c r="N23" i="52"/>
  <c r="M23" i="52"/>
  <c r="L23" i="52"/>
  <c r="K23" i="52"/>
  <c r="J23" i="52"/>
  <c r="I23" i="52"/>
  <c r="H23" i="52"/>
  <c r="G23" i="52"/>
  <c r="E23" i="52"/>
  <c r="D23" i="52"/>
  <c r="C23" i="52"/>
  <c r="P22" i="52"/>
  <c r="F22" i="52"/>
  <c r="E22" i="52"/>
  <c r="E21" i="52" s="1"/>
  <c r="E20" i="52" s="1"/>
  <c r="E19" i="52" s="1"/>
  <c r="P21" i="52"/>
  <c r="N21" i="52"/>
  <c r="M21" i="52"/>
  <c r="L21" i="52"/>
  <c r="L20" i="52" s="1"/>
  <c r="L19" i="52" s="1"/>
  <c r="L18" i="52" s="1"/>
  <c r="K21" i="52"/>
  <c r="J21" i="52"/>
  <c r="I21" i="52"/>
  <c r="H21" i="52"/>
  <c r="H20" i="52" s="1"/>
  <c r="H19" i="52" s="1"/>
  <c r="H18" i="52" s="1"/>
  <c r="G21" i="52"/>
  <c r="F21" i="52"/>
  <c r="D21" i="52"/>
  <c r="D20" i="52" s="1"/>
  <c r="D19" i="52" s="1"/>
  <c r="D18" i="52" s="1"/>
  <c r="C21" i="52"/>
  <c r="P20" i="52"/>
  <c r="N20" i="52"/>
  <c r="M20" i="52"/>
  <c r="M19" i="52" s="1"/>
  <c r="M18" i="52" s="1"/>
  <c r="K20" i="52"/>
  <c r="J20" i="52"/>
  <c r="I20" i="52"/>
  <c r="I19" i="52" s="1"/>
  <c r="I18" i="52" s="1"/>
  <c r="G20" i="52"/>
  <c r="C20" i="52"/>
  <c r="P19" i="52"/>
  <c r="N19" i="52"/>
  <c r="K19" i="52"/>
  <c r="J19" i="52"/>
  <c r="G19" i="52"/>
  <c r="C19" i="52"/>
  <c r="F17" i="52"/>
  <c r="E17" i="52"/>
  <c r="F16" i="52"/>
  <c r="E16" i="52"/>
  <c r="E15" i="52" s="1"/>
  <c r="E14" i="52" s="1"/>
  <c r="E13" i="52" s="1"/>
  <c r="N15" i="52"/>
  <c r="N14" i="52" s="1"/>
  <c r="N13" i="52" s="1"/>
  <c r="N12" i="52" s="1"/>
  <c r="M15" i="52"/>
  <c r="L15" i="52"/>
  <c r="K15" i="52"/>
  <c r="J15" i="52"/>
  <c r="J14" i="52" s="1"/>
  <c r="J13" i="52" s="1"/>
  <c r="J12" i="52" s="1"/>
  <c r="I15" i="52"/>
  <c r="H15" i="52"/>
  <c r="G15" i="52"/>
  <c r="F15" i="52"/>
  <c r="F14" i="52" s="1"/>
  <c r="F13" i="52" s="1"/>
  <c r="D15" i="52"/>
  <c r="C15" i="52"/>
  <c r="P14" i="52"/>
  <c r="M14" i="52"/>
  <c r="L14" i="52"/>
  <c r="K14" i="52"/>
  <c r="K13" i="52" s="1"/>
  <c r="K12" i="52" s="1"/>
  <c r="I14" i="52"/>
  <c r="H14" i="52"/>
  <c r="G14" i="52"/>
  <c r="G13" i="52" s="1"/>
  <c r="G12" i="52" s="1"/>
  <c r="D14" i="52"/>
  <c r="C14" i="52"/>
  <c r="C13" i="52" s="1"/>
  <c r="P13" i="52"/>
  <c r="M13" i="52"/>
  <c r="L13" i="52"/>
  <c r="I13" i="52"/>
  <c r="I12" i="52" s="1"/>
  <c r="H13" i="52"/>
  <c r="H12" i="52" s="1"/>
  <c r="D13" i="52"/>
  <c r="P12" i="52"/>
  <c r="X11" i="52"/>
  <c r="W11" i="52"/>
  <c r="V11" i="52"/>
  <c r="T11" i="52"/>
  <c r="S11" i="52"/>
  <c r="R11" i="52"/>
  <c r="Q11" i="52"/>
  <c r="P11" i="52"/>
  <c r="O11" i="52"/>
  <c r="G103" i="52" l="1"/>
  <c r="M76" i="52"/>
  <c r="M75" i="52" s="1"/>
  <c r="C103" i="52"/>
  <c r="C11" i="52" s="1"/>
  <c r="E103" i="52"/>
  <c r="E11" i="52" s="1"/>
  <c r="E351" i="52"/>
  <c r="D86" i="52"/>
  <c r="D76" i="52" s="1"/>
  <c r="D75" i="52" s="1"/>
  <c r="E91" i="52"/>
  <c r="N86" i="52"/>
  <c r="N76" i="52" s="1"/>
  <c r="N75" i="52" s="1"/>
  <c r="N11" i="52" s="1"/>
  <c r="G86" i="52"/>
  <c r="G76" i="52" s="1"/>
  <c r="G75" i="52" s="1"/>
  <c r="I76" i="52"/>
  <c r="I75" i="52" s="1"/>
  <c r="I504" i="52" s="1"/>
  <c r="H86" i="52"/>
  <c r="H76" i="52" s="1"/>
  <c r="H75" i="52" s="1"/>
  <c r="L86" i="52"/>
  <c r="L76" i="52" s="1"/>
  <c r="L75" i="52" s="1"/>
  <c r="F95" i="52"/>
  <c r="F86" i="52" s="1"/>
  <c r="D12" i="52"/>
  <c r="M12" i="52"/>
  <c r="M11" i="52" s="1"/>
  <c r="M504" i="52" s="1"/>
  <c r="U12" i="52"/>
  <c r="E18" i="52"/>
  <c r="F30" i="52"/>
  <c r="E86" i="52"/>
  <c r="E76" i="52" s="1"/>
  <c r="E75" i="52" s="1"/>
  <c r="F165" i="52"/>
  <c r="P202" i="52"/>
  <c r="J201" i="52"/>
  <c r="J202" i="52"/>
  <c r="E12" i="52"/>
  <c r="G202" i="52"/>
  <c r="N202" i="52"/>
  <c r="N201" i="52"/>
  <c r="C12" i="52"/>
  <c r="L12" i="52"/>
  <c r="K11" i="52"/>
  <c r="F19" i="52"/>
  <c r="F103" i="52"/>
  <c r="C202" i="52"/>
  <c r="C201" i="52"/>
  <c r="H202" i="52"/>
  <c r="H201" i="52"/>
  <c r="L202" i="52"/>
  <c r="L201" i="52"/>
  <c r="V202" i="52"/>
  <c r="V201" i="52"/>
  <c r="K201" i="52"/>
  <c r="P201" i="52"/>
  <c r="AJ205" i="52"/>
  <c r="AJ204" i="52" s="1"/>
  <c r="AJ203" i="52" s="1"/>
  <c r="AL204" i="52"/>
  <c r="AL203" i="52" s="1"/>
  <c r="AK204" i="52"/>
  <c r="AK203" i="52" s="1"/>
  <c r="AJ219" i="52"/>
  <c r="F472" i="52"/>
  <c r="F82" i="52"/>
  <c r="S201" i="52"/>
  <c r="X201" i="52"/>
  <c r="M202" i="52"/>
  <c r="E203" i="52"/>
  <c r="U236" i="52"/>
  <c r="U202" i="52" s="1"/>
  <c r="E312" i="52"/>
  <c r="F332" i="52"/>
  <c r="T201" i="52"/>
  <c r="I202" i="52"/>
  <c r="F236" i="52"/>
  <c r="F202" i="52" s="1"/>
  <c r="F413" i="52"/>
  <c r="G473" i="52"/>
  <c r="AK220" i="51"/>
  <c r="AL220" i="51"/>
  <c r="AM220" i="51"/>
  <c r="AN220" i="51"/>
  <c r="AJ220" i="51"/>
  <c r="AJ226" i="51"/>
  <c r="C504" i="52" l="1"/>
  <c r="J504" i="52"/>
  <c r="D504" i="52"/>
  <c r="U75" i="52"/>
  <c r="U11" i="52" s="1"/>
  <c r="U86" i="52"/>
  <c r="L11" i="52"/>
  <c r="F76" i="52"/>
  <c r="F75" i="52" s="1"/>
  <c r="N504" i="52"/>
  <c r="H504" i="52"/>
  <c r="L504" i="52"/>
  <c r="F201" i="52"/>
  <c r="E201" i="52"/>
  <c r="E202" i="52"/>
  <c r="F18" i="52"/>
  <c r="F12" i="52" s="1"/>
  <c r="G472" i="52"/>
  <c r="U473" i="52"/>
  <c r="K504" i="52"/>
  <c r="F503" i="51"/>
  <c r="E503" i="51"/>
  <c r="F502" i="51"/>
  <c r="E502" i="51"/>
  <c r="F501" i="51"/>
  <c r="E501" i="51"/>
  <c r="E500" i="51" s="1"/>
  <c r="E499" i="51" s="1"/>
  <c r="N500" i="51"/>
  <c r="M500" i="51"/>
  <c r="L500" i="51"/>
  <c r="K500" i="51"/>
  <c r="J500" i="51"/>
  <c r="I500" i="51"/>
  <c r="H500" i="51"/>
  <c r="G500" i="51"/>
  <c r="F500" i="51"/>
  <c r="D500" i="51"/>
  <c r="C500" i="51"/>
  <c r="N499" i="51"/>
  <c r="M499" i="51"/>
  <c r="L499" i="51"/>
  <c r="K499" i="51"/>
  <c r="J499" i="51"/>
  <c r="I499" i="51"/>
  <c r="H499" i="51"/>
  <c r="G499" i="51"/>
  <c r="F499" i="51"/>
  <c r="D499" i="51"/>
  <c r="C499" i="51"/>
  <c r="F498" i="51"/>
  <c r="E498" i="51"/>
  <c r="F497" i="51"/>
  <c r="E497" i="51"/>
  <c r="F496" i="51"/>
  <c r="E496" i="51"/>
  <c r="F495" i="51"/>
  <c r="E495" i="51"/>
  <c r="E494" i="51" s="1"/>
  <c r="N494" i="51"/>
  <c r="M494" i="51"/>
  <c r="L494" i="51"/>
  <c r="K494" i="51"/>
  <c r="J494" i="51"/>
  <c r="I494" i="51"/>
  <c r="H494" i="51"/>
  <c r="G494" i="51"/>
  <c r="F494" i="51"/>
  <c r="D494" i="51"/>
  <c r="C494" i="51"/>
  <c r="F493" i="51"/>
  <c r="E493" i="51"/>
  <c r="F492" i="51"/>
  <c r="E492" i="51"/>
  <c r="F491" i="51"/>
  <c r="E491" i="51"/>
  <c r="F490" i="51"/>
  <c r="E490" i="51"/>
  <c r="E489" i="51" s="1"/>
  <c r="N489" i="51"/>
  <c r="M489" i="51"/>
  <c r="L489" i="51"/>
  <c r="K489" i="51"/>
  <c r="K488" i="51" s="1"/>
  <c r="K484" i="51" s="1"/>
  <c r="J489" i="51"/>
  <c r="I489" i="51"/>
  <c r="H489" i="51"/>
  <c r="G489" i="51"/>
  <c r="G488" i="51" s="1"/>
  <c r="G484" i="51" s="1"/>
  <c r="F489" i="51"/>
  <c r="D489" i="51"/>
  <c r="C489" i="51"/>
  <c r="N488" i="51"/>
  <c r="M488" i="51"/>
  <c r="L488" i="51"/>
  <c r="J488" i="51"/>
  <c r="I488" i="51"/>
  <c r="H488" i="51"/>
  <c r="F488" i="51"/>
  <c r="D488" i="51"/>
  <c r="C488" i="51"/>
  <c r="F487" i="51"/>
  <c r="E487" i="51"/>
  <c r="F486" i="51"/>
  <c r="E486" i="51"/>
  <c r="E485" i="51" s="1"/>
  <c r="N485" i="51"/>
  <c r="M485" i="51"/>
  <c r="L485" i="51"/>
  <c r="K485" i="51"/>
  <c r="J485" i="51"/>
  <c r="I485" i="51"/>
  <c r="H485" i="51"/>
  <c r="G485" i="51"/>
  <c r="F485" i="51"/>
  <c r="D485" i="51"/>
  <c r="C485" i="51"/>
  <c r="C484" i="51" s="1"/>
  <c r="N484" i="51"/>
  <c r="M484" i="51"/>
  <c r="L484" i="51"/>
  <c r="J484" i="51"/>
  <c r="I484" i="51"/>
  <c r="H484" i="51"/>
  <c r="F484" i="51"/>
  <c r="D484" i="51"/>
  <c r="F483" i="51"/>
  <c r="E483" i="51"/>
  <c r="F482" i="51"/>
  <c r="E482" i="51"/>
  <c r="E481" i="51" s="1"/>
  <c r="E480" i="51" s="1"/>
  <c r="N481" i="51"/>
  <c r="M481" i="51"/>
  <c r="L481" i="51"/>
  <c r="K481" i="51"/>
  <c r="K480" i="51" s="1"/>
  <c r="J481" i="51"/>
  <c r="I481" i="51"/>
  <c r="H481" i="51"/>
  <c r="G481" i="51"/>
  <c r="G480" i="51" s="1"/>
  <c r="F481" i="51"/>
  <c r="D481" i="51"/>
  <c r="C481" i="51"/>
  <c r="N480" i="51"/>
  <c r="M480" i="51"/>
  <c r="L480" i="51"/>
  <c r="J480" i="51"/>
  <c r="I480" i="51"/>
  <c r="H480" i="51"/>
  <c r="F480" i="51"/>
  <c r="D480" i="51"/>
  <c r="C480" i="51"/>
  <c r="F479" i="51"/>
  <c r="E479" i="51"/>
  <c r="F478" i="51"/>
  <c r="E478" i="51"/>
  <c r="E474" i="51" s="1"/>
  <c r="E473" i="51" s="1"/>
  <c r="F477" i="51"/>
  <c r="E477" i="51"/>
  <c r="U476" i="51"/>
  <c r="F476" i="51"/>
  <c r="E476" i="51"/>
  <c r="F475" i="51"/>
  <c r="E475" i="51"/>
  <c r="N474" i="51"/>
  <c r="M474" i="51"/>
  <c r="M473" i="51" s="1"/>
  <c r="L474" i="51"/>
  <c r="K474" i="51"/>
  <c r="K473" i="51" s="1"/>
  <c r="J474" i="51"/>
  <c r="I474" i="51"/>
  <c r="I473" i="51" s="1"/>
  <c r="I472" i="51" s="1"/>
  <c r="H474" i="51"/>
  <c r="G474" i="51"/>
  <c r="G473" i="51" s="1"/>
  <c r="D474" i="51"/>
  <c r="C474" i="51"/>
  <c r="C473" i="51" s="1"/>
  <c r="C472" i="51" s="1"/>
  <c r="N473" i="51"/>
  <c r="N472" i="51" s="1"/>
  <c r="L473" i="51"/>
  <c r="L472" i="51" s="1"/>
  <c r="J473" i="51"/>
  <c r="J472" i="51" s="1"/>
  <c r="H473" i="51"/>
  <c r="H472" i="51" s="1"/>
  <c r="D473" i="51"/>
  <c r="D472" i="51" s="1"/>
  <c r="M472" i="51"/>
  <c r="E472" i="51"/>
  <c r="U471" i="51"/>
  <c r="F471" i="51"/>
  <c r="E471" i="51"/>
  <c r="U470" i="51"/>
  <c r="F470" i="51"/>
  <c r="E470" i="51"/>
  <c r="J469" i="51"/>
  <c r="I469" i="51"/>
  <c r="H469" i="51"/>
  <c r="F469" i="51" s="1"/>
  <c r="G469" i="51"/>
  <c r="D469" i="51"/>
  <c r="C469" i="51"/>
  <c r="E469" i="51" s="1"/>
  <c r="U468" i="51"/>
  <c r="F468" i="51"/>
  <c r="E468" i="51"/>
  <c r="F467" i="51"/>
  <c r="E467" i="51"/>
  <c r="F466" i="51"/>
  <c r="E466" i="51"/>
  <c r="F465" i="51"/>
  <c r="E465" i="51"/>
  <c r="F464" i="51"/>
  <c r="E464" i="51"/>
  <c r="F463" i="51"/>
  <c r="E463" i="51"/>
  <c r="F462" i="51"/>
  <c r="E462" i="51"/>
  <c r="F461" i="51"/>
  <c r="E461" i="51"/>
  <c r="F460" i="51"/>
  <c r="E460" i="51"/>
  <c r="F459" i="51"/>
  <c r="E459" i="51"/>
  <c r="F458" i="51"/>
  <c r="E458" i="51"/>
  <c r="F457" i="51"/>
  <c r="E457" i="51"/>
  <c r="F456" i="51"/>
  <c r="E456" i="51"/>
  <c r="F455" i="51"/>
  <c r="E455" i="51"/>
  <c r="E454" i="51" s="1"/>
  <c r="N454" i="51"/>
  <c r="M454" i="51"/>
  <c r="L454" i="51"/>
  <c r="K454" i="51"/>
  <c r="J454" i="51"/>
  <c r="I454" i="51"/>
  <c r="H454" i="51"/>
  <c r="G454" i="51"/>
  <c r="U454" i="51" s="1"/>
  <c r="F454" i="51"/>
  <c r="D454" i="51"/>
  <c r="C454" i="51"/>
  <c r="F453" i="51"/>
  <c r="E453" i="51"/>
  <c r="F452" i="51"/>
  <c r="E452" i="51"/>
  <c r="F451" i="51"/>
  <c r="F450" i="51" s="1"/>
  <c r="E451" i="51"/>
  <c r="N450" i="51"/>
  <c r="M450" i="51"/>
  <c r="L450" i="51"/>
  <c r="K450" i="51"/>
  <c r="J450" i="51"/>
  <c r="I450" i="51"/>
  <c r="H450" i="51"/>
  <c r="G450" i="51"/>
  <c r="D450" i="51"/>
  <c r="C450" i="51"/>
  <c r="F449" i="51"/>
  <c r="E449" i="51"/>
  <c r="F448" i="51"/>
  <c r="E448" i="51"/>
  <c r="F447" i="51"/>
  <c r="F446" i="51" s="1"/>
  <c r="E447" i="51"/>
  <c r="E446" i="51" s="1"/>
  <c r="N446" i="51"/>
  <c r="M446" i="51"/>
  <c r="L446" i="51"/>
  <c r="K446" i="51"/>
  <c r="J446" i="51"/>
  <c r="I446" i="51"/>
  <c r="H446" i="51"/>
  <c r="G446" i="51"/>
  <c r="D446" i="51"/>
  <c r="C446" i="51"/>
  <c r="F445" i="51"/>
  <c r="E445" i="51"/>
  <c r="F444" i="51"/>
  <c r="E444" i="51"/>
  <c r="F443" i="51"/>
  <c r="E443" i="51"/>
  <c r="E442" i="51" s="1"/>
  <c r="N442" i="51"/>
  <c r="M442" i="51"/>
  <c r="L442" i="51"/>
  <c r="K442" i="51"/>
  <c r="J442" i="51"/>
  <c r="I442" i="51"/>
  <c r="H442" i="51"/>
  <c r="G442" i="51"/>
  <c r="D442" i="51"/>
  <c r="C442" i="51"/>
  <c r="F441" i="51"/>
  <c r="E441" i="51"/>
  <c r="F440" i="51"/>
  <c r="E440" i="51"/>
  <c r="F439" i="51"/>
  <c r="E439" i="51"/>
  <c r="N438" i="51"/>
  <c r="M438" i="51"/>
  <c r="L438" i="51"/>
  <c r="K438" i="51"/>
  <c r="J438" i="51"/>
  <c r="I438" i="51"/>
  <c r="H438" i="51"/>
  <c r="G438" i="51"/>
  <c r="D438" i="51"/>
  <c r="C438" i="51"/>
  <c r="F437" i="51"/>
  <c r="E437" i="51"/>
  <c r="F436" i="51"/>
  <c r="E436" i="51"/>
  <c r="F435" i="51"/>
  <c r="E435" i="51"/>
  <c r="N434" i="51"/>
  <c r="M434" i="51"/>
  <c r="L434" i="51"/>
  <c r="K434" i="51"/>
  <c r="J434" i="51"/>
  <c r="I434" i="51"/>
  <c r="H434" i="51"/>
  <c r="G434" i="51"/>
  <c r="D434" i="51"/>
  <c r="C434" i="51"/>
  <c r="F433" i="51"/>
  <c r="E433" i="51"/>
  <c r="F432" i="51"/>
  <c r="E432" i="51"/>
  <c r="F431" i="51"/>
  <c r="F430" i="51" s="1"/>
  <c r="E431" i="51"/>
  <c r="N430" i="51"/>
  <c r="M430" i="51"/>
  <c r="L430" i="51"/>
  <c r="K430" i="51"/>
  <c r="J430" i="51"/>
  <c r="I430" i="51"/>
  <c r="H430" i="51"/>
  <c r="G430" i="51"/>
  <c r="E430" i="51"/>
  <c r="D430" i="51"/>
  <c r="C430" i="51"/>
  <c r="F429" i="51"/>
  <c r="E429" i="51"/>
  <c r="F428" i="51"/>
  <c r="E428" i="51"/>
  <c r="F427" i="51"/>
  <c r="F426" i="51" s="1"/>
  <c r="E427" i="51"/>
  <c r="N426" i="51"/>
  <c r="M426" i="51"/>
  <c r="L426" i="51"/>
  <c r="K426" i="51"/>
  <c r="J426" i="51"/>
  <c r="I426" i="51"/>
  <c r="H426" i="51"/>
  <c r="G426" i="51"/>
  <c r="D426" i="51"/>
  <c r="C426" i="51"/>
  <c r="F425" i="51"/>
  <c r="E425" i="51"/>
  <c r="F424" i="51"/>
  <c r="E424" i="51"/>
  <c r="F423" i="51"/>
  <c r="E423" i="51"/>
  <c r="N422" i="51"/>
  <c r="M422" i="51"/>
  <c r="L422" i="51"/>
  <c r="K422" i="51"/>
  <c r="J422" i="51"/>
  <c r="I422" i="51"/>
  <c r="H422" i="51"/>
  <c r="G422" i="51"/>
  <c r="F422" i="51"/>
  <c r="D422" i="51"/>
  <c r="C422" i="51"/>
  <c r="F421" i="51"/>
  <c r="E421" i="51"/>
  <c r="F420" i="51"/>
  <c r="E420" i="51"/>
  <c r="F419" i="51"/>
  <c r="E419" i="51"/>
  <c r="N418" i="51"/>
  <c r="M418" i="51"/>
  <c r="L418" i="51"/>
  <c r="K418" i="51"/>
  <c r="J418" i="51"/>
  <c r="I418" i="51"/>
  <c r="H418" i="51"/>
  <c r="G418" i="51"/>
  <c r="D418" i="51"/>
  <c r="C418" i="51"/>
  <c r="F417" i="51"/>
  <c r="E417" i="51"/>
  <c r="F416" i="51"/>
  <c r="E416" i="51"/>
  <c r="F415" i="51"/>
  <c r="F414" i="51" s="1"/>
  <c r="E415" i="51"/>
  <c r="N414" i="51"/>
  <c r="M414" i="51"/>
  <c r="L414" i="51"/>
  <c r="K414" i="51"/>
  <c r="J414" i="51"/>
  <c r="I414" i="51"/>
  <c r="H414" i="51"/>
  <c r="G414" i="51"/>
  <c r="D414" i="51"/>
  <c r="C414" i="51"/>
  <c r="F412" i="51"/>
  <c r="E412" i="51"/>
  <c r="F411" i="51"/>
  <c r="E411" i="51"/>
  <c r="F410" i="51"/>
  <c r="E410" i="51"/>
  <c r="F409" i="51"/>
  <c r="E409" i="51"/>
  <c r="F408" i="51"/>
  <c r="E408" i="51"/>
  <c r="N407" i="51"/>
  <c r="N406" i="51" s="1"/>
  <c r="M407" i="51"/>
  <c r="L407" i="51"/>
  <c r="L406" i="51" s="1"/>
  <c r="K407" i="51"/>
  <c r="K406" i="51" s="1"/>
  <c r="J407" i="51"/>
  <c r="I407" i="51"/>
  <c r="H407" i="51"/>
  <c r="H406" i="51" s="1"/>
  <c r="G407" i="51"/>
  <c r="G406" i="51" s="1"/>
  <c r="D407" i="51"/>
  <c r="D406" i="51" s="1"/>
  <c r="C407" i="51"/>
  <c r="M406" i="51"/>
  <c r="J406" i="51"/>
  <c r="I406" i="51"/>
  <c r="C406" i="51"/>
  <c r="F405" i="51"/>
  <c r="F404" i="51" s="1"/>
  <c r="E405" i="51"/>
  <c r="N404" i="51"/>
  <c r="M404" i="51"/>
  <c r="L404" i="51"/>
  <c r="K404" i="51"/>
  <c r="J404" i="51"/>
  <c r="I404" i="51"/>
  <c r="H404" i="51"/>
  <c r="G404" i="51"/>
  <c r="E404" i="51"/>
  <c r="D404" i="51"/>
  <c r="C404" i="51"/>
  <c r="F403" i="51"/>
  <c r="E403" i="51"/>
  <c r="F402" i="51"/>
  <c r="E402" i="51"/>
  <c r="F401" i="51"/>
  <c r="E401" i="51"/>
  <c r="N400" i="51"/>
  <c r="M400" i="51"/>
  <c r="L400" i="51"/>
  <c r="K400" i="51"/>
  <c r="J400" i="51"/>
  <c r="I400" i="51"/>
  <c r="H400" i="51"/>
  <c r="G400" i="51"/>
  <c r="D400" i="51"/>
  <c r="C400" i="51"/>
  <c r="F399" i="51"/>
  <c r="F396" i="51" s="1"/>
  <c r="E399" i="51"/>
  <c r="F398" i="51"/>
  <c r="E398" i="51"/>
  <c r="F397" i="51"/>
  <c r="E397" i="51"/>
  <c r="N396" i="51"/>
  <c r="M396" i="51"/>
  <c r="L396" i="51"/>
  <c r="K396" i="51"/>
  <c r="J396" i="51"/>
  <c r="I396" i="51"/>
  <c r="H396" i="51"/>
  <c r="G396" i="51"/>
  <c r="E396" i="51"/>
  <c r="D396" i="51"/>
  <c r="C396" i="51"/>
  <c r="F395" i="51"/>
  <c r="E395" i="51"/>
  <c r="F394" i="51"/>
  <c r="E394" i="51"/>
  <c r="F393" i="51"/>
  <c r="F392" i="51" s="1"/>
  <c r="E393" i="51"/>
  <c r="N392" i="51"/>
  <c r="M392" i="51"/>
  <c r="L392" i="51"/>
  <c r="K392" i="51"/>
  <c r="J392" i="51"/>
  <c r="I392" i="51"/>
  <c r="H392" i="51"/>
  <c r="G392" i="51"/>
  <c r="D392" i="51"/>
  <c r="C392" i="51"/>
  <c r="F391" i="51"/>
  <c r="E391" i="51"/>
  <c r="F390" i="51"/>
  <c r="E390" i="51"/>
  <c r="F389" i="51"/>
  <c r="E389" i="51"/>
  <c r="N388" i="51"/>
  <c r="M388" i="51"/>
  <c r="L388" i="51"/>
  <c r="K388" i="51"/>
  <c r="J388" i="51"/>
  <c r="I388" i="51"/>
  <c r="H388" i="51"/>
  <c r="G388" i="51"/>
  <c r="D388" i="51"/>
  <c r="C388" i="51"/>
  <c r="F387" i="51"/>
  <c r="E387" i="51"/>
  <c r="F386" i="51"/>
  <c r="E386" i="51"/>
  <c r="F385" i="51"/>
  <c r="E385" i="51"/>
  <c r="E384" i="51" s="1"/>
  <c r="N384" i="51"/>
  <c r="M384" i="51"/>
  <c r="L384" i="51"/>
  <c r="K384" i="51"/>
  <c r="J384" i="51"/>
  <c r="I384" i="51"/>
  <c r="H384" i="51"/>
  <c r="G384" i="51"/>
  <c r="D384" i="51"/>
  <c r="C384" i="51"/>
  <c r="F383" i="51"/>
  <c r="E383" i="51"/>
  <c r="F382" i="51"/>
  <c r="E382" i="51"/>
  <c r="F381" i="51"/>
  <c r="E381" i="51"/>
  <c r="N380" i="51"/>
  <c r="M380" i="51"/>
  <c r="L380" i="51"/>
  <c r="K380" i="51"/>
  <c r="J380" i="51"/>
  <c r="I380" i="51"/>
  <c r="H380" i="51"/>
  <c r="G380" i="51"/>
  <c r="E380" i="51"/>
  <c r="D380" i="51"/>
  <c r="C380" i="51"/>
  <c r="F379" i="51"/>
  <c r="E379" i="51"/>
  <c r="F378" i="51"/>
  <c r="E378" i="51"/>
  <c r="F377" i="51"/>
  <c r="E377" i="51"/>
  <c r="E376" i="51" s="1"/>
  <c r="N376" i="51"/>
  <c r="M376" i="51"/>
  <c r="L376" i="51"/>
  <c r="K376" i="51"/>
  <c r="J376" i="51"/>
  <c r="I376" i="51"/>
  <c r="H376" i="51"/>
  <c r="G376" i="51"/>
  <c r="D376" i="51"/>
  <c r="C376" i="51"/>
  <c r="F375" i="51"/>
  <c r="E375" i="51"/>
  <c r="F374" i="51"/>
  <c r="E374" i="51"/>
  <c r="F373" i="51"/>
  <c r="E373" i="51"/>
  <c r="N372" i="51"/>
  <c r="M372" i="51"/>
  <c r="L372" i="51"/>
  <c r="K372" i="51"/>
  <c r="J372" i="51"/>
  <c r="I372" i="51"/>
  <c r="H372" i="51"/>
  <c r="G372" i="51"/>
  <c r="F372" i="51"/>
  <c r="E372" i="51"/>
  <c r="D372" i="51"/>
  <c r="C372" i="51"/>
  <c r="F371" i="51"/>
  <c r="E371" i="51"/>
  <c r="F370" i="51"/>
  <c r="E370" i="51"/>
  <c r="F369" i="51"/>
  <c r="E369" i="51"/>
  <c r="N368" i="51"/>
  <c r="M368" i="51"/>
  <c r="L368" i="51"/>
  <c r="K368" i="51"/>
  <c r="J368" i="51"/>
  <c r="I368" i="51"/>
  <c r="H368" i="51"/>
  <c r="G368" i="51"/>
  <c r="D368" i="51"/>
  <c r="C368" i="51"/>
  <c r="F367" i="51"/>
  <c r="E367" i="51"/>
  <c r="F366" i="51"/>
  <c r="E366" i="51"/>
  <c r="F365" i="51"/>
  <c r="E365" i="51"/>
  <c r="N364" i="51"/>
  <c r="M364" i="51"/>
  <c r="L364" i="51"/>
  <c r="K364" i="51"/>
  <c r="J364" i="51"/>
  <c r="I364" i="51"/>
  <c r="H364" i="51"/>
  <c r="G364" i="51"/>
  <c r="F364" i="51"/>
  <c r="E364" i="51"/>
  <c r="D364" i="51"/>
  <c r="C364" i="51"/>
  <c r="F363" i="51"/>
  <c r="F362" i="51" s="1"/>
  <c r="E363" i="51"/>
  <c r="E362" i="51" s="1"/>
  <c r="N362" i="51"/>
  <c r="M362" i="51"/>
  <c r="L362" i="51"/>
  <c r="K362" i="51"/>
  <c r="J362" i="51"/>
  <c r="I362" i="51"/>
  <c r="H362" i="51"/>
  <c r="G362" i="51"/>
  <c r="D362" i="51"/>
  <c r="C362" i="51"/>
  <c r="F361" i="51"/>
  <c r="E361" i="51"/>
  <c r="F360" i="51"/>
  <c r="E360" i="51"/>
  <c r="F359" i="51"/>
  <c r="E359" i="51"/>
  <c r="N358" i="51"/>
  <c r="M358" i="51"/>
  <c r="L358" i="51"/>
  <c r="K358" i="51"/>
  <c r="J358" i="51"/>
  <c r="I358" i="51"/>
  <c r="H358" i="51"/>
  <c r="G358" i="51"/>
  <c r="F358" i="51"/>
  <c r="E358" i="51"/>
  <c r="D358" i="51"/>
  <c r="C358" i="51"/>
  <c r="F357" i="51"/>
  <c r="F356" i="51" s="1"/>
  <c r="E357" i="51"/>
  <c r="E356" i="51" s="1"/>
  <c r="N356" i="51"/>
  <c r="M356" i="51"/>
  <c r="L356" i="51"/>
  <c r="K356" i="51"/>
  <c r="J356" i="51"/>
  <c r="I356" i="51"/>
  <c r="H356" i="51"/>
  <c r="G356" i="51"/>
  <c r="D356" i="51"/>
  <c r="C356" i="51"/>
  <c r="F355" i="51"/>
  <c r="E355" i="51"/>
  <c r="N354" i="51"/>
  <c r="M354" i="51"/>
  <c r="L354" i="51"/>
  <c r="K354" i="51"/>
  <c r="J354" i="51"/>
  <c r="I354" i="51"/>
  <c r="H354" i="51"/>
  <c r="G354" i="51"/>
  <c r="F354" i="51"/>
  <c r="E354" i="51"/>
  <c r="D354" i="51"/>
  <c r="C354" i="51"/>
  <c r="F353" i="51"/>
  <c r="F352" i="51" s="1"/>
  <c r="E353" i="51"/>
  <c r="E352" i="51" s="1"/>
  <c r="N352" i="51"/>
  <c r="M352" i="51"/>
  <c r="L352" i="51"/>
  <c r="K352" i="51"/>
  <c r="J352" i="51"/>
  <c r="I352" i="51"/>
  <c r="H352" i="51"/>
  <c r="G352" i="51"/>
  <c r="D352" i="51"/>
  <c r="C352" i="51"/>
  <c r="F350" i="51"/>
  <c r="E350" i="51"/>
  <c r="F349" i="51"/>
  <c r="F348" i="51" s="1"/>
  <c r="E349" i="51"/>
  <c r="E348" i="51" s="1"/>
  <c r="N348" i="51"/>
  <c r="M348" i="51"/>
  <c r="L348" i="51"/>
  <c r="K348" i="51"/>
  <c r="J348" i="51"/>
  <c r="I348" i="51"/>
  <c r="H348" i="51"/>
  <c r="G348" i="51"/>
  <c r="D348" i="51"/>
  <c r="C348" i="51"/>
  <c r="F347" i="51"/>
  <c r="E347" i="51"/>
  <c r="F346" i="51"/>
  <c r="E346" i="51"/>
  <c r="F345" i="51"/>
  <c r="E345" i="51"/>
  <c r="F344" i="51"/>
  <c r="E344" i="51"/>
  <c r="F343" i="51"/>
  <c r="E343" i="51"/>
  <c r="F342" i="51"/>
  <c r="E342" i="51"/>
  <c r="F341" i="51"/>
  <c r="E341" i="51"/>
  <c r="F340" i="51"/>
  <c r="E340" i="51"/>
  <c r="F339" i="51"/>
  <c r="E339" i="51"/>
  <c r="F338" i="51"/>
  <c r="E338" i="51"/>
  <c r="F337" i="51"/>
  <c r="E337" i="51"/>
  <c r="F336" i="51"/>
  <c r="E336" i="51"/>
  <c r="F335" i="51"/>
  <c r="E335" i="51"/>
  <c r="F334" i="51"/>
  <c r="F333" i="51" s="1"/>
  <c r="F332" i="51" s="1"/>
  <c r="E334" i="51"/>
  <c r="E333" i="51" s="1"/>
  <c r="E332" i="51" s="1"/>
  <c r="N333" i="51"/>
  <c r="M333" i="51"/>
  <c r="L333" i="51"/>
  <c r="L332" i="51" s="1"/>
  <c r="K333" i="51"/>
  <c r="J333" i="51"/>
  <c r="I333" i="51"/>
  <c r="H333" i="51"/>
  <c r="H332" i="51" s="1"/>
  <c r="G333" i="51"/>
  <c r="D333" i="51"/>
  <c r="C333" i="51"/>
  <c r="N332" i="51"/>
  <c r="M332" i="51"/>
  <c r="K332" i="51"/>
  <c r="J332" i="51"/>
  <c r="I332" i="51"/>
  <c r="G332" i="51"/>
  <c r="D332" i="51"/>
  <c r="C332" i="51"/>
  <c r="F331" i="51"/>
  <c r="E331" i="51"/>
  <c r="F330" i="51"/>
  <c r="E330" i="51"/>
  <c r="F329" i="51"/>
  <c r="E329" i="51"/>
  <c r="N328" i="51"/>
  <c r="M328" i="51"/>
  <c r="L328" i="51"/>
  <c r="K328" i="51"/>
  <c r="J328" i="51"/>
  <c r="I328" i="51"/>
  <c r="H328" i="51"/>
  <c r="G328" i="51"/>
  <c r="F328" i="51"/>
  <c r="E328" i="51"/>
  <c r="D328" i="51"/>
  <c r="C328" i="51"/>
  <c r="F327" i="51"/>
  <c r="E327" i="51"/>
  <c r="F326" i="51"/>
  <c r="E326" i="51"/>
  <c r="F325" i="51"/>
  <c r="E325" i="51"/>
  <c r="F324" i="51"/>
  <c r="E324" i="51"/>
  <c r="F323" i="51"/>
  <c r="E323" i="51"/>
  <c r="F322" i="51"/>
  <c r="E322" i="51"/>
  <c r="F321" i="51"/>
  <c r="E321" i="51"/>
  <c r="F320" i="51"/>
  <c r="E320" i="51"/>
  <c r="F319" i="51"/>
  <c r="E319" i="51"/>
  <c r="F318" i="51"/>
  <c r="E318" i="51"/>
  <c r="F317" i="51"/>
  <c r="E317" i="51"/>
  <c r="F316" i="51"/>
  <c r="E316" i="51"/>
  <c r="F315" i="51"/>
  <c r="E315" i="51"/>
  <c r="F314" i="51"/>
  <c r="E314" i="51"/>
  <c r="N313" i="51"/>
  <c r="M313" i="51"/>
  <c r="L313" i="51"/>
  <c r="K313" i="51"/>
  <c r="J313" i="51"/>
  <c r="I313" i="51"/>
  <c r="H313" i="51"/>
  <c r="G313" i="51"/>
  <c r="F313" i="51"/>
  <c r="E313" i="51"/>
  <c r="D313" i="51"/>
  <c r="C313" i="51"/>
  <c r="N312" i="51"/>
  <c r="M312" i="51"/>
  <c r="L312" i="51"/>
  <c r="K312" i="51"/>
  <c r="J312" i="51"/>
  <c r="I312" i="51"/>
  <c r="H312" i="51"/>
  <c r="G312" i="51"/>
  <c r="F312" i="51"/>
  <c r="E312" i="51"/>
  <c r="D312" i="51"/>
  <c r="C312" i="51"/>
  <c r="F311" i="51"/>
  <c r="F310" i="51" s="1"/>
  <c r="E311" i="51"/>
  <c r="E310" i="51" s="1"/>
  <c r="N310" i="51"/>
  <c r="M310" i="51"/>
  <c r="L310" i="51"/>
  <c r="K310" i="51"/>
  <c r="J310" i="51"/>
  <c r="I310" i="51"/>
  <c r="H310" i="51"/>
  <c r="G310" i="51"/>
  <c r="D310" i="51"/>
  <c r="C310" i="51"/>
  <c r="F309" i="51"/>
  <c r="E309" i="51"/>
  <c r="F308" i="51"/>
  <c r="E308" i="51"/>
  <c r="F307" i="51"/>
  <c r="E307" i="51"/>
  <c r="N306" i="51"/>
  <c r="M306" i="51"/>
  <c r="L306" i="51"/>
  <c r="K306" i="51"/>
  <c r="J306" i="51"/>
  <c r="I306" i="51"/>
  <c r="H306" i="51"/>
  <c r="G306" i="51"/>
  <c r="F306" i="51"/>
  <c r="E306" i="51"/>
  <c r="D306" i="51"/>
  <c r="C306" i="51"/>
  <c r="F305" i="51"/>
  <c r="E305" i="51"/>
  <c r="F304" i="51"/>
  <c r="E304" i="51"/>
  <c r="F303" i="51"/>
  <c r="E303" i="51"/>
  <c r="F302" i="51"/>
  <c r="E302" i="51"/>
  <c r="N301" i="51"/>
  <c r="M301" i="51"/>
  <c r="L301" i="51"/>
  <c r="K301" i="51"/>
  <c r="J301" i="51"/>
  <c r="I301" i="51"/>
  <c r="H301" i="51"/>
  <c r="G301" i="51"/>
  <c r="F301" i="51"/>
  <c r="E301" i="51"/>
  <c r="D301" i="51"/>
  <c r="C301" i="51"/>
  <c r="F300" i="51"/>
  <c r="E300" i="51"/>
  <c r="F299" i="51"/>
  <c r="E299" i="51"/>
  <c r="F298" i="51"/>
  <c r="E298" i="51"/>
  <c r="F297" i="51"/>
  <c r="E297" i="51"/>
  <c r="N296" i="51"/>
  <c r="M296" i="51"/>
  <c r="L296" i="51"/>
  <c r="K296" i="51"/>
  <c r="J296" i="51"/>
  <c r="I296" i="51"/>
  <c r="H296" i="51"/>
  <c r="G296" i="51"/>
  <c r="F296" i="51"/>
  <c r="E296" i="51"/>
  <c r="D296" i="51"/>
  <c r="C296" i="51"/>
  <c r="F295" i="51"/>
  <c r="E295" i="51"/>
  <c r="F294" i="51"/>
  <c r="E294" i="51"/>
  <c r="N293" i="51"/>
  <c r="M293" i="51"/>
  <c r="L293" i="51"/>
  <c r="K293" i="51"/>
  <c r="J293" i="51"/>
  <c r="I293" i="51"/>
  <c r="H293" i="51"/>
  <c r="G293" i="51"/>
  <c r="F293" i="51"/>
  <c r="E293" i="51"/>
  <c r="D293" i="51"/>
  <c r="C293" i="51"/>
  <c r="N292" i="51"/>
  <c r="M292" i="51"/>
  <c r="L292" i="51"/>
  <c r="K292" i="51"/>
  <c r="J292" i="51"/>
  <c r="I292" i="51"/>
  <c r="H292" i="51"/>
  <c r="G292" i="51"/>
  <c r="F292" i="51"/>
  <c r="E292" i="51"/>
  <c r="D292" i="51"/>
  <c r="C292" i="51"/>
  <c r="U291" i="51"/>
  <c r="F291" i="51"/>
  <c r="E291" i="51"/>
  <c r="F290" i="51"/>
  <c r="E290" i="51"/>
  <c r="F289" i="51"/>
  <c r="E289" i="51"/>
  <c r="F288" i="51"/>
  <c r="E288" i="51"/>
  <c r="F287" i="51"/>
  <c r="E287" i="51"/>
  <c r="U286" i="51"/>
  <c r="F286" i="51"/>
  <c r="E286" i="51"/>
  <c r="F285" i="51"/>
  <c r="E285" i="51"/>
  <c r="U284" i="51"/>
  <c r="F284" i="51"/>
  <c r="E284" i="51"/>
  <c r="E283" i="51" s="1"/>
  <c r="N283" i="51"/>
  <c r="M283" i="51"/>
  <c r="L283" i="51"/>
  <c r="K283" i="51"/>
  <c r="J283" i="51"/>
  <c r="I283" i="51"/>
  <c r="H283" i="51"/>
  <c r="G283" i="51"/>
  <c r="U283" i="51" s="1"/>
  <c r="F283" i="51"/>
  <c r="D283" i="51"/>
  <c r="C283" i="51"/>
  <c r="F282" i="51"/>
  <c r="E282" i="51"/>
  <c r="F281" i="51"/>
  <c r="E281" i="51"/>
  <c r="F280" i="51"/>
  <c r="E280" i="51"/>
  <c r="F279" i="51"/>
  <c r="E279" i="51"/>
  <c r="E278" i="51" s="1"/>
  <c r="N278" i="51"/>
  <c r="M278" i="51"/>
  <c r="L278" i="51"/>
  <c r="K278" i="51"/>
  <c r="J278" i="51"/>
  <c r="I278" i="51"/>
  <c r="H278" i="51"/>
  <c r="G278" i="51"/>
  <c r="F278" i="51"/>
  <c r="D278" i="51"/>
  <c r="C278" i="51"/>
  <c r="F277" i="51"/>
  <c r="E277" i="51"/>
  <c r="F276" i="51"/>
  <c r="E276" i="51"/>
  <c r="F275" i="51"/>
  <c r="E275" i="51"/>
  <c r="F274" i="51"/>
  <c r="E274" i="51"/>
  <c r="F273" i="51"/>
  <c r="E273" i="51"/>
  <c r="F272" i="51"/>
  <c r="E272" i="51"/>
  <c r="F271" i="51"/>
  <c r="E271" i="51"/>
  <c r="F270" i="51"/>
  <c r="E270" i="51"/>
  <c r="U269" i="51"/>
  <c r="F269" i="51"/>
  <c r="E269" i="51"/>
  <c r="U268" i="51"/>
  <c r="F268" i="51"/>
  <c r="E268" i="51"/>
  <c r="U267" i="51"/>
  <c r="F267" i="51"/>
  <c r="E267" i="51"/>
  <c r="U266" i="51"/>
  <c r="F266" i="51"/>
  <c r="E266" i="51"/>
  <c r="F265" i="51"/>
  <c r="E265" i="51"/>
  <c r="U264" i="51"/>
  <c r="F264" i="51"/>
  <c r="E264" i="51"/>
  <c r="F263" i="51"/>
  <c r="E263" i="51"/>
  <c r="U262" i="51"/>
  <c r="F262" i="51"/>
  <c r="F261" i="51" s="1"/>
  <c r="E262" i="51"/>
  <c r="N261" i="51"/>
  <c r="M261" i="51"/>
  <c r="L261" i="51"/>
  <c r="K261" i="51"/>
  <c r="J261" i="51"/>
  <c r="I261" i="51"/>
  <c r="H261" i="51"/>
  <c r="G261" i="51"/>
  <c r="U261" i="51" s="1"/>
  <c r="E261" i="51"/>
  <c r="D261" i="51"/>
  <c r="C261" i="51"/>
  <c r="U260" i="51"/>
  <c r="F260" i="51"/>
  <c r="E260" i="51"/>
  <c r="U259" i="51"/>
  <c r="F259" i="51"/>
  <c r="E259" i="51"/>
  <c r="E257" i="51" s="1"/>
  <c r="U258" i="51"/>
  <c r="F258" i="51"/>
  <c r="E258" i="51"/>
  <c r="N257" i="51"/>
  <c r="M257" i="51"/>
  <c r="L257" i="51"/>
  <c r="K257" i="51"/>
  <c r="J257" i="51"/>
  <c r="I257" i="51"/>
  <c r="H257" i="51"/>
  <c r="G257" i="51"/>
  <c r="U257" i="51" s="1"/>
  <c r="D257" i="51"/>
  <c r="C257" i="51"/>
  <c r="U256" i="51"/>
  <c r="F256" i="51"/>
  <c r="E256" i="51"/>
  <c r="U255" i="51"/>
  <c r="F255" i="51"/>
  <c r="E255" i="51"/>
  <c r="U254" i="51"/>
  <c r="F254" i="51"/>
  <c r="F252" i="51" s="1"/>
  <c r="E254" i="51"/>
  <c r="U253" i="51"/>
  <c r="F253" i="51"/>
  <c r="E253" i="51"/>
  <c r="X252" i="51"/>
  <c r="W252" i="51"/>
  <c r="V252" i="51"/>
  <c r="U252" i="51"/>
  <c r="T252" i="51"/>
  <c r="S252" i="51"/>
  <c r="R252" i="51"/>
  <c r="Q252" i="51"/>
  <c r="Q236" i="51" s="1"/>
  <c r="Q201" i="51" s="1"/>
  <c r="P252" i="51"/>
  <c r="O252" i="51"/>
  <c r="N252" i="51"/>
  <c r="M252" i="51"/>
  <c r="L252" i="51"/>
  <c r="K252" i="51"/>
  <c r="J252" i="51"/>
  <c r="I252" i="51"/>
  <c r="H252" i="51"/>
  <c r="G252" i="51"/>
  <c r="D252" i="51"/>
  <c r="C252" i="51"/>
  <c r="F251" i="51"/>
  <c r="E251" i="51"/>
  <c r="E249" i="51" s="1"/>
  <c r="U250" i="51"/>
  <c r="F250" i="51"/>
  <c r="F249" i="51" s="1"/>
  <c r="E250" i="51"/>
  <c r="N249" i="51"/>
  <c r="M249" i="51"/>
  <c r="M236" i="51" s="1"/>
  <c r="L249" i="51"/>
  <c r="K249" i="51"/>
  <c r="J249" i="51"/>
  <c r="I249" i="51"/>
  <c r="I236" i="51" s="1"/>
  <c r="H249" i="51"/>
  <c r="G249" i="51"/>
  <c r="U249" i="51" s="1"/>
  <c r="D249" i="51"/>
  <c r="C249" i="51"/>
  <c r="U248" i="51"/>
  <c r="F248" i="51"/>
  <c r="E248" i="51"/>
  <c r="U247" i="51"/>
  <c r="F247" i="51"/>
  <c r="E247" i="51"/>
  <c r="U246" i="51"/>
  <c r="P246" i="51"/>
  <c r="P237" i="51" s="1"/>
  <c r="P236" i="51" s="1"/>
  <c r="F246" i="51"/>
  <c r="E246" i="51"/>
  <c r="U245" i="51"/>
  <c r="F245" i="51"/>
  <c r="E245" i="51"/>
  <c r="F244" i="51"/>
  <c r="E244" i="51"/>
  <c r="U243" i="51"/>
  <c r="F243" i="51"/>
  <c r="E243" i="51"/>
  <c r="U242" i="51"/>
  <c r="F242" i="51"/>
  <c r="E242" i="51"/>
  <c r="U241" i="51"/>
  <c r="F241" i="51"/>
  <c r="E241" i="51"/>
  <c r="U240" i="51"/>
  <c r="F240" i="51"/>
  <c r="E240" i="51"/>
  <c r="U239" i="51"/>
  <c r="F239" i="51"/>
  <c r="E239" i="51"/>
  <c r="U238" i="51"/>
  <c r="F238" i="51"/>
  <c r="F237" i="51" s="1"/>
  <c r="E238" i="51"/>
  <c r="X237" i="51"/>
  <c r="W237" i="51"/>
  <c r="W236" i="51" s="1"/>
  <c r="V237" i="51"/>
  <c r="V236" i="51" s="1"/>
  <c r="T237" i="51"/>
  <c r="S237" i="51"/>
  <c r="S236" i="51" s="1"/>
  <c r="R237" i="51"/>
  <c r="R236" i="51" s="1"/>
  <c r="R201" i="51" s="1"/>
  <c r="Q237" i="51"/>
  <c r="O237" i="51"/>
  <c r="O236" i="51" s="1"/>
  <c r="N237" i="51"/>
  <c r="M237" i="51"/>
  <c r="L237" i="51"/>
  <c r="K237" i="51"/>
  <c r="K236" i="51" s="1"/>
  <c r="J237" i="51"/>
  <c r="I237" i="51"/>
  <c r="H237" i="51"/>
  <c r="G237" i="51"/>
  <c r="G236" i="51" s="1"/>
  <c r="D237" i="51"/>
  <c r="C237" i="51"/>
  <c r="C236" i="51" s="1"/>
  <c r="X236" i="51"/>
  <c r="T236" i="51"/>
  <c r="L236" i="51"/>
  <c r="H236" i="51"/>
  <c r="F235" i="51"/>
  <c r="E235" i="51"/>
  <c r="AN234" i="51"/>
  <c r="AM234" i="51"/>
  <c r="AL234" i="51"/>
  <c r="AK234" i="51"/>
  <c r="AJ234" i="51"/>
  <c r="AD234" i="51"/>
  <c r="U234" i="51"/>
  <c r="P234" i="51"/>
  <c r="F234" i="51"/>
  <c r="E234" i="51"/>
  <c r="F233" i="51"/>
  <c r="E233" i="51"/>
  <c r="F232" i="51"/>
  <c r="E232" i="51"/>
  <c r="F231" i="51"/>
  <c r="E231" i="51"/>
  <c r="F230" i="51"/>
  <c r="E230" i="51"/>
  <c r="F229" i="51"/>
  <c r="E229" i="51"/>
  <c r="E228" i="51" s="1"/>
  <c r="AN228" i="51"/>
  <c r="AM228" i="51"/>
  <c r="AL228" i="51"/>
  <c r="AK228" i="51"/>
  <c r="AJ228" i="51"/>
  <c r="AH228" i="51"/>
  <c r="AG228" i="51"/>
  <c r="AF228" i="51"/>
  <c r="AE228" i="51"/>
  <c r="AE203" i="51" s="1"/>
  <c r="AD228" i="51"/>
  <c r="P228" i="51"/>
  <c r="N228" i="51"/>
  <c r="N203" i="51" s="1"/>
  <c r="M228" i="51"/>
  <c r="L228" i="51"/>
  <c r="K228" i="51"/>
  <c r="J228" i="51"/>
  <c r="J203" i="51" s="1"/>
  <c r="I228" i="51"/>
  <c r="H228" i="51"/>
  <c r="U228" i="51" s="1"/>
  <c r="G228" i="51"/>
  <c r="F228" i="51"/>
  <c r="D228" i="51"/>
  <c r="C228" i="51"/>
  <c r="F227" i="51"/>
  <c r="F220" i="51" s="1"/>
  <c r="E227" i="51"/>
  <c r="AD226" i="51"/>
  <c r="U226" i="51"/>
  <c r="P226" i="51"/>
  <c r="F226" i="51"/>
  <c r="E226" i="51"/>
  <c r="F225" i="51"/>
  <c r="E225" i="51"/>
  <c r="F224" i="51"/>
  <c r="E224" i="51"/>
  <c r="F223" i="51"/>
  <c r="E223" i="51"/>
  <c r="F222" i="51"/>
  <c r="E222" i="51"/>
  <c r="F221" i="51"/>
  <c r="E221" i="51"/>
  <c r="P220" i="51"/>
  <c r="N220" i="51"/>
  <c r="M220" i="51"/>
  <c r="M203" i="51" s="1"/>
  <c r="L220" i="51"/>
  <c r="K220" i="51"/>
  <c r="K203" i="51" s="1"/>
  <c r="J220" i="51"/>
  <c r="I220" i="51"/>
  <c r="I203" i="51" s="1"/>
  <c r="H220" i="51"/>
  <c r="G220" i="51"/>
  <c r="U220" i="51" s="1"/>
  <c r="E220" i="51"/>
  <c r="D220" i="51"/>
  <c r="C220" i="51"/>
  <c r="AN219" i="51"/>
  <c r="AM219" i="51"/>
  <c r="AL219" i="51"/>
  <c r="AK219" i="51"/>
  <c r="AD219" i="51"/>
  <c r="U219" i="51"/>
  <c r="P219" i="51"/>
  <c r="F219" i="51"/>
  <c r="E219" i="51"/>
  <c r="AJ218" i="51"/>
  <c r="P218" i="51"/>
  <c r="F218" i="51"/>
  <c r="E218" i="51"/>
  <c r="AN217" i="51"/>
  <c r="AM217" i="51"/>
  <c r="AL217" i="51"/>
  <c r="AK217" i="51"/>
  <c r="AJ217" i="51" s="1"/>
  <c r="AD217" i="51"/>
  <c r="U217" i="51"/>
  <c r="F217" i="51"/>
  <c r="E217" i="51"/>
  <c r="F216" i="51"/>
  <c r="E216" i="51"/>
  <c r="F215" i="51"/>
  <c r="E215" i="51"/>
  <c r="F214" i="51"/>
  <c r="E214" i="51"/>
  <c r="AN213" i="51"/>
  <c r="AM213" i="51"/>
  <c r="AL213" i="51"/>
  <c r="AK213" i="51"/>
  <c r="AJ213" i="51"/>
  <c r="AD213" i="51"/>
  <c r="U213" i="51"/>
  <c r="P213" i="51"/>
  <c r="F213" i="51"/>
  <c r="E213" i="51"/>
  <c r="F212" i="51"/>
  <c r="E212" i="51"/>
  <c r="F211" i="51"/>
  <c r="E211" i="51"/>
  <c r="F210" i="51"/>
  <c r="E210" i="51"/>
  <c r="F209" i="51"/>
  <c r="E209" i="51"/>
  <c r="AN208" i="51"/>
  <c r="AM208" i="51"/>
  <c r="AL208" i="51"/>
  <c r="AJ208" i="51" s="1"/>
  <c r="AK208" i="51"/>
  <c r="AD208" i="51"/>
  <c r="U208" i="51"/>
  <c r="P208" i="51"/>
  <c r="F208" i="51"/>
  <c r="E208" i="51"/>
  <c r="AN207" i="51"/>
  <c r="AM207" i="51"/>
  <c r="AL207" i="51"/>
  <c r="AK207" i="51"/>
  <c r="AJ207" i="51"/>
  <c r="AD207" i="51"/>
  <c r="U207" i="51"/>
  <c r="P207" i="51"/>
  <c r="F207" i="51"/>
  <c r="E207" i="51"/>
  <c r="F206" i="51"/>
  <c r="E206" i="51"/>
  <c r="AN205" i="51"/>
  <c r="AN204" i="51" s="1"/>
  <c r="AM205" i="51"/>
  <c r="AL205" i="51"/>
  <c r="AK205" i="51"/>
  <c r="AJ205" i="51"/>
  <c r="AD205" i="51"/>
  <c r="U205" i="51"/>
  <c r="U204" i="51" s="1"/>
  <c r="U203" i="51" s="1"/>
  <c r="P205" i="51"/>
  <c r="F205" i="51"/>
  <c r="F204" i="51" s="1"/>
  <c r="E205" i="51"/>
  <c r="AL204" i="51"/>
  <c r="AH204" i="51"/>
  <c r="AG204" i="51"/>
  <c r="AF204" i="51"/>
  <c r="AE204" i="51"/>
  <c r="X204" i="51"/>
  <c r="W204" i="51"/>
  <c r="V204" i="51"/>
  <c r="T204" i="51"/>
  <c r="T203" i="51" s="1"/>
  <c r="S204" i="51"/>
  <c r="R204" i="51"/>
  <c r="Q204" i="51"/>
  <c r="P204" i="51"/>
  <c r="P203" i="51" s="1"/>
  <c r="O204" i="51"/>
  <c r="N204" i="51"/>
  <c r="M204" i="51"/>
  <c r="L204" i="51"/>
  <c r="L203" i="51" s="1"/>
  <c r="K204" i="51"/>
  <c r="J204" i="51"/>
  <c r="I204" i="51"/>
  <c r="H204" i="51"/>
  <c r="H203" i="51" s="1"/>
  <c r="G204" i="51"/>
  <c r="D204" i="51"/>
  <c r="D203" i="51" s="1"/>
  <c r="C204" i="51"/>
  <c r="AL203" i="51"/>
  <c r="AH203" i="51"/>
  <c r="AG203" i="51"/>
  <c r="AF203" i="51"/>
  <c r="X203" i="51"/>
  <c r="X202" i="51" s="1"/>
  <c r="W203" i="51"/>
  <c r="V203" i="51"/>
  <c r="S203" i="51"/>
  <c r="R203" i="51"/>
  <c r="Q203" i="51"/>
  <c r="Q202" i="51" s="1"/>
  <c r="O203" i="51"/>
  <c r="R202" i="51"/>
  <c r="F200" i="51"/>
  <c r="E200" i="51"/>
  <c r="F199" i="51"/>
  <c r="E199" i="51"/>
  <c r="F198" i="51"/>
  <c r="F197" i="51" s="1"/>
  <c r="E198" i="51"/>
  <c r="E197" i="51" s="1"/>
  <c r="N197" i="51"/>
  <c r="M197" i="51"/>
  <c r="L197" i="51"/>
  <c r="K197" i="51"/>
  <c r="J197" i="51"/>
  <c r="I197" i="51"/>
  <c r="H197" i="51"/>
  <c r="G197" i="51"/>
  <c r="D197" i="51"/>
  <c r="C197" i="51"/>
  <c r="F196" i="51"/>
  <c r="E196" i="51"/>
  <c r="F195" i="51"/>
  <c r="E195" i="51"/>
  <c r="N194" i="51"/>
  <c r="M194" i="51"/>
  <c r="L194" i="51"/>
  <c r="K194" i="51"/>
  <c r="J194" i="51"/>
  <c r="I194" i="51"/>
  <c r="H194" i="51"/>
  <c r="G194" i="51"/>
  <c r="D194" i="51"/>
  <c r="C194" i="51"/>
  <c r="F193" i="51"/>
  <c r="E193" i="51"/>
  <c r="F192" i="51"/>
  <c r="E192" i="51"/>
  <c r="F191" i="51"/>
  <c r="E191" i="51"/>
  <c r="N190" i="51"/>
  <c r="M190" i="51"/>
  <c r="L190" i="51"/>
  <c r="K190" i="51"/>
  <c r="J190" i="51"/>
  <c r="I190" i="51"/>
  <c r="H190" i="51"/>
  <c r="G190" i="51"/>
  <c r="D190" i="51"/>
  <c r="C190" i="51"/>
  <c r="F189" i="51"/>
  <c r="E189" i="51"/>
  <c r="F188" i="51"/>
  <c r="E188" i="51"/>
  <c r="F187" i="51"/>
  <c r="F186" i="51" s="1"/>
  <c r="E187" i="51"/>
  <c r="N186" i="51"/>
  <c r="M186" i="51"/>
  <c r="L186" i="51"/>
  <c r="K186" i="51"/>
  <c r="J186" i="51"/>
  <c r="I186" i="51"/>
  <c r="H186" i="51"/>
  <c r="G186" i="51"/>
  <c r="D186" i="51"/>
  <c r="C186" i="51"/>
  <c r="F185" i="51"/>
  <c r="E185" i="51"/>
  <c r="F184" i="51"/>
  <c r="E184" i="51"/>
  <c r="F183" i="51"/>
  <c r="E183" i="51"/>
  <c r="N182" i="51"/>
  <c r="M182" i="51"/>
  <c r="L182" i="51"/>
  <c r="K182" i="51"/>
  <c r="J182" i="51"/>
  <c r="I182" i="51"/>
  <c r="H182" i="51"/>
  <c r="G182" i="51"/>
  <c r="D182" i="51"/>
  <c r="C182" i="51"/>
  <c r="F181" i="51"/>
  <c r="E181" i="51"/>
  <c r="F180" i="51"/>
  <c r="E180" i="51"/>
  <c r="F179" i="51"/>
  <c r="E179" i="51"/>
  <c r="N178" i="51"/>
  <c r="M178" i="51"/>
  <c r="L178" i="51"/>
  <c r="K178" i="51"/>
  <c r="J178" i="51"/>
  <c r="I178" i="51"/>
  <c r="H178" i="51"/>
  <c r="G178" i="51"/>
  <c r="D178" i="51"/>
  <c r="C178" i="51"/>
  <c r="F177" i="51"/>
  <c r="E177" i="51"/>
  <c r="F176" i="51"/>
  <c r="E176" i="51"/>
  <c r="F175" i="51"/>
  <c r="F174" i="51" s="1"/>
  <c r="E175" i="51"/>
  <c r="N174" i="51"/>
  <c r="M174" i="51"/>
  <c r="L174" i="51"/>
  <c r="K174" i="51"/>
  <c r="J174" i="51"/>
  <c r="I174" i="51"/>
  <c r="H174" i="51"/>
  <c r="G174" i="51"/>
  <c r="E174" i="51"/>
  <c r="D174" i="51"/>
  <c r="C174" i="51"/>
  <c r="F173" i="51"/>
  <c r="E173" i="51"/>
  <c r="F172" i="51"/>
  <c r="E172" i="51"/>
  <c r="F171" i="51"/>
  <c r="E171" i="51"/>
  <c r="E170" i="51" s="1"/>
  <c r="N170" i="51"/>
  <c r="M170" i="51"/>
  <c r="L170" i="51"/>
  <c r="K170" i="51"/>
  <c r="J170" i="51"/>
  <c r="I170" i="51"/>
  <c r="H170" i="51"/>
  <c r="G170" i="51"/>
  <c r="D170" i="51"/>
  <c r="C170" i="51"/>
  <c r="F169" i="51"/>
  <c r="E169" i="51"/>
  <c r="F168" i="51"/>
  <c r="E168" i="51"/>
  <c r="F167" i="51"/>
  <c r="E167" i="51"/>
  <c r="N166" i="51"/>
  <c r="M166" i="51"/>
  <c r="L166" i="51"/>
  <c r="K166" i="51"/>
  <c r="J166" i="51"/>
  <c r="I166" i="51"/>
  <c r="H166" i="51"/>
  <c r="G166" i="51"/>
  <c r="F166" i="51"/>
  <c r="E166" i="51"/>
  <c r="D166" i="51"/>
  <c r="C166" i="51"/>
  <c r="F164" i="51"/>
  <c r="E164" i="51"/>
  <c r="F163" i="51"/>
  <c r="E163" i="51"/>
  <c r="F162" i="51"/>
  <c r="E162" i="51"/>
  <c r="F161" i="51"/>
  <c r="E161" i="51"/>
  <c r="N160" i="51"/>
  <c r="M160" i="51"/>
  <c r="L160" i="51"/>
  <c r="K160" i="51"/>
  <c r="J160" i="51"/>
  <c r="I160" i="51"/>
  <c r="H160" i="51"/>
  <c r="G160" i="51"/>
  <c r="E160" i="51"/>
  <c r="D160" i="51"/>
  <c r="C160" i="51"/>
  <c r="F159" i="51"/>
  <c r="E159" i="51"/>
  <c r="F158" i="51"/>
  <c r="E158" i="51"/>
  <c r="F157" i="51"/>
  <c r="E157" i="51"/>
  <c r="F156" i="51"/>
  <c r="E156" i="51"/>
  <c r="N155" i="51"/>
  <c r="M155" i="51"/>
  <c r="L155" i="51"/>
  <c r="K155" i="51"/>
  <c r="J155" i="51"/>
  <c r="I155" i="51"/>
  <c r="H155" i="51"/>
  <c r="G155" i="51"/>
  <c r="D155" i="51"/>
  <c r="C155" i="51"/>
  <c r="F154" i="51"/>
  <c r="E154" i="51"/>
  <c r="F153" i="51"/>
  <c r="E153" i="51"/>
  <c r="F152" i="51"/>
  <c r="F151" i="51" s="1"/>
  <c r="E152" i="51"/>
  <c r="N151" i="51"/>
  <c r="M151" i="51"/>
  <c r="L151" i="51"/>
  <c r="K151" i="51"/>
  <c r="J151" i="51"/>
  <c r="I151" i="51"/>
  <c r="H151" i="51"/>
  <c r="G151" i="51"/>
  <c r="D151" i="51"/>
  <c r="C151" i="51"/>
  <c r="F150" i="51"/>
  <c r="E150" i="51"/>
  <c r="F149" i="51"/>
  <c r="E149" i="51"/>
  <c r="F148" i="51"/>
  <c r="E148" i="51"/>
  <c r="F147" i="51"/>
  <c r="F146" i="51" s="1"/>
  <c r="E147" i="51"/>
  <c r="E146" i="51" s="1"/>
  <c r="N146" i="51"/>
  <c r="M146" i="51"/>
  <c r="L146" i="51"/>
  <c r="K146" i="51"/>
  <c r="J146" i="51"/>
  <c r="I146" i="51"/>
  <c r="H146" i="51"/>
  <c r="G146" i="51"/>
  <c r="D146" i="51"/>
  <c r="C146" i="51"/>
  <c r="F145" i="51"/>
  <c r="E145" i="51"/>
  <c r="F144" i="51"/>
  <c r="E144" i="51"/>
  <c r="F143" i="51"/>
  <c r="E143" i="51"/>
  <c r="F142" i="51"/>
  <c r="E142" i="51"/>
  <c r="N141" i="51"/>
  <c r="M141" i="51"/>
  <c r="L141" i="51"/>
  <c r="K141" i="51"/>
  <c r="J141" i="51"/>
  <c r="I141" i="51"/>
  <c r="H141" i="51"/>
  <c r="G141" i="51"/>
  <c r="D141" i="51"/>
  <c r="C141" i="51"/>
  <c r="F140" i="51"/>
  <c r="E140" i="51"/>
  <c r="F139" i="51"/>
  <c r="E139" i="51"/>
  <c r="F138" i="51"/>
  <c r="E138" i="51"/>
  <c r="F137" i="51"/>
  <c r="E137" i="51"/>
  <c r="E136" i="51" s="1"/>
  <c r="N136" i="51"/>
  <c r="M136" i="51"/>
  <c r="L136" i="51"/>
  <c r="K136" i="51"/>
  <c r="J136" i="51"/>
  <c r="I136" i="51"/>
  <c r="H136" i="51"/>
  <c r="G136" i="51"/>
  <c r="D136" i="51"/>
  <c r="C136" i="51"/>
  <c r="F135" i="51"/>
  <c r="E135" i="51"/>
  <c r="F134" i="51"/>
  <c r="E134" i="51"/>
  <c r="F133" i="51"/>
  <c r="E133" i="51"/>
  <c r="F132" i="51"/>
  <c r="E132" i="51"/>
  <c r="N131" i="51"/>
  <c r="M131" i="51"/>
  <c r="L131" i="51"/>
  <c r="K131" i="51"/>
  <c r="J131" i="51"/>
  <c r="I131" i="51"/>
  <c r="H131" i="51"/>
  <c r="G131" i="51"/>
  <c r="D131" i="51"/>
  <c r="C131" i="51"/>
  <c r="F130" i="51"/>
  <c r="E130" i="51"/>
  <c r="F129" i="51"/>
  <c r="E129" i="51"/>
  <c r="F128" i="51"/>
  <c r="E128" i="51"/>
  <c r="F127" i="51"/>
  <c r="E127" i="51"/>
  <c r="N126" i="51"/>
  <c r="M126" i="51"/>
  <c r="L126" i="51"/>
  <c r="K126" i="51"/>
  <c r="J126" i="51"/>
  <c r="I126" i="51"/>
  <c r="H126" i="51"/>
  <c r="G126" i="51"/>
  <c r="D126" i="51"/>
  <c r="C126" i="51"/>
  <c r="F125" i="51"/>
  <c r="E125" i="51"/>
  <c r="F124" i="51"/>
  <c r="E124" i="51"/>
  <c r="F123" i="51"/>
  <c r="E123" i="51"/>
  <c r="F122" i="51"/>
  <c r="E122" i="51"/>
  <c r="E121" i="51" s="1"/>
  <c r="N121" i="51"/>
  <c r="M121" i="51"/>
  <c r="L121" i="51"/>
  <c r="K121" i="51"/>
  <c r="J121" i="51"/>
  <c r="I121" i="51"/>
  <c r="H121" i="51"/>
  <c r="G121" i="51"/>
  <c r="F121" i="51"/>
  <c r="D121" i="51"/>
  <c r="C121" i="51"/>
  <c r="F120" i="51"/>
  <c r="E120" i="51"/>
  <c r="F119" i="51"/>
  <c r="F118" i="51" s="1"/>
  <c r="E119" i="51"/>
  <c r="E118" i="51" s="1"/>
  <c r="N118" i="51"/>
  <c r="M118" i="51"/>
  <c r="L118" i="51"/>
  <c r="K118" i="51"/>
  <c r="J118" i="51"/>
  <c r="I118" i="51"/>
  <c r="H118" i="51"/>
  <c r="G118" i="51"/>
  <c r="D118" i="51"/>
  <c r="C118" i="51"/>
  <c r="F117" i="51"/>
  <c r="E117" i="51"/>
  <c r="F116" i="51"/>
  <c r="E116" i="51"/>
  <c r="F115" i="51"/>
  <c r="E115" i="51"/>
  <c r="F114" i="51"/>
  <c r="F113" i="51" s="1"/>
  <c r="E114" i="51"/>
  <c r="E113" i="51" s="1"/>
  <c r="N113" i="51"/>
  <c r="M113" i="51"/>
  <c r="L113" i="51"/>
  <c r="K113" i="51"/>
  <c r="J113" i="51"/>
  <c r="I113" i="51"/>
  <c r="H113" i="51"/>
  <c r="G113" i="51"/>
  <c r="D113" i="51"/>
  <c r="C113" i="51"/>
  <c r="F112" i="51"/>
  <c r="E112" i="51"/>
  <c r="F111" i="51"/>
  <c r="E111" i="51"/>
  <c r="E110" i="51" s="1"/>
  <c r="N110" i="51"/>
  <c r="M110" i="51"/>
  <c r="L110" i="51"/>
  <c r="K110" i="51"/>
  <c r="J110" i="51"/>
  <c r="I110" i="51"/>
  <c r="H110" i="51"/>
  <c r="G110" i="51"/>
  <c r="F110" i="51"/>
  <c r="D110" i="51"/>
  <c r="C110" i="51"/>
  <c r="F109" i="51"/>
  <c r="E109" i="51"/>
  <c r="F108" i="51"/>
  <c r="E108" i="51"/>
  <c r="E107" i="51" s="1"/>
  <c r="N107" i="51"/>
  <c r="M107" i="51"/>
  <c r="L107" i="51"/>
  <c r="K107" i="51"/>
  <c r="J107" i="51"/>
  <c r="I107" i="51"/>
  <c r="H107" i="51"/>
  <c r="G107" i="51"/>
  <c r="F107" i="51"/>
  <c r="D107" i="51"/>
  <c r="C107" i="51"/>
  <c r="F106" i="51"/>
  <c r="E106" i="51"/>
  <c r="F105" i="51"/>
  <c r="F104" i="51" s="1"/>
  <c r="E105" i="51"/>
  <c r="E104" i="51" s="1"/>
  <c r="N104" i="51"/>
  <c r="M104" i="51"/>
  <c r="L104" i="51"/>
  <c r="K104" i="51"/>
  <c r="J104" i="51"/>
  <c r="I104" i="51"/>
  <c r="H104" i="51"/>
  <c r="G104" i="51"/>
  <c r="D104" i="51"/>
  <c r="C104" i="51"/>
  <c r="P102" i="51"/>
  <c r="F102" i="51"/>
  <c r="E102" i="51"/>
  <c r="U101" i="51"/>
  <c r="P101" i="51"/>
  <c r="F101" i="51"/>
  <c r="E101" i="51"/>
  <c r="U100" i="51"/>
  <c r="F100" i="51"/>
  <c r="E100" i="51"/>
  <c r="E86" i="51" s="1"/>
  <c r="F99" i="51"/>
  <c r="E99" i="51"/>
  <c r="F98" i="51"/>
  <c r="E98" i="51"/>
  <c r="F97" i="51"/>
  <c r="E97" i="51"/>
  <c r="F96" i="51"/>
  <c r="E96" i="51"/>
  <c r="N95" i="51"/>
  <c r="M95" i="51"/>
  <c r="M86" i="51" s="1"/>
  <c r="L95" i="51"/>
  <c r="K95" i="51"/>
  <c r="J95" i="51"/>
  <c r="I95" i="51"/>
  <c r="I86" i="51" s="1"/>
  <c r="I76" i="51" s="1"/>
  <c r="I75" i="51" s="1"/>
  <c r="H95" i="51"/>
  <c r="G95" i="51"/>
  <c r="F95" i="51"/>
  <c r="E95" i="51"/>
  <c r="D95" i="51"/>
  <c r="C95" i="51"/>
  <c r="F94" i="51"/>
  <c r="E94" i="51"/>
  <c r="F93" i="51"/>
  <c r="E93" i="51"/>
  <c r="F92" i="51"/>
  <c r="F91" i="51" s="1"/>
  <c r="E92" i="51"/>
  <c r="E91" i="51" s="1"/>
  <c r="N91" i="51"/>
  <c r="M91" i="51"/>
  <c r="L91" i="51"/>
  <c r="L86" i="51" s="1"/>
  <c r="K91" i="51"/>
  <c r="J91" i="51"/>
  <c r="I91" i="51"/>
  <c r="H91" i="51"/>
  <c r="H86" i="51" s="1"/>
  <c r="H76" i="51" s="1"/>
  <c r="H75" i="51" s="1"/>
  <c r="G91" i="51"/>
  <c r="G86" i="51" s="1"/>
  <c r="D91" i="51"/>
  <c r="D86" i="51" s="1"/>
  <c r="C91" i="51"/>
  <c r="C86" i="51" s="1"/>
  <c r="F90" i="51"/>
  <c r="E90" i="51"/>
  <c r="U89" i="51"/>
  <c r="P89" i="51"/>
  <c r="F89" i="51"/>
  <c r="E89" i="51"/>
  <c r="U88" i="51"/>
  <c r="P88" i="51"/>
  <c r="F88" i="51"/>
  <c r="E88" i="51"/>
  <c r="F87" i="51"/>
  <c r="E87" i="51"/>
  <c r="P86" i="51"/>
  <c r="N86" i="51"/>
  <c r="K86" i="51"/>
  <c r="J86" i="51"/>
  <c r="F85" i="51"/>
  <c r="E85" i="51"/>
  <c r="U84" i="51"/>
  <c r="P84" i="51"/>
  <c r="F84" i="51"/>
  <c r="E84" i="51"/>
  <c r="U83" i="51"/>
  <c r="F83" i="51"/>
  <c r="E83" i="51"/>
  <c r="J82" i="51"/>
  <c r="I82" i="51"/>
  <c r="H82" i="51"/>
  <c r="G82" i="51"/>
  <c r="E82" i="51"/>
  <c r="F80" i="51"/>
  <c r="E80" i="51"/>
  <c r="F79" i="51"/>
  <c r="E79" i="51"/>
  <c r="F78" i="51"/>
  <c r="E78" i="51"/>
  <c r="P77" i="51"/>
  <c r="N77" i="51"/>
  <c r="M77" i="51"/>
  <c r="L77" i="51"/>
  <c r="K77" i="51"/>
  <c r="J77" i="51"/>
  <c r="I77" i="51"/>
  <c r="H77" i="51"/>
  <c r="G77" i="51"/>
  <c r="F77" i="51"/>
  <c r="E77" i="51"/>
  <c r="C77" i="51"/>
  <c r="P76" i="51"/>
  <c r="D76" i="51"/>
  <c r="D75" i="51" s="1"/>
  <c r="P75" i="51"/>
  <c r="F74" i="51"/>
  <c r="E74" i="51"/>
  <c r="F73" i="51"/>
  <c r="E73" i="51"/>
  <c r="P72" i="51"/>
  <c r="F72" i="51"/>
  <c r="E72" i="51"/>
  <c r="N71" i="51"/>
  <c r="N65" i="51" s="1"/>
  <c r="M71" i="51"/>
  <c r="L71" i="51"/>
  <c r="K71" i="51"/>
  <c r="J71" i="51"/>
  <c r="J65" i="51" s="1"/>
  <c r="I71" i="51"/>
  <c r="H71" i="51"/>
  <c r="G71" i="51"/>
  <c r="E71" i="51"/>
  <c r="D71" i="51"/>
  <c r="C71" i="51"/>
  <c r="F70" i="51"/>
  <c r="E70" i="51"/>
  <c r="F69" i="51"/>
  <c r="E69" i="51"/>
  <c r="F68" i="51"/>
  <c r="F67" i="51" s="1"/>
  <c r="F66" i="51" s="1"/>
  <c r="E68" i="51"/>
  <c r="E67" i="51" s="1"/>
  <c r="E66" i="51" s="1"/>
  <c r="E65" i="51" s="1"/>
  <c r="N67" i="51"/>
  <c r="M67" i="51"/>
  <c r="L67" i="51"/>
  <c r="L66" i="51" s="1"/>
  <c r="K67" i="51"/>
  <c r="K66" i="51" s="1"/>
  <c r="K65" i="51" s="1"/>
  <c r="J67" i="51"/>
  <c r="I67" i="51"/>
  <c r="H67" i="51"/>
  <c r="H66" i="51" s="1"/>
  <c r="H65" i="51" s="1"/>
  <c r="G67" i="51"/>
  <c r="G66" i="51" s="1"/>
  <c r="G65" i="51" s="1"/>
  <c r="D67" i="51"/>
  <c r="C67" i="51"/>
  <c r="C66" i="51" s="1"/>
  <c r="C65" i="51" s="1"/>
  <c r="N66" i="51"/>
  <c r="M66" i="51"/>
  <c r="J66" i="51"/>
  <c r="I66" i="51"/>
  <c r="D66" i="51"/>
  <c r="D65" i="51" s="1"/>
  <c r="L65" i="51"/>
  <c r="F64" i="51"/>
  <c r="E64" i="51"/>
  <c r="F63" i="51"/>
  <c r="F62" i="51" s="1"/>
  <c r="F61" i="51" s="1"/>
  <c r="E63" i="51"/>
  <c r="N62" i="51"/>
  <c r="M62" i="51"/>
  <c r="L62" i="51"/>
  <c r="K62" i="51"/>
  <c r="K61" i="51" s="1"/>
  <c r="J62" i="51"/>
  <c r="I62" i="51"/>
  <c r="H62" i="51"/>
  <c r="G62" i="51"/>
  <c r="G61" i="51" s="1"/>
  <c r="E62" i="51"/>
  <c r="E61" i="51" s="1"/>
  <c r="D62" i="51"/>
  <c r="C62" i="51"/>
  <c r="N61" i="51"/>
  <c r="M61" i="51"/>
  <c r="L61" i="51"/>
  <c r="J61" i="51"/>
  <c r="I61" i="51"/>
  <c r="H61" i="51"/>
  <c r="D61" i="51"/>
  <c r="C61" i="51"/>
  <c r="F60" i="51"/>
  <c r="E60" i="51"/>
  <c r="U59" i="51"/>
  <c r="P59" i="51"/>
  <c r="F59" i="51"/>
  <c r="U58" i="51"/>
  <c r="P58" i="51"/>
  <c r="F58" i="51"/>
  <c r="F56" i="51" s="1"/>
  <c r="E58" i="51"/>
  <c r="F57" i="51"/>
  <c r="E57" i="51"/>
  <c r="E56" i="51" s="1"/>
  <c r="P56" i="51"/>
  <c r="N56" i="51"/>
  <c r="M56" i="51"/>
  <c r="L56" i="51"/>
  <c r="K56" i="51"/>
  <c r="J56" i="51"/>
  <c r="I56" i="51"/>
  <c r="H56" i="51"/>
  <c r="G56" i="51"/>
  <c r="C56" i="51"/>
  <c r="F55" i="51"/>
  <c r="E55" i="51"/>
  <c r="F54" i="51"/>
  <c r="E54" i="51"/>
  <c r="F53" i="51"/>
  <c r="F52" i="51" s="1"/>
  <c r="F50" i="51" s="1"/>
  <c r="E53" i="51"/>
  <c r="N52" i="51"/>
  <c r="M52" i="51"/>
  <c r="M50" i="51" s="1"/>
  <c r="L52" i="51"/>
  <c r="L50" i="51" s="1"/>
  <c r="K52" i="51"/>
  <c r="J52" i="51"/>
  <c r="I52" i="51"/>
  <c r="I50" i="51" s="1"/>
  <c r="H52" i="51"/>
  <c r="H50" i="51" s="1"/>
  <c r="G52" i="51"/>
  <c r="E52" i="51"/>
  <c r="D52" i="51"/>
  <c r="D50" i="51" s="1"/>
  <c r="C52" i="51"/>
  <c r="F51" i="51"/>
  <c r="E51" i="51"/>
  <c r="E50" i="51" s="1"/>
  <c r="N50" i="51"/>
  <c r="K50" i="51"/>
  <c r="J50" i="51"/>
  <c r="G50" i="51"/>
  <c r="C50" i="51"/>
  <c r="F49" i="51"/>
  <c r="F48" i="51" s="1"/>
  <c r="E49" i="51"/>
  <c r="N48" i="51"/>
  <c r="M48" i="51"/>
  <c r="M30" i="51" s="1"/>
  <c r="L48" i="51"/>
  <c r="K48" i="51"/>
  <c r="J48" i="51"/>
  <c r="I48" i="51"/>
  <c r="H48" i="51"/>
  <c r="G48" i="51"/>
  <c r="E48" i="51"/>
  <c r="D48" i="51"/>
  <c r="C48" i="51"/>
  <c r="F47" i="51"/>
  <c r="E47" i="51"/>
  <c r="E46" i="51" s="1"/>
  <c r="N46" i="51"/>
  <c r="M46" i="51"/>
  <c r="L46" i="51"/>
  <c r="K46" i="51"/>
  <c r="K30" i="51" s="1"/>
  <c r="J46" i="51"/>
  <c r="I46" i="51"/>
  <c r="H46" i="51"/>
  <c r="G46" i="51"/>
  <c r="G30" i="51" s="1"/>
  <c r="F46" i="51"/>
  <c r="D46" i="51"/>
  <c r="C46" i="51"/>
  <c r="P45" i="51"/>
  <c r="F45" i="51"/>
  <c r="E45" i="51"/>
  <c r="F44" i="51"/>
  <c r="E44" i="51"/>
  <c r="F43" i="51"/>
  <c r="E43" i="51"/>
  <c r="U42" i="51"/>
  <c r="P42" i="51"/>
  <c r="F42" i="51"/>
  <c r="E42" i="51"/>
  <c r="U41" i="51"/>
  <c r="P41" i="51"/>
  <c r="F41" i="51"/>
  <c r="E41" i="51"/>
  <c r="F40" i="51"/>
  <c r="E40" i="51"/>
  <c r="F39" i="51"/>
  <c r="E39" i="51"/>
  <c r="F38" i="51"/>
  <c r="E38" i="51"/>
  <c r="F37" i="51"/>
  <c r="E37" i="51"/>
  <c r="F36" i="51"/>
  <c r="E36" i="51"/>
  <c r="F35" i="51"/>
  <c r="E35" i="51"/>
  <c r="F34" i="51"/>
  <c r="E34" i="51"/>
  <c r="U33" i="51"/>
  <c r="U31" i="51" s="1"/>
  <c r="P33" i="51"/>
  <c r="F33" i="51"/>
  <c r="E33" i="51"/>
  <c r="F32" i="51"/>
  <c r="F31" i="51" s="1"/>
  <c r="F30" i="51" s="1"/>
  <c r="E32" i="51"/>
  <c r="X31" i="51"/>
  <c r="W31" i="51"/>
  <c r="V31" i="51"/>
  <c r="T31" i="51"/>
  <c r="S31" i="51"/>
  <c r="R31" i="51"/>
  <c r="Q31" i="51"/>
  <c r="P31" i="51"/>
  <c r="O31" i="51"/>
  <c r="N31" i="51"/>
  <c r="N30" i="51" s="1"/>
  <c r="M31" i="51"/>
  <c r="L31" i="51"/>
  <c r="L30" i="51" s="1"/>
  <c r="K31" i="51"/>
  <c r="J31" i="51"/>
  <c r="J30" i="51" s="1"/>
  <c r="I31" i="51"/>
  <c r="H31" i="51"/>
  <c r="H30" i="51" s="1"/>
  <c r="G31" i="51"/>
  <c r="D31" i="51"/>
  <c r="D30" i="51" s="1"/>
  <c r="C31" i="51"/>
  <c r="C30" i="51" s="1"/>
  <c r="P30" i="51"/>
  <c r="I30" i="51"/>
  <c r="F29" i="51"/>
  <c r="F28" i="51" s="1"/>
  <c r="E29" i="51"/>
  <c r="E28" i="51" s="1"/>
  <c r="N28" i="51"/>
  <c r="M28" i="51"/>
  <c r="L28" i="51"/>
  <c r="K28" i="51"/>
  <c r="J28" i="51"/>
  <c r="I28" i="51"/>
  <c r="I19" i="51" s="1"/>
  <c r="I18" i="51" s="1"/>
  <c r="H28" i="51"/>
  <c r="G28" i="51"/>
  <c r="D28" i="51"/>
  <c r="C28" i="51"/>
  <c r="F27" i="51"/>
  <c r="E27" i="51"/>
  <c r="F26" i="51"/>
  <c r="E26" i="51"/>
  <c r="F25" i="51"/>
  <c r="E25" i="51"/>
  <c r="F24" i="51"/>
  <c r="F23" i="51" s="1"/>
  <c r="E24" i="51"/>
  <c r="E23" i="51" s="1"/>
  <c r="N23" i="51"/>
  <c r="M23" i="51"/>
  <c r="L23" i="51"/>
  <c r="K23" i="51"/>
  <c r="J23" i="51"/>
  <c r="I23" i="51"/>
  <c r="H23" i="51"/>
  <c r="G23" i="51"/>
  <c r="D23" i="51"/>
  <c r="C23" i="51"/>
  <c r="P22" i="51"/>
  <c r="F22" i="51"/>
  <c r="F21" i="51" s="1"/>
  <c r="E22" i="51"/>
  <c r="P21" i="51"/>
  <c r="N21" i="51"/>
  <c r="M21" i="51"/>
  <c r="M20" i="51" s="1"/>
  <c r="L21" i="51"/>
  <c r="K21" i="51"/>
  <c r="J21" i="51"/>
  <c r="I21" i="51"/>
  <c r="I20" i="51" s="1"/>
  <c r="H21" i="51"/>
  <c r="G21" i="51"/>
  <c r="E21" i="51"/>
  <c r="D21" i="51"/>
  <c r="C21" i="51"/>
  <c r="P20" i="51"/>
  <c r="N20" i="51"/>
  <c r="N19" i="51" s="1"/>
  <c r="N18" i="51" s="1"/>
  <c r="L20" i="51"/>
  <c r="L19" i="51" s="1"/>
  <c r="J20" i="51"/>
  <c r="J19" i="51" s="1"/>
  <c r="J18" i="51" s="1"/>
  <c r="H20" i="51"/>
  <c r="H19" i="51" s="1"/>
  <c r="F20" i="51"/>
  <c r="F19" i="51" s="1"/>
  <c r="D20" i="51"/>
  <c r="D19" i="51" s="1"/>
  <c r="P19" i="51"/>
  <c r="M19" i="51"/>
  <c r="M18" i="51" s="1"/>
  <c r="F17" i="51"/>
  <c r="E17" i="51"/>
  <c r="F16" i="51"/>
  <c r="E16" i="51"/>
  <c r="N15" i="51"/>
  <c r="M15" i="51"/>
  <c r="M14" i="51" s="1"/>
  <c r="M13" i="51" s="1"/>
  <c r="M12" i="51" s="1"/>
  <c r="L15" i="51"/>
  <c r="K15" i="51"/>
  <c r="K14" i="51" s="1"/>
  <c r="J15" i="51"/>
  <c r="I15" i="51"/>
  <c r="I14" i="51" s="1"/>
  <c r="I13" i="51" s="1"/>
  <c r="I12" i="51" s="1"/>
  <c r="H15" i="51"/>
  <c r="G15" i="51"/>
  <c r="G14" i="51" s="1"/>
  <c r="F15" i="51"/>
  <c r="E15" i="51"/>
  <c r="E14" i="51" s="1"/>
  <c r="E13" i="51" s="1"/>
  <c r="D15" i="51"/>
  <c r="C15" i="51"/>
  <c r="C14" i="51" s="1"/>
  <c r="P14" i="51"/>
  <c r="N14" i="51"/>
  <c r="N13" i="51" s="1"/>
  <c r="N12" i="51" s="1"/>
  <c r="L14" i="51"/>
  <c r="L13" i="51" s="1"/>
  <c r="J14" i="51"/>
  <c r="J13" i="51" s="1"/>
  <c r="J12" i="51" s="1"/>
  <c r="H14" i="51"/>
  <c r="H13" i="51" s="1"/>
  <c r="F14" i="51"/>
  <c r="F13" i="51" s="1"/>
  <c r="D14" i="51"/>
  <c r="D13" i="51" s="1"/>
  <c r="P13" i="51"/>
  <c r="K13" i="51"/>
  <c r="G13" i="51"/>
  <c r="C13" i="51"/>
  <c r="P12" i="51"/>
  <c r="P11" i="51" s="1"/>
  <c r="X11" i="51"/>
  <c r="W11" i="51"/>
  <c r="V11" i="51"/>
  <c r="T11" i="51"/>
  <c r="S11" i="51"/>
  <c r="R11" i="51"/>
  <c r="Q11" i="51"/>
  <c r="O11" i="51"/>
  <c r="L76" i="51" l="1"/>
  <c r="L75" i="51" s="1"/>
  <c r="N76" i="51"/>
  <c r="N75" i="51" s="1"/>
  <c r="M76" i="51"/>
  <c r="M75" i="51" s="1"/>
  <c r="K76" i="51"/>
  <c r="K75" i="51" s="1"/>
  <c r="F504" i="52"/>
  <c r="E504" i="52"/>
  <c r="U472" i="52"/>
  <c r="U201" i="52" s="1"/>
  <c r="G201" i="52"/>
  <c r="G504" i="52" s="1"/>
  <c r="U504" i="52" s="1"/>
  <c r="F126" i="51"/>
  <c r="E368" i="51"/>
  <c r="F368" i="51"/>
  <c r="F351" i="51" s="1"/>
  <c r="F376" i="51"/>
  <c r="F380" i="51"/>
  <c r="F384" i="51"/>
  <c r="G351" i="51"/>
  <c r="K351" i="51"/>
  <c r="F388" i="51"/>
  <c r="E388" i="51"/>
  <c r="H351" i="51"/>
  <c r="E392" i="51"/>
  <c r="L351" i="51"/>
  <c r="C351" i="51"/>
  <c r="D351" i="51"/>
  <c r="F400" i="51"/>
  <c r="E400" i="51"/>
  <c r="I351" i="51"/>
  <c r="M351" i="51"/>
  <c r="E407" i="51"/>
  <c r="E406" i="51" s="1"/>
  <c r="F407" i="51"/>
  <c r="F406" i="51" s="1"/>
  <c r="E414" i="51"/>
  <c r="E418" i="51"/>
  <c r="F418" i="51"/>
  <c r="E422" i="51"/>
  <c r="J413" i="51"/>
  <c r="E426" i="51"/>
  <c r="E434" i="51"/>
  <c r="N413" i="51"/>
  <c r="F434" i="51"/>
  <c r="F413" i="51" s="1"/>
  <c r="F438" i="51"/>
  <c r="E438" i="51"/>
  <c r="F442" i="51"/>
  <c r="G413" i="51"/>
  <c r="K413" i="51"/>
  <c r="C413" i="51"/>
  <c r="H413" i="51"/>
  <c r="L413" i="51"/>
  <c r="I413" i="51"/>
  <c r="M413" i="51"/>
  <c r="E450" i="51"/>
  <c r="F86" i="51"/>
  <c r="J76" i="51"/>
  <c r="J75" i="51" s="1"/>
  <c r="E126" i="51"/>
  <c r="E131" i="51"/>
  <c r="F131" i="51"/>
  <c r="F136" i="51"/>
  <c r="F141" i="51"/>
  <c r="D103" i="51"/>
  <c r="E141" i="51"/>
  <c r="I103" i="51"/>
  <c r="L103" i="51"/>
  <c r="E151" i="51"/>
  <c r="H103" i="51"/>
  <c r="C103" i="51"/>
  <c r="M103" i="51"/>
  <c r="K103" i="51"/>
  <c r="E155" i="51"/>
  <c r="F155" i="51"/>
  <c r="G103" i="51"/>
  <c r="F160" i="51"/>
  <c r="J103" i="51"/>
  <c r="N103" i="51"/>
  <c r="F170" i="51"/>
  <c r="E178" i="51"/>
  <c r="F178" i="51"/>
  <c r="E182" i="51"/>
  <c r="F182" i="51"/>
  <c r="E186" i="51"/>
  <c r="H165" i="51"/>
  <c r="E190" i="51"/>
  <c r="F190" i="51"/>
  <c r="I165" i="51"/>
  <c r="M165" i="51"/>
  <c r="G165" i="51"/>
  <c r="K165" i="51"/>
  <c r="C165" i="51"/>
  <c r="E194" i="51"/>
  <c r="F194" i="51"/>
  <c r="L165" i="51"/>
  <c r="N165" i="51"/>
  <c r="E252" i="51"/>
  <c r="D236" i="51"/>
  <c r="D202" i="51" s="1"/>
  <c r="E204" i="51"/>
  <c r="E203" i="51" s="1"/>
  <c r="C203" i="51"/>
  <c r="C202" i="51" s="1"/>
  <c r="E31" i="51"/>
  <c r="E30" i="51" s="1"/>
  <c r="L12" i="51"/>
  <c r="D18" i="51"/>
  <c r="D12" i="51" s="1"/>
  <c r="L18" i="51"/>
  <c r="I65" i="51"/>
  <c r="U86" i="51"/>
  <c r="D165" i="51"/>
  <c r="F18" i="51"/>
  <c r="F12" i="51" s="1"/>
  <c r="H202" i="51"/>
  <c r="L202" i="51"/>
  <c r="P202" i="51"/>
  <c r="P201" i="51"/>
  <c r="T202" i="51"/>
  <c r="T201" i="51"/>
  <c r="H18" i="51"/>
  <c r="M65" i="51"/>
  <c r="E76" i="51"/>
  <c r="E75" i="51" s="1"/>
  <c r="J165" i="51"/>
  <c r="E20" i="51"/>
  <c r="E19" i="51" s="1"/>
  <c r="H12" i="51"/>
  <c r="G20" i="51"/>
  <c r="G19" i="51" s="1"/>
  <c r="G18" i="51" s="1"/>
  <c r="G12" i="51" s="1"/>
  <c r="K20" i="51"/>
  <c r="K19" i="51" s="1"/>
  <c r="K18" i="51" s="1"/>
  <c r="K12" i="51" s="1"/>
  <c r="C20" i="51"/>
  <c r="C19" i="51" s="1"/>
  <c r="C18" i="51" s="1"/>
  <c r="F71" i="51"/>
  <c r="V201" i="51"/>
  <c r="V202" i="51"/>
  <c r="C76" i="51"/>
  <c r="C75" i="51" s="1"/>
  <c r="E165" i="51"/>
  <c r="F203" i="51"/>
  <c r="AN203" i="51"/>
  <c r="AM204" i="51"/>
  <c r="AM203" i="51" s="1"/>
  <c r="I202" i="51"/>
  <c r="M202" i="51"/>
  <c r="J236" i="51"/>
  <c r="J202" i="51" s="1"/>
  <c r="N236" i="51"/>
  <c r="N202" i="51" s="1"/>
  <c r="S202" i="51"/>
  <c r="S201" i="51"/>
  <c r="E237" i="51"/>
  <c r="J351" i="51"/>
  <c r="N351" i="51"/>
  <c r="U469" i="51"/>
  <c r="G472" i="51"/>
  <c r="U472" i="51" s="1"/>
  <c r="U473" i="51"/>
  <c r="K472" i="51"/>
  <c r="U474" i="51"/>
  <c r="X201" i="51"/>
  <c r="AK204" i="51"/>
  <c r="AK203" i="51" s="1"/>
  <c r="AD204" i="51"/>
  <c r="AD203" i="51" s="1"/>
  <c r="O202" i="51"/>
  <c r="O201" i="51"/>
  <c r="F474" i="51"/>
  <c r="F473" i="51" s="1"/>
  <c r="F472" i="51" s="1"/>
  <c r="E488" i="51"/>
  <c r="E484" i="51" s="1"/>
  <c r="K202" i="51"/>
  <c r="F65" i="51"/>
  <c r="F82" i="51"/>
  <c r="F76" i="51" s="1"/>
  <c r="F75" i="51" s="1"/>
  <c r="G76" i="51"/>
  <c r="G75" i="51" s="1"/>
  <c r="U75" i="51" s="1"/>
  <c r="U82" i="51"/>
  <c r="AJ219" i="51"/>
  <c r="AJ204" i="51" s="1"/>
  <c r="AJ203" i="51" s="1"/>
  <c r="W202" i="51"/>
  <c r="W201" i="51"/>
  <c r="U237" i="51"/>
  <c r="U236" i="51" s="1"/>
  <c r="U202" i="51" s="1"/>
  <c r="F257" i="51"/>
  <c r="F236" i="51" s="1"/>
  <c r="D413" i="51"/>
  <c r="G203" i="51"/>
  <c r="AD101" i="50"/>
  <c r="AD33" i="50"/>
  <c r="F503" i="50"/>
  <c r="E503" i="50"/>
  <c r="F502" i="50"/>
  <c r="E502" i="50"/>
  <c r="F501" i="50"/>
  <c r="E501" i="50"/>
  <c r="N500" i="50"/>
  <c r="N499" i="50" s="1"/>
  <c r="M500" i="50"/>
  <c r="M499" i="50" s="1"/>
  <c r="L500" i="50"/>
  <c r="L499" i="50" s="1"/>
  <c r="K500" i="50"/>
  <c r="J500" i="50"/>
  <c r="I500" i="50"/>
  <c r="I499" i="50" s="1"/>
  <c r="H500" i="50"/>
  <c r="H499" i="50" s="1"/>
  <c r="G500" i="50"/>
  <c r="G499" i="50" s="1"/>
  <c r="D500" i="50"/>
  <c r="D499" i="50" s="1"/>
  <c r="C500" i="50"/>
  <c r="C499" i="50" s="1"/>
  <c r="K499" i="50"/>
  <c r="J499" i="50"/>
  <c r="F498" i="50"/>
  <c r="E498" i="50"/>
  <c r="F497" i="50"/>
  <c r="E497" i="50"/>
  <c r="F496" i="50"/>
  <c r="E496" i="50"/>
  <c r="F495" i="50"/>
  <c r="E495" i="50"/>
  <c r="N494" i="50"/>
  <c r="M494" i="50"/>
  <c r="L494" i="50"/>
  <c r="K494" i="50"/>
  <c r="J494" i="50"/>
  <c r="I494" i="50"/>
  <c r="H494" i="50"/>
  <c r="G494" i="50"/>
  <c r="D494" i="50"/>
  <c r="C494" i="50"/>
  <c r="F493" i="50"/>
  <c r="E493" i="50"/>
  <c r="F492" i="50"/>
  <c r="E492" i="50"/>
  <c r="F491" i="50"/>
  <c r="E491" i="50"/>
  <c r="F490" i="50"/>
  <c r="E490" i="50"/>
  <c r="E489" i="50" s="1"/>
  <c r="N489" i="50"/>
  <c r="M489" i="50"/>
  <c r="L489" i="50"/>
  <c r="K489" i="50"/>
  <c r="K488" i="50" s="1"/>
  <c r="J489" i="50"/>
  <c r="I489" i="50"/>
  <c r="H489" i="50"/>
  <c r="G489" i="50"/>
  <c r="G488" i="50" s="1"/>
  <c r="D489" i="50"/>
  <c r="C489" i="50"/>
  <c r="I488" i="50"/>
  <c r="F487" i="50"/>
  <c r="E487" i="50"/>
  <c r="F486" i="50"/>
  <c r="E486" i="50"/>
  <c r="N485" i="50"/>
  <c r="M485" i="50"/>
  <c r="L485" i="50"/>
  <c r="K485" i="50"/>
  <c r="J485" i="50"/>
  <c r="I485" i="50"/>
  <c r="H485" i="50"/>
  <c r="G485" i="50"/>
  <c r="D485" i="50"/>
  <c r="C485" i="50"/>
  <c r="F483" i="50"/>
  <c r="E483" i="50"/>
  <c r="F482" i="50"/>
  <c r="F481" i="50" s="1"/>
  <c r="F480" i="50" s="1"/>
  <c r="E482" i="50"/>
  <c r="E481" i="50" s="1"/>
  <c r="E480" i="50" s="1"/>
  <c r="N481" i="50"/>
  <c r="N480" i="50" s="1"/>
  <c r="M481" i="50"/>
  <c r="M480" i="50" s="1"/>
  <c r="L481" i="50"/>
  <c r="K481" i="50"/>
  <c r="K480" i="50" s="1"/>
  <c r="J481" i="50"/>
  <c r="J480" i="50" s="1"/>
  <c r="I481" i="50"/>
  <c r="I480" i="50" s="1"/>
  <c r="H481" i="50"/>
  <c r="H480" i="50" s="1"/>
  <c r="G481" i="50"/>
  <c r="G480" i="50" s="1"/>
  <c r="D481" i="50"/>
  <c r="D480" i="50" s="1"/>
  <c r="C481" i="50"/>
  <c r="C480" i="50" s="1"/>
  <c r="L480" i="50"/>
  <c r="F479" i="50"/>
  <c r="E479" i="50"/>
  <c r="F478" i="50"/>
  <c r="E478" i="50"/>
  <c r="F477" i="50"/>
  <c r="E477" i="50"/>
  <c r="U476" i="50"/>
  <c r="F476" i="50"/>
  <c r="E476" i="50"/>
  <c r="F475" i="50"/>
  <c r="E475" i="50"/>
  <c r="N474" i="50"/>
  <c r="N473" i="50" s="1"/>
  <c r="N472" i="50" s="1"/>
  <c r="M474" i="50"/>
  <c r="M473" i="50" s="1"/>
  <c r="L474" i="50"/>
  <c r="K474" i="50"/>
  <c r="K473" i="50" s="1"/>
  <c r="J474" i="50"/>
  <c r="J473" i="50" s="1"/>
  <c r="J472" i="50" s="1"/>
  <c r="I474" i="50"/>
  <c r="I473" i="50" s="1"/>
  <c r="H474" i="50"/>
  <c r="H473" i="50" s="1"/>
  <c r="G474" i="50"/>
  <c r="D474" i="50"/>
  <c r="D473" i="50" s="1"/>
  <c r="D472" i="50" s="1"/>
  <c r="C474" i="50"/>
  <c r="C473" i="50" s="1"/>
  <c r="L473" i="50"/>
  <c r="U471" i="50"/>
  <c r="F471" i="50"/>
  <c r="E471" i="50"/>
  <c r="U470" i="50"/>
  <c r="F470" i="50"/>
  <c r="E470" i="50"/>
  <c r="J469" i="50"/>
  <c r="I469" i="50"/>
  <c r="H469" i="50"/>
  <c r="G469" i="50"/>
  <c r="D469" i="50"/>
  <c r="C469" i="50"/>
  <c r="U468" i="50"/>
  <c r="F468" i="50"/>
  <c r="E468" i="50"/>
  <c r="F467" i="50"/>
  <c r="E467" i="50"/>
  <c r="F466" i="50"/>
  <c r="E466" i="50"/>
  <c r="F465" i="50"/>
  <c r="E465" i="50"/>
  <c r="F464" i="50"/>
  <c r="E464" i="50"/>
  <c r="F463" i="50"/>
  <c r="E463" i="50"/>
  <c r="F462" i="50"/>
  <c r="E462" i="50"/>
  <c r="F461" i="50"/>
  <c r="E461" i="50"/>
  <c r="F460" i="50"/>
  <c r="E460" i="50"/>
  <c r="F459" i="50"/>
  <c r="E459" i="50"/>
  <c r="F458" i="50"/>
  <c r="E458" i="50"/>
  <c r="F457" i="50"/>
  <c r="E457" i="50"/>
  <c r="F456" i="50"/>
  <c r="E456" i="50"/>
  <c r="F455" i="50"/>
  <c r="F454" i="50" s="1"/>
  <c r="E455" i="50"/>
  <c r="N454" i="50"/>
  <c r="M454" i="50"/>
  <c r="L454" i="50"/>
  <c r="K454" i="50"/>
  <c r="J454" i="50"/>
  <c r="I454" i="50"/>
  <c r="H454" i="50"/>
  <c r="G454" i="50"/>
  <c r="D454" i="50"/>
  <c r="C454" i="50"/>
  <c r="F453" i="50"/>
  <c r="E453" i="50"/>
  <c r="F452" i="50"/>
  <c r="E452" i="50"/>
  <c r="F451" i="50"/>
  <c r="F450" i="50" s="1"/>
  <c r="E451" i="50"/>
  <c r="N450" i="50"/>
  <c r="M450" i="50"/>
  <c r="L450" i="50"/>
  <c r="K450" i="50"/>
  <c r="J450" i="50"/>
  <c r="I450" i="50"/>
  <c r="H450" i="50"/>
  <c r="G450" i="50"/>
  <c r="D450" i="50"/>
  <c r="C450" i="50"/>
  <c r="F449" i="50"/>
  <c r="E449" i="50"/>
  <c r="F448" i="50"/>
  <c r="E448" i="50"/>
  <c r="F447" i="50"/>
  <c r="F446" i="50" s="1"/>
  <c r="E447" i="50"/>
  <c r="N446" i="50"/>
  <c r="M446" i="50"/>
  <c r="L446" i="50"/>
  <c r="K446" i="50"/>
  <c r="J446" i="50"/>
  <c r="I446" i="50"/>
  <c r="H446" i="50"/>
  <c r="G446" i="50"/>
  <c r="D446" i="50"/>
  <c r="C446" i="50"/>
  <c r="F445" i="50"/>
  <c r="E445" i="50"/>
  <c r="F444" i="50"/>
  <c r="E444" i="50"/>
  <c r="F443" i="50"/>
  <c r="E443" i="50"/>
  <c r="E442" i="50" s="1"/>
  <c r="N442" i="50"/>
  <c r="M442" i="50"/>
  <c r="L442" i="50"/>
  <c r="K442" i="50"/>
  <c r="J442" i="50"/>
  <c r="I442" i="50"/>
  <c r="H442" i="50"/>
  <c r="G442" i="50"/>
  <c r="D442" i="50"/>
  <c r="C442" i="50"/>
  <c r="F441" i="50"/>
  <c r="E441" i="50"/>
  <c r="F440" i="50"/>
  <c r="E440" i="50"/>
  <c r="F439" i="50"/>
  <c r="E439" i="50"/>
  <c r="N438" i="50"/>
  <c r="M438" i="50"/>
  <c r="L438" i="50"/>
  <c r="K438" i="50"/>
  <c r="J438" i="50"/>
  <c r="I438" i="50"/>
  <c r="H438" i="50"/>
  <c r="G438" i="50"/>
  <c r="D438" i="50"/>
  <c r="C438" i="50"/>
  <c r="F437" i="50"/>
  <c r="E437" i="50"/>
  <c r="F436" i="50"/>
  <c r="E436" i="50"/>
  <c r="E434" i="50" s="1"/>
  <c r="F435" i="50"/>
  <c r="E435" i="50"/>
  <c r="N434" i="50"/>
  <c r="M434" i="50"/>
  <c r="L434" i="50"/>
  <c r="K434" i="50"/>
  <c r="J434" i="50"/>
  <c r="I434" i="50"/>
  <c r="H434" i="50"/>
  <c r="G434" i="50"/>
  <c r="D434" i="50"/>
  <c r="C434" i="50"/>
  <c r="F433" i="50"/>
  <c r="E433" i="50"/>
  <c r="F432" i="50"/>
  <c r="E432" i="50"/>
  <c r="F431" i="50"/>
  <c r="E431" i="50"/>
  <c r="N430" i="50"/>
  <c r="M430" i="50"/>
  <c r="L430" i="50"/>
  <c r="K430" i="50"/>
  <c r="J430" i="50"/>
  <c r="I430" i="50"/>
  <c r="H430" i="50"/>
  <c r="G430" i="50"/>
  <c r="F430" i="50"/>
  <c r="D430" i="50"/>
  <c r="C430" i="50"/>
  <c r="F429" i="50"/>
  <c r="E429" i="50"/>
  <c r="F428" i="50"/>
  <c r="E428" i="50"/>
  <c r="F427" i="50"/>
  <c r="E427" i="50"/>
  <c r="E426" i="50" s="1"/>
  <c r="N426" i="50"/>
  <c r="M426" i="50"/>
  <c r="L426" i="50"/>
  <c r="K426" i="50"/>
  <c r="J426" i="50"/>
  <c r="I426" i="50"/>
  <c r="H426" i="50"/>
  <c r="G426" i="50"/>
  <c r="D426" i="50"/>
  <c r="C426" i="50"/>
  <c r="F425" i="50"/>
  <c r="E425" i="50"/>
  <c r="F424" i="50"/>
  <c r="E424" i="50"/>
  <c r="F423" i="50"/>
  <c r="F422" i="50" s="1"/>
  <c r="E423" i="50"/>
  <c r="E422" i="50" s="1"/>
  <c r="N422" i="50"/>
  <c r="M422" i="50"/>
  <c r="L422" i="50"/>
  <c r="K422" i="50"/>
  <c r="J422" i="50"/>
  <c r="I422" i="50"/>
  <c r="H422" i="50"/>
  <c r="G422" i="50"/>
  <c r="D422" i="50"/>
  <c r="C422" i="50"/>
  <c r="F421" i="50"/>
  <c r="E421" i="50"/>
  <c r="F420" i="50"/>
  <c r="E420" i="50"/>
  <c r="F419" i="50"/>
  <c r="F418" i="50" s="1"/>
  <c r="E419" i="50"/>
  <c r="N418" i="50"/>
  <c r="M418" i="50"/>
  <c r="L418" i="50"/>
  <c r="K418" i="50"/>
  <c r="J418" i="50"/>
  <c r="I418" i="50"/>
  <c r="H418" i="50"/>
  <c r="G418" i="50"/>
  <c r="D418" i="50"/>
  <c r="C418" i="50"/>
  <c r="F417" i="50"/>
  <c r="E417" i="50"/>
  <c r="F416" i="50"/>
  <c r="E416" i="50"/>
  <c r="F415" i="50"/>
  <c r="F414" i="50" s="1"/>
  <c r="E415" i="50"/>
  <c r="N414" i="50"/>
  <c r="M414" i="50"/>
  <c r="L414" i="50"/>
  <c r="K414" i="50"/>
  <c r="J414" i="50"/>
  <c r="I414" i="50"/>
  <c r="H414" i="50"/>
  <c r="G414" i="50"/>
  <c r="D414" i="50"/>
  <c r="C414" i="50"/>
  <c r="F412" i="50"/>
  <c r="E412" i="50"/>
  <c r="F411" i="50"/>
  <c r="E411" i="50"/>
  <c r="F410" i="50"/>
  <c r="E410" i="50"/>
  <c r="F409" i="50"/>
  <c r="E409" i="50"/>
  <c r="F408" i="50"/>
  <c r="E408" i="50"/>
  <c r="N407" i="50"/>
  <c r="M407" i="50"/>
  <c r="M406" i="50" s="1"/>
  <c r="L407" i="50"/>
  <c r="L406" i="50" s="1"/>
  <c r="K407" i="50"/>
  <c r="J407" i="50"/>
  <c r="I407" i="50"/>
  <c r="I406" i="50" s="1"/>
  <c r="H407" i="50"/>
  <c r="H406" i="50" s="1"/>
  <c r="G407" i="50"/>
  <c r="G406" i="50" s="1"/>
  <c r="D407" i="50"/>
  <c r="D406" i="50" s="1"/>
  <c r="C407" i="50"/>
  <c r="C406" i="50" s="1"/>
  <c r="N406" i="50"/>
  <c r="K406" i="50"/>
  <c r="J406" i="50"/>
  <c r="F405" i="50"/>
  <c r="F404" i="50" s="1"/>
  <c r="E405" i="50"/>
  <c r="E404" i="50" s="1"/>
  <c r="N404" i="50"/>
  <c r="M404" i="50"/>
  <c r="L404" i="50"/>
  <c r="K404" i="50"/>
  <c r="J404" i="50"/>
  <c r="I404" i="50"/>
  <c r="H404" i="50"/>
  <c r="G404" i="50"/>
  <c r="D404" i="50"/>
  <c r="C404" i="50"/>
  <c r="F403" i="50"/>
  <c r="E403" i="50"/>
  <c r="F402" i="50"/>
  <c r="E402" i="50"/>
  <c r="F401" i="50"/>
  <c r="E401" i="50"/>
  <c r="N400" i="50"/>
  <c r="M400" i="50"/>
  <c r="L400" i="50"/>
  <c r="K400" i="50"/>
  <c r="J400" i="50"/>
  <c r="I400" i="50"/>
  <c r="H400" i="50"/>
  <c r="G400" i="50"/>
  <c r="D400" i="50"/>
  <c r="C400" i="50"/>
  <c r="F399" i="50"/>
  <c r="E399" i="50"/>
  <c r="F398" i="50"/>
  <c r="E398" i="50"/>
  <c r="F397" i="50"/>
  <c r="F396" i="50" s="1"/>
  <c r="E397" i="50"/>
  <c r="N396" i="50"/>
  <c r="M396" i="50"/>
  <c r="L396" i="50"/>
  <c r="K396" i="50"/>
  <c r="J396" i="50"/>
  <c r="I396" i="50"/>
  <c r="H396" i="50"/>
  <c r="G396" i="50"/>
  <c r="D396" i="50"/>
  <c r="C396" i="50"/>
  <c r="F395" i="50"/>
  <c r="E395" i="50"/>
  <c r="F394" i="50"/>
  <c r="E394" i="50"/>
  <c r="F393" i="50"/>
  <c r="E393" i="50"/>
  <c r="E392" i="50" s="1"/>
  <c r="N392" i="50"/>
  <c r="M392" i="50"/>
  <c r="L392" i="50"/>
  <c r="K392" i="50"/>
  <c r="J392" i="50"/>
  <c r="I392" i="50"/>
  <c r="H392" i="50"/>
  <c r="G392" i="50"/>
  <c r="D392" i="50"/>
  <c r="C392" i="50"/>
  <c r="F391" i="50"/>
  <c r="E391" i="50"/>
  <c r="F390" i="50"/>
  <c r="E390" i="50"/>
  <c r="F389" i="50"/>
  <c r="E389" i="50"/>
  <c r="N388" i="50"/>
  <c r="M388" i="50"/>
  <c r="L388" i="50"/>
  <c r="K388" i="50"/>
  <c r="J388" i="50"/>
  <c r="I388" i="50"/>
  <c r="H388" i="50"/>
  <c r="G388" i="50"/>
  <c r="D388" i="50"/>
  <c r="C388" i="50"/>
  <c r="F387" i="50"/>
  <c r="E387" i="50"/>
  <c r="F386" i="50"/>
  <c r="E386" i="50"/>
  <c r="F385" i="50"/>
  <c r="E385" i="50"/>
  <c r="N384" i="50"/>
  <c r="M384" i="50"/>
  <c r="L384" i="50"/>
  <c r="K384" i="50"/>
  <c r="J384" i="50"/>
  <c r="I384" i="50"/>
  <c r="H384" i="50"/>
  <c r="G384" i="50"/>
  <c r="D384" i="50"/>
  <c r="C384" i="50"/>
  <c r="F383" i="50"/>
  <c r="E383" i="50"/>
  <c r="F382" i="50"/>
  <c r="E382" i="50"/>
  <c r="F381" i="50"/>
  <c r="E381" i="50"/>
  <c r="N380" i="50"/>
  <c r="M380" i="50"/>
  <c r="L380" i="50"/>
  <c r="K380" i="50"/>
  <c r="J380" i="50"/>
  <c r="I380" i="50"/>
  <c r="H380" i="50"/>
  <c r="G380" i="50"/>
  <c r="D380" i="50"/>
  <c r="C380" i="50"/>
  <c r="F379" i="50"/>
  <c r="E379" i="50"/>
  <c r="F378" i="50"/>
  <c r="E378" i="50"/>
  <c r="F377" i="50"/>
  <c r="E377" i="50"/>
  <c r="N376" i="50"/>
  <c r="M376" i="50"/>
  <c r="L376" i="50"/>
  <c r="K376" i="50"/>
  <c r="J376" i="50"/>
  <c r="I376" i="50"/>
  <c r="H376" i="50"/>
  <c r="G376" i="50"/>
  <c r="E376" i="50"/>
  <c r="D376" i="50"/>
  <c r="C376" i="50"/>
  <c r="F375" i="50"/>
  <c r="E375" i="50"/>
  <c r="F374" i="50"/>
  <c r="E374" i="50"/>
  <c r="F373" i="50"/>
  <c r="E373" i="50"/>
  <c r="N372" i="50"/>
  <c r="M372" i="50"/>
  <c r="L372" i="50"/>
  <c r="K372" i="50"/>
  <c r="J372" i="50"/>
  <c r="I372" i="50"/>
  <c r="H372" i="50"/>
  <c r="G372" i="50"/>
  <c r="D372" i="50"/>
  <c r="C372" i="50"/>
  <c r="F371" i="50"/>
  <c r="E371" i="50"/>
  <c r="F370" i="50"/>
  <c r="E370" i="50"/>
  <c r="F369" i="50"/>
  <c r="E369" i="50"/>
  <c r="N368" i="50"/>
  <c r="M368" i="50"/>
  <c r="L368" i="50"/>
  <c r="K368" i="50"/>
  <c r="J368" i="50"/>
  <c r="I368" i="50"/>
  <c r="H368" i="50"/>
  <c r="G368" i="50"/>
  <c r="D368" i="50"/>
  <c r="C368" i="50"/>
  <c r="F367" i="50"/>
  <c r="E367" i="50"/>
  <c r="F366" i="50"/>
  <c r="E366" i="50"/>
  <c r="F365" i="50"/>
  <c r="E365" i="50"/>
  <c r="N364" i="50"/>
  <c r="M364" i="50"/>
  <c r="L364" i="50"/>
  <c r="K364" i="50"/>
  <c r="J364" i="50"/>
  <c r="I364" i="50"/>
  <c r="H364" i="50"/>
  <c r="G364" i="50"/>
  <c r="F364" i="50"/>
  <c r="D364" i="50"/>
  <c r="C364" i="50"/>
  <c r="F363" i="50"/>
  <c r="F362" i="50" s="1"/>
  <c r="E363" i="50"/>
  <c r="E362" i="50" s="1"/>
  <c r="N362" i="50"/>
  <c r="M362" i="50"/>
  <c r="L362" i="50"/>
  <c r="K362" i="50"/>
  <c r="J362" i="50"/>
  <c r="I362" i="50"/>
  <c r="H362" i="50"/>
  <c r="G362" i="50"/>
  <c r="D362" i="50"/>
  <c r="C362" i="50"/>
  <c r="F361" i="50"/>
  <c r="E361" i="50"/>
  <c r="F360" i="50"/>
  <c r="E360" i="50"/>
  <c r="F359" i="50"/>
  <c r="F358" i="50" s="1"/>
  <c r="E359" i="50"/>
  <c r="N358" i="50"/>
  <c r="M358" i="50"/>
  <c r="L358" i="50"/>
  <c r="K358" i="50"/>
  <c r="J358" i="50"/>
  <c r="I358" i="50"/>
  <c r="H358" i="50"/>
  <c r="G358" i="50"/>
  <c r="D358" i="50"/>
  <c r="C358" i="50"/>
  <c r="F357" i="50"/>
  <c r="F356" i="50" s="1"/>
  <c r="E357" i="50"/>
  <c r="E356" i="50" s="1"/>
  <c r="N356" i="50"/>
  <c r="M356" i="50"/>
  <c r="L356" i="50"/>
  <c r="K356" i="50"/>
  <c r="J356" i="50"/>
  <c r="I356" i="50"/>
  <c r="H356" i="50"/>
  <c r="G356" i="50"/>
  <c r="D356" i="50"/>
  <c r="C356" i="50"/>
  <c r="F355" i="50"/>
  <c r="F354" i="50" s="1"/>
  <c r="E355" i="50"/>
  <c r="E354" i="50" s="1"/>
  <c r="N354" i="50"/>
  <c r="M354" i="50"/>
  <c r="L354" i="50"/>
  <c r="K354" i="50"/>
  <c r="J354" i="50"/>
  <c r="I354" i="50"/>
  <c r="H354" i="50"/>
  <c r="G354" i="50"/>
  <c r="D354" i="50"/>
  <c r="C354" i="50"/>
  <c r="F353" i="50"/>
  <c r="F352" i="50" s="1"/>
  <c r="E353" i="50"/>
  <c r="E352" i="50" s="1"/>
  <c r="N352" i="50"/>
  <c r="M352" i="50"/>
  <c r="L352" i="50"/>
  <c r="K352" i="50"/>
  <c r="J352" i="50"/>
  <c r="I352" i="50"/>
  <c r="H352" i="50"/>
  <c r="G352" i="50"/>
  <c r="D352" i="50"/>
  <c r="C352" i="50"/>
  <c r="F350" i="50"/>
  <c r="E350" i="50"/>
  <c r="F349" i="50"/>
  <c r="E349" i="50"/>
  <c r="E348" i="50" s="1"/>
  <c r="N348" i="50"/>
  <c r="M348" i="50"/>
  <c r="L348" i="50"/>
  <c r="K348" i="50"/>
  <c r="J348" i="50"/>
  <c r="I348" i="50"/>
  <c r="H348" i="50"/>
  <c r="G348" i="50"/>
  <c r="D348" i="50"/>
  <c r="C348" i="50"/>
  <c r="F347" i="50"/>
  <c r="E347" i="50"/>
  <c r="F346" i="50"/>
  <c r="E346" i="50"/>
  <c r="F345" i="50"/>
  <c r="E345" i="50"/>
  <c r="F344" i="50"/>
  <c r="E344" i="50"/>
  <c r="F343" i="50"/>
  <c r="E343" i="50"/>
  <c r="F342" i="50"/>
  <c r="E342" i="50"/>
  <c r="F341" i="50"/>
  <c r="E341" i="50"/>
  <c r="F340" i="50"/>
  <c r="E340" i="50"/>
  <c r="F339" i="50"/>
  <c r="E339" i="50"/>
  <c r="F338" i="50"/>
  <c r="E338" i="50"/>
  <c r="F337" i="50"/>
  <c r="E337" i="50"/>
  <c r="F336" i="50"/>
  <c r="E336" i="50"/>
  <c r="F335" i="50"/>
  <c r="E335" i="50"/>
  <c r="E333" i="50" s="1"/>
  <c r="F334" i="50"/>
  <c r="E334" i="50"/>
  <c r="N333" i="50"/>
  <c r="M333" i="50"/>
  <c r="M332" i="50" s="1"/>
  <c r="L333" i="50"/>
  <c r="L332" i="50" s="1"/>
  <c r="K333" i="50"/>
  <c r="J333" i="50"/>
  <c r="I333" i="50"/>
  <c r="I332" i="50" s="1"/>
  <c r="H333" i="50"/>
  <c r="H332" i="50" s="1"/>
  <c r="G333" i="50"/>
  <c r="D333" i="50"/>
  <c r="D332" i="50" s="1"/>
  <c r="C333" i="50"/>
  <c r="C332" i="50" s="1"/>
  <c r="F331" i="50"/>
  <c r="E331" i="50"/>
  <c r="F330" i="50"/>
  <c r="E330" i="50"/>
  <c r="F329" i="50"/>
  <c r="F328" i="50" s="1"/>
  <c r="E329" i="50"/>
  <c r="N328" i="50"/>
  <c r="M328" i="50"/>
  <c r="L328" i="50"/>
  <c r="K328" i="50"/>
  <c r="J328" i="50"/>
  <c r="I328" i="50"/>
  <c r="H328" i="50"/>
  <c r="G328" i="50"/>
  <c r="D328" i="50"/>
  <c r="C328" i="50"/>
  <c r="F327" i="50"/>
  <c r="E327" i="50"/>
  <c r="F326" i="50"/>
  <c r="E326" i="50"/>
  <c r="F325" i="50"/>
  <c r="E325" i="50"/>
  <c r="F324" i="50"/>
  <c r="E324" i="50"/>
  <c r="F323" i="50"/>
  <c r="E323" i="50"/>
  <c r="F322" i="50"/>
  <c r="E322" i="50"/>
  <c r="F321" i="50"/>
  <c r="E321" i="50"/>
  <c r="F320" i="50"/>
  <c r="E320" i="50"/>
  <c r="F319" i="50"/>
  <c r="E319" i="50"/>
  <c r="F318" i="50"/>
  <c r="E318" i="50"/>
  <c r="F317" i="50"/>
  <c r="E317" i="50"/>
  <c r="F316" i="50"/>
  <c r="E316" i="50"/>
  <c r="F315" i="50"/>
  <c r="E315" i="50"/>
  <c r="F314" i="50"/>
  <c r="E314" i="50"/>
  <c r="N313" i="50"/>
  <c r="M313" i="50"/>
  <c r="L313" i="50"/>
  <c r="K313" i="50"/>
  <c r="J313" i="50"/>
  <c r="J312" i="50" s="1"/>
  <c r="I313" i="50"/>
  <c r="H313" i="50"/>
  <c r="G313" i="50"/>
  <c r="D313" i="50"/>
  <c r="D312" i="50" s="1"/>
  <c r="C313" i="50"/>
  <c r="F311" i="50"/>
  <c r="F310" i="50" s="1"/>
  <c r="E311" i="50"/>
  <c r="E310" i="50" s="1"/>
  <c r="N310" i="50"/>
  <c r="M310" i="50"/>
  <c r="L310" i="50"/>
  <c r="K310" i="50"/>
  <c r="J310" i="50"/>
  <c r="I310" i="50"/>
  <c r="H310" i="50"/>
  <c r="G310" i="50"/>
  <c r="D310" i="50"/>
  <c r="C310" i="50"/>
  <c r="F309" i="50"/>
  <c r="E309" i="50"/>
  <c r="F308" i="50"/>
  <c r="E308" i="50"/>
  <c r="F307" i="50"/>
  <c r="E307" i="50"/>
  <c r="N306" i="50"/>
  <c r="M306" i="50"/>
  <c r="L306" i="50"/>
  <c r="K306" i="50"/>
  <c r="J306" i="50"/>
  <c r="I306" i="50"/>
  <c r="H306" i="50"/>
  <c r="G306" i="50"/>
  <c r="D306" i="50"/>
  <c r="C306" i="50"/>
  <c r="F305" i="50"/>
  <c r="E305" i="50"/>
  <c r="F304" i="50"/>
  <c r="E304" i="50"/>
  <c r="F303" i="50"/>
  <c r="E303" i="50"/>
  <c r="F302" i="50"/>
  <c r="F301" i="50" s="1"/>
  <c r="E302" i="50"/>
  <c r="N301" i="50"/>
  <c r="M301" i="50"/>
  <c r="L301" i="50"/>
  <c r="K301" i="50"/>
  <c r="J301" i="50"/>
  <c r="I301" i="50"/>
  <c r="H301" i="50"/>
  <c r="G301" i="50"/>
  <c r="D301" i="50"/>
  <c r="C301" i="50"/>
  <c r="F300" i="50"/>
  <c r="E300" i="50"/>
  <c r="F299" i="50"/>
  <c r="E299" i="50"/>
  <c r="F298" i="50"/>
  <c r="E298" i="50"/>
  <c r="F297" i="50"/>
  <c r="E297" i="50"/>
  <c r="N296" i="50"/>
  <c r="N292" i="50" s="1"/>
  <c r="M296" i="50"/>
  <c r="L296" i="50"/>
  <c r="K296" i="50"/>
  <c r="J296" i="50"/>
  <c r="J292" i="50" s="1"/>
  <c r="I296" i="50"/>
  <c r="H296" i="50"/>
  <c r="G296" i="50"/>
  <c r="D296" i="50"/>
  <c r="C296" i="50"/>
  <c r="F295" i="50"/>
  <c r="E295" i="50"/>
  <c r="F294" i="50"/>
  <c r="F293" i="50" s="1"/>
  <c r="E294" i="50"/>
  <c r="N293" i="50"/>
  <c r="M293" i="50"/>
  <c r="L293" i="50"/>
  <c r="K293" i="50"/>
  <c r="J293" i="50"/>
  <c r="I293" i="50"/>
  <c r="H293" i="50"/>
  <c r="G293" i="50"/>
  <c r="D293" i="50"/>
  <c r="C293" i="50"/>
  <c r="U291" i="50"/>
  <c r="F291" i="50"/>
  <c r="E291" i="50"/>
  <c r="F290" i="50"/>
  <c r="E290" i="50"/>
  <c r="F289" i="50"/>
  <c r="E289" i="50"/>
  <c r="F288" i="50"/>
  <c r="E288" i="50"/>
  <c r="F287" i="50"/>
  <c r="E287" i="50"/>
  <c r="U286" i="50"/>
  <c r="F286" i="50"/>
  <c r="E286" i="50"/>
  <c r="F285" i="50"/>
  <c r="E285" i="50"/>
  <c r="U284" i="50"/>
  <c r="F284" i="50"/>
  <c r="E284" i="50"/>
  <c r="N283" i="50"/>
  <c r="M283" i="50"/>
  <c r="L283" i="50"/>
  <c r="K283" i="50"/>
  <c r="J283" i="50"/>
  <c r="I283" i="50"/>
  <c r="H283" i="50"/>
  <c r="G283" i="50"/>
  <c r="U283" i="50" s="1"/>
  <c r="D283" i="50"/>
  <c r="C283" i="50"/>
  <c r="F282" i="50"/>
  <c r="E282" i="50"/>
  <c r="F281" i="50"/>
  <c r="E281" i="50"/>
  <c r="F280" i="50"/>
  <c r="E280" i="50"/>
  <c r="F279" i="50"/>
  <c r="F278" i="50" s="1"/>
  <c r="E279" i="50"/>
  <c r="E278" i="50" s="1"/>
  <c r="N278" i="50"/>
  <c r="M278" i="50"/>
  <c r="L278" i="50"/>
  <c r="K278" i="50"/>
  <c r="J278" i="50"/>
  <c r="I278" i="50"/>
  <c r="H278" i="50"/>
  <c r="G278" i="50"/>
  <c r="D278" i="50"/>
  <c r="C278" i="50"/>
  <c r="F277" i="50"/>
  <c r="E277" i="50"/>
  <c r="F276" i="50"/>
  <c r="E276" i="50"/>
  <c r="F275" i="50"/>
  <c r="E275" i="50"/>
  <c r="F274" i="50"/>
  <c r="E274" i="50"/>
  <c r="F273" i="50"/>
  <c r="E273" i="50"/>
  <c r="F272" i="50"/>
  <c r="E272" i="50"/>
  <c r="F271" i="50"/>
  <c r="E271" i="50"/>
  <c r="F270" i="50"/>
  <c r="E270" i="50"/>
  <c r="U269" i="50"/>
  <c r="F269" i="50"/>
  <c r="E269" i="50"/>
  <c r="U268" i="50"/>
  <c r="F268" i="50"/>
  <c r="E268" i="50"/>
  <c r="U267" i="50"/>
  <c r="F267" i="50"/>
  <c r="E267" i="50"/>
  <c r="U266" i="50"/>
  <c r="F266" i="50"/>
  <c r="E266" i="50"/>
  <c r="F265" i="50"/>
  <c r="E265" i="50"/>
  <c r="U264" i="50"/>
  <c r="F264" i="50"/>
  <c r="E264" i="50"/>
  <c r="F263" i="50"/>
  <c r="E263" i="50"/>
  <c r="U262" i="50"/>
  <c r="F262" i="50"/>
  <c r="E262" i="50"/>
  <c r="N261" i="50"/>
  <c r="M261" i="50"/>
  <c r="L261" i="50"/>
  <c r="K261" i="50"/>
  <c r="J261" i="50"/>
  <c r="I261" i="50"/>
  <c r="H261" i="50"/>
  <c r="G261" i="50"/>
  <c r="D261" i="50"/>
  <c r="C261" i="50"/>
  <c r="U260" i="50"/>
  <c r="F260" i="50"/>
  <c r="E260" i="50"/>
  <c r="U259" i="50"/>
  <c r="F259" i="50"/>
  <c r="F257" i="50" s="1"/>
  <c r="E259" i="50"/>
  <c r="U258" i="50"/>
  <c r="F258" i="50"/>
  <c r="E258" i="50"/>
  <c r="E257" i="50" s="1"/>
  <c r="N257" i="50"/>
  <c r="M257" i="50"/>
  <c r="L257" i="50"/>
  <c r="K257" i="50"/>
  <c r="J257" i="50"/>
  <c r="I257" i="50"/>
  <c r="H257" i="50"/>
  <c r="G257" i="50"/>
  <c r="U257" i="50" s="1"/>
  <c r="D257" i="50"/>
  <c r="C257" i="50"/>
  <c r="U256" i="50"/>
  <c r="F256" i="50"/>
  <c r="E256" i="50"/>
  <c r="U255" i="50"/>
  <c r="F255" i="50"/>
  <c r="E255" i="50"/>
  <c r="U254" i="50"/>
  <c r="F254" i="50"/>
  <c r="E254" i="50"/>
  <c r="U253" i="50"/>
  <c r="U252" i="50" s="1"/>
  <c r="F253" i="50"/>
  <c r="E253" i="50"/>
  <c r="X252" i="50"/>
  <c r="W252" i="50"/>
  <c r="V252" i="50"/>
  <c r="T252" i="50"/>
  <c r="S252" i="50"/>
  <c r="R252" i="50"/>
  <c r="Q252" i="50"/>
  <c r="P252" i="50"/>
  <c r="O252" i="50"/>
  <c r="N252" i="50"/>
  <c r="M252" i="50"/>
  <c r="L252" i="50"/>
  <c r="K252" i="50"/>
  <c r="J252" i="50"/>
  <c r="I252" i="50"/>
  <c r="H252" i="50"/>
  <c r="G252" i="50"/>
  <c r="D252" i="50"/>
  <c r="C252" i="50"/>
  <c r="F251" i="50"/>
  <c r="E251" i="50"/>
  <c r="U250" i="50"/>
  <c r="F250" i="50"/>
  <c r="E250" i="50"/>
  <c r="N249" i="50"/>
  <c r="M249" i="50"/>
  <c r="M236" i="50" s="1"/>
  <c r="L249" i="50"/>
  <c r="K249" i="50"/>
  <c r="J249" i="50"/>
  <c r="I249" i="50"/>
  <c r="H249" i="50"/>
  <c r="G249" i="50"/>
  <c r="D249" i="50"/>
  <c r="C249" i="50"/>
  <c r="U248" i="50"/>
  <c r="F248" i="50"/>
  <c r="E248" i="50"/>
  <c r="U247" i="50"/>
  <c r="F247" i="50"/>
  <c r="E247" i="50"/>
  <c r="U246" i="50"/>
  <c r="P246" i="50"/>
  <c r="P237" i="50" s="1"/>
  <c r="P236" i="50" s="1"/>
  <c r="F246" i="50"/>
  <c r="E246" i="50"/>
  <c r="U245" i="50"/>
  <c r="F245" i="50"/>
  <c r="E245" i="50"/>
  <c r="F244" i="50"/>
  <c r="E244" i="50"/>
  <c r="U243" i="50"/>
  <c r="F243" i="50"/>
  <c r="E243" i="50"/>
  <c r="U242" i="50"/>
  <c r="F242" i="50"/>
  <c r="E242" i="50"/>
  <c r="U241" i="50"/>
  <c r="F241" i="50"/>
  <c r="E241" i="50"/>
  <c r="U240" i="50"/>
  <c r="F240" i="50"/>
  <c r="E240" i="50"/>
  <c r="U239" i="50"/>
  <c r="F239" i="50"/>
  <c r="E239" i="50"/>
  <c r="U238" i="50"/>
  <c r="F238" i="50"/>
  <c r="E238" i="50"/>
  <c r="X237" i="50"/>
  <c r="W237" i="50"/>
  <c r="V237" i="50"/>
  <c r="V236" i="50" s="1"/>
  <c r="T237" i="50"/>
  <c r="T236" i="50" s="1"/>
  <c r="S237" i="50"/>
  <c r="R237" i="50"/>
  <c r="Q237" i="50"/>
  <c r="Q236" i="50" s="1"/>
  <c r="O237" i="50"/>
  <c r="N237" i="50"/>
  <c r="M237" i="50"/>
  <c r="L237" i="50"/>
  <c r="L236" i="50" s="1"/>
  <c r="K237" i="50"/>
  <c r="J237" i="50"/>
  <c r="I237" i="50"/>
  <c r="H237" i="50"/>
  <c r="G237" i="50"/>
  <c r="D237" i="50"/>
  <c r="C237" i="50"/>
  <c r="X236" i="50"/>
  <c r="F235" i="50"/>
  <c r="E235" i="50"/>
  <c r="AN234" i="50"/>
  <c r="AN228" i="50" s="1"/>
  <c r="AM234" i="50"/>
  <c r="AM228" i="50" s="1"/>
  <c r="AL234" i="50"/>
  <c r="AL228" i="50" s="1"/>
  <c r="AK234" i="50"/>
  <c r="AD234" i="50"/>
  <c r="AD228" i="50" s="1"/>
  <c r="U234" i="50"/>
  <c r="P234" i="50"/>
  <c r="F234" i="50"/>
  <c r="E234" i="50"/>
  <c r="F233" i="50"/>
  <c r="E233" i="50"/>
  <c r="F232" i="50"/>
  <c r="E232" i="50"/>
  <c r="F231" i="50"/>
  <c r="E231" i="50"/>
  <c r="F230" i="50"/>
  <c r="E230" i="50"/>
  <c r="F229" i="50"/>
  <c r="E229" i="50"/>
  <c r="AH228" i="50"/>
  <c r="AG228" i="50"/>
  <c r="AF228" i="50"/>
  <c r="AE228" i="50"/>
  <c r="P228" i="50"/>
  <c r="N228" i="50"/>
  <c r="M228" i="50"/>
  <c r="L228" i="50"/>
  <c r="K228" i="50"/>
  <c r="J228" i="50"/>
  <c r="I228" i="50"/>
  <c r="H228" i="50"/>
  <c r="G228" i="50"/>
  <c r="D228" i="50"/>
  <c r="C228" i="50"/>
  <c r="F227" i="50"/>
  <c r="E227" i="50"/>
  <c r="AD226" i="50"/>
  <c r="U226" i="50"/>
  <c r="P226" i="50"/>
  <c r="F226" i="50"/>
  <c r="E226" i="50"/>
  <c r="F225" i="50"/>
  <c r="E225" i="50"/>
  <c r="F224" i="50"/>
  <c r="E224" i="50"/>
  <c r="F223" i="50"/>
  <c r="E223" i="50"/>
  <c r="F222" i="50"/>
  <c r="E222" i="50"/>
  <c r="F221" i="50"/>
  <c r="E221" i="50"/>
  <c r="P220" i="50"/>
  <c r="N220" i="50"/>
  <c r="M220" i="50"/>
  <c r="L220" i="50"/>
  <c r="K220" i="50"/>
  <c r="J220" i="50"/>
  <c r="I220" i="50"/>
  <c r="H220" i="50"/>
  <c r="G220" i="50"/>
  <c r="D220" i="50"/>
  <c r="C220" i="50"/>
  <c r="AN219" i="50"/>
  <c r="AM219" i="50"/>
  <c r="AL219" i="50"/>
  <c r="AK219" i="50"/>
  <c r="AD219" i="50"/>
  <c r="U219" i="50"/>
  <c r="P219" i="50"/>
  <c r="F219" i="50"/>
  <c r="E219" i="50"/>
  <c r="AJ218" i="50"/>
  <c r="P218" i="50"/>
  <c r="F218" i="50"/>
  <c r="E218" i="50"/>
  <c r="AN217" i="50"/>
  <c r="AM217" i="50"/>
  <c r="AL217" i="50"/>
  <c r="AK217" i="50"/>
  <c r="AD217" i="50"/>
  <c r="U217" i="50"/>
  <c r="F217" i="50"/>
  <c r="E217" i="50"/>
  <c r="F216" i="50"/>
  <c r="E216" i="50"/>
  <c r="F215" i="50"/>
  <c r="E215" i="50"/>
  <c r="F214" i="50"/>
  <c r="E214" i="50"/>
  <c r="AN213" i="50"/>
  <c r="AM213" i="50"/>
  <c r="AL213" i="50"/>
  <c r="AJ213" i="50" s="1"/>
  <c r="AK213" i="50"/>
  <c r="AD213" i="50"/>
  <c r="U213" i="50"/>
  <c r="P213" i="50"/>
  <c r="F213" i="50"/>
  <c r="E213" i="50"/>
  <c r="F212" i="50"/>
  <c r="E212" i="50"/>
  <c r="F211" i="50"/>
  <c r="E211" i="50"/>
  <c r="F210" i="50"/>
  <c r="E210" i="50"/>
  <c r="F209" i="50"/>
  <c r="E209" i="50"/>
  <c r="AN208" i="50"/>
  <c r="AM208" i="50"/>
  <c r="AL208" i="50"/>
  <c r="AK208" i="50"/>
  <c r="AD208" i="50"/>
  <c r="U208" i="50"/>
  <c r="P208" i="50"/>
  <c r="F208" i="50"/>
  <c r="E208" i="50"/>
  <c r="AN207" i="50"/>
  <c r="AM207" i="50"/>
  <c r="AL207" i="50"/>
  <c r="AK207" i="50"/>
  <c r="AD207" i="50"/>
  <c r="U207" i="50"/>
  <c r="P207" i="50"/>
  <c r="F207" i="50"/>
  <c r="E207" i="50"/>
  <c r="F206" i="50"/>
  <c r="E206" i="50"/>
  <c r="AN205" i="50"/>
  <c r="AM205" i="50"/>
  <c r="AL205" i="50"/>
  <c r="AK205" i="50"/>
  <c r="AD205" i="50"/>
  <c r="U205" i="50"/>
  <c r="P205" i="50"/>
  <c r="F205" i="50"/>
  <c r="E205" i="50"/>
  <c r="AH204" i="50"/>
  <c r="AH203" i="50" s="1"/>
  <c r="AG204" i="50"/>
  <c r="AG203" i="50" s="1"/>
  <c r="AF204" i="50"/>
  <c r="AE204" i="50"/>
  <c r="X204" i="50"/>
  <c r="X203" i="50" s="1"/>
  <c r="W204" i="50"/>
  <c r="W203" i="50" s="1"/>
  <c r="V204" i="50"/>
  <c r="T204" i="50"/>
  <c r="T203" i="50" s="1"/>
  <c r="S204" i="50"/>
  <c r="S203" i="50" s="1"/>
  <c r="R204" i="50"/>
  <c r="Q204" i="50"/>
  <c r="O204" i="50"/>
  <c r="O203" i="50" s="1"/>
  <c r="N204" i="50"/>
  <c r="M204" i="50"/>
  <c r="M203" i="50" s="1"/>
  <c r="L204" i="50"/>
  <c r="K204" i="50"/>
  <c r="J204" i="50"/>
  <c r="I204" i="50"/>
  <c r="I203" i="50" s="1"/>
  <c r="H204" i="50"/>
  <c r="G204" i="50"/>
  <c r="D204" i="50"/>
  <c r="C204" i="50"/>
  <c r="V203" i="50"/>
  <c r="R203" i="50"/>
  <c r="Q203" i="50"/>
  <c r="F200" i="50"/>
  <c r="E200" i="50"/>
  <c r="F199" i="50"/>
  <c r="E199" i="50"/>
  <c r="F198" i="50"/>
  <c r="E198" i="50"/>
  <c r="N197" i="50"/>
  <c r="M197" i="50"/>
  <c r="L197" i="50"/>
  <c r="K197" i="50"/>
  <c r="J197" i="50"/>
  <c r="I197" i="50"/>
  <c r="H197" i="50"/>
  <c r="G197" i="50"/>
  <c r="F197" i="50"/>
  <c r="D197" i="50"/>
  <c r="C197" i="50"/>
  <c r="F196" i="50"/>
  <c r="E196" i="50"/>
  <c r="F195" i="50"/>
  <c r="E195" i="50"/>
  <c r="N194" i="50"/>
  <c r="M194" i="50"/>
  <c r="L194" i="50"/>
  <c r="K194" i="50"/>
  <c r="J194" i="50"/>
  <c r="I194" i="50"/>
  <c r="H194" i="50"/>
  <c r="G194" i="50"/>
  <c r="D194" i="50"/>
  <c r="C194" i="50"/>
  <c r="F193" i="50"/>
  <c r="E193" i="50"/>
  <c r="F192" i="50"/>
  <c r="E192" i="50"/>
  <c r="F191" i="50"/>
  <c r="E191" i="50"/>
  <c r="N190" i="50"/>
  <c r="M190" i="50"/>
  <c r="L190" i="50"/>
  <c r="K190" i="50"/>
  <c r="J190" i="50"/>
  <c r="I190" i="50"/>
  <c r="H190" i="50"/>
  <c r="G190" i="50"/>
  <c r="D190" i="50"/>
  <c r="C190" i="50"/>
  <c r="F189" i="50"/>
  <c r="E189" i="50"/>
  <c r="F188" i="50"/>
  <c r="E188" i="50"/>
  <c r="F187" i="50"/>
  <c r="E187" i="50"/>
  <c r="N186" i="50"/>
  <c r="M186" i="50"/>
  <c r="L186" i="50"/>
  <c r="K186" i="50"/>
  <c r="J186" i="50"/>
  <c r="I186" i="50"/>
  <c r="H186" i="50"/>
  <c r="G186" i="50"/>
  <c r="D186" i="50"/>
  <c r="C186" i="50"/>
  <c r="F185" i="50"/>
  <c r="E185" i="50"/>
  <c r="F184" i="50"/>
  <c r="E184" i="50"/>
  <c r="F183" i="50"/>
  <c r="E183" i="50"/>
  <c r="N182" i="50"/>
  <c r="M182" i="50"/>
  <c r="L182" i="50"/>
  <c r="K182" i="50"/>
  <c r="J182" i="50"/>
  <c r="I182" i="50"/>
  <c r="H182" i="50"/>
  <c r="G182" i="50"/>
  <c r="D182" i="50"/>
  <c r="C182" i="50"/>
  <c r="F181" i="50"/>
  <c r="E181" i="50"/>
  <c r="F180" i="50"/>
  <c r="E180" i="50"/>
  <c r="F179" i="50"/>
  <c r="E179" i="50"/>
  <c r="N178" i="50"/>
  <c r="M178" i="50"/>
  <c r="L178" i="50"/>
  <c r="K178" i="50"/>
  <c r="J178" i="50"/>
  <c r="I178" i="50"/>
  <c r="H178" i="50"/>
  <c r="G178" i="50"/>
  <c r="D178" i="50"/>
  <c r="C178" i="50"/>
  <c r="F177" i="50"/>
  <c r="E177" i="50"/>
  <c r="F176" i="50"/>
  <c r="E176" i="50"/>
  <c r="F175" i="50"/>
  <c r="E175" i="50"/>
  <c r="N174" i="50"/>
  <c r="M174" i="50"/>
  <c r="L174" i="50"/>
  <c r="K174" i="50"/>
  <c r="J174" i="50"/>
  <c r="I174" i="50"/>
  <c r="H174" i="50"/>
  <c r="G174" i="50"/>
  <c r="D174" i="50"/>
  <c r="C174" i="50"/>
  <c r="F173" i="50"/>
  <c r="E173" i="50"/>
  <c r="F172" i="50"/>
  <c r="E172" i="50"/>
  <c r="F171" i="50"/>
  <c r="E171" i="50"/>
  <c r="N170" i="50"/>
  <c r="M170" i="50"/>
  <c r="L170" i="50"/>
  <c r="K170" i="50"/>
  <c r="J170" i="50"/>
  <c r="I170" i="50"/>
  <c r="H170" i="50"/>
  <c r="G170" i="50"/>
  <c r="D170" i="50"/>
  <c r="C170" i="50"/>
  <c r="F169" i="50"/>
  <c r="E169" i="50"/>
  <c r="F168" i="50"/>
  <c r="F166" i="50" s="1"/>
  <c r="E168" i="50"/>
  <c r="F167" i="50"/>
  <c r="E167" i="50"/>
  <c r="N166" i="50"/>
  <c r="N165" i="50" s="1"/>
  <c r="M166" i="50"/>
  <c r="L166" i="50"/>
  <c r="K166" i="50"/>
  <c r="J166" i="50"/>
  <c r="J165" i="50" s="1"/>
  <c r="I166" i="50"/>
  <c r="H166" i="50"/>
  <c r="G166" i="50"/>
  <c r="D166" i="50"/>
  <c r="C166" i="50"/>
  <c r="F164" i="50"/>
  <c r="E164" i="50"/>
  <c r="F163" i="50"/>
  <c r="E163" i="50"/>
  <c r="F162" i="50"/>
  <c r="E162" i="50"/>
  <c r="F161" i="50"/>
  <c r="E161" i="50"/>
  <c r="E160" i="50" s="1"/>
  <c r="N160" i="50"/>
  <c r="M160" i="50"/>
  <c r="L160" i="50"/>
  <c r="K160" i="50"/>
  <c r="J160" i="50"/>
  <c r="I160" i="50"/>
  <c r="H160" i="50"/>
  <c r="G160" i="50"/>
  <c r="D160" i="50"/>
  <c r="C160" i="50"/>
  <c r="F159" i="50"/>
  <c r="E159" i="50"/>
  <c r="F158" i="50"/>
  <c r="E158" i="50"/>
  <c r="F157" i="50"/>
  <c r="E157" i="50"/>
  <c r="F156" i="50"/>
  <c r="E156" i="50"/>
  <c r="N155" i="50"/>
  <c r="M155" i="50"/>
  <c r="L155" i="50"/>
  <c r="K155" i="50"/>
  <c r="J155" i="50"/>
  <c r="I155" i="50"/>
  <c r="H155" i="50"/>
  <c r="G155" i="50"/>
  <c r="D155" i="50"/>
  <c r="C155" i="50"/>
  <c r="F154" i="50"/>
  <c r="E154" i="50"/>
  <c r="F153" i="50"/>
  <c r="E153" i="50"/>
  <c r="F152" i="50"/>
  <c r="E152" i="50"/>
  <c r="N151" i="50"/>
  <c r="M151" i="50"/>
  <c r="L151" i="50"/>
  <c r="K151" i="50"/>
  <c r="J151" i="50"/>
  <c r="I151" i="50"/>
  <c r="H151" i="50"/>
  <c r="G151" i="50"/>
  <c r="D151" i="50"/>
  <c r="C151" i="50"/>
  <c r="F150" i="50"/>
  <c r="E150" i="50"/>
  <c r="F149" i="50"/>
  <c r="E149" i="50"/>
  <c r="F148" i="50"/>
  <c r="E148" i="50"/>
  <c r="F147" i="50"/>
  <c r="E147" i="50"/>
  <c r="N146" i="50"/>
  <c r="M146" i="50"/>
  <c r="L146" i="50"/>
  <c r="K146" i="50"/>
  <c r="J146" i="50"/>
  <c r="I146" i="50"/>
  <c r="H146" i="50"/>
  <c r="G146" i="50"/>
  <c r="D146" i="50"/>
  <c r="C146" i="50"/>
  <c r="F145" i="50"/>
  <c r="E145" i="50"/>
  <c r="F144" i="50"/>
  <c r="E144" i="50"/>
  <c r="F143" i="50"/>
  <c r="E143" i="50"/>
  <c r="F142" i="50"/>
  <c r="E142" i="50"/>
  <c r="N141" i="50"/>
  <c r="M141" i="50"/>
  <c r="L141" i="50"/>
  <c r="K141" i="50"/>
  <c r="J141" i="50"/>
  <c r="I141" i="50"/>
  <c r="H141" i="50"/>
  <c r="G141" i="50"/>
  <c r="D141" i="50"/>
  <c r="C141" i="50"/>
  <c r="F140" i="50"/>
  <c r="E140" i="50"/>
  <c r="F139" i="50"/>
  <c r="E139" i="50"/>
  <c r="F138" i="50"/>
  <c r="E138" i="50"/>
  <c r="F137" i="50"/>
  <c r="E137" i="50"/>
  <c r="N136" i="50"/>
  <c r="M136" i="50"/>
  <c r="L136" i="50"/>
  <c r="K136" i="50"/>
  <c r="J136" i="50"/>
  <c r="I136" i="50"/>
  <c r="H136" i="50"/>
  <c r="G136" i="50"/>
  <c r="D136" i="50"/>
  <c r="C136" i="50"/>
  <c r="F135" i="50"/>
  <c r="E135" i="50"/>
  <c r="F134" i="50"/>
  <c r="E134" i="50"/>
  <c r="F133" i="50"/>
  <c r="E133" i="50"/>
  <c r="F132" i="50"/>
  <c r="E132" i="50"/>
  <c r="N131" i="50"/>
  <c r="M131" i="50"/>
  <c r="L131" i="50"/>
  <c r="K131" i="50"/>
  <c r="J131" i="50"/>
  <c r="I131" i="50"/>
  <c r="H131" i="50"/>
  <c r="G131" i="50"/>
  <c r="E131" i="50"/>
  <c r="D131" i="50"/>
  <c r="C131" i="50"/>
  <c r="F130" i="50"/>
  <c r="E130" i="50"/>
  <c r="F129" i="50"/>
  <c r="E129" i="50"/>
  <c r="F128" i="50"/>
  <c r="E128" i="50"/>
  <c r="E126" i="50" s="1"/>
  <c r="F127" i="50"/>
  <c r="E127" i="50"/>
  <c r="N126" i="50"/>
  <c r="M126" i="50"/>
  <c r="L126" i="50"/>
  <c r="K126" i="50"/>
  <c r="J126" i="50"/>
  <c r="I126" i="50"/>
  <c r="H126" i="50"/>
  <c r="G126" i="50"/>
  <c r="D126" i="50"/>
  <c r="C126" i="50"/>
  <c r="F125" i="50"/>
  <c r="E125" i="50"/>
  <c r="F124" i="50"/>
  <c r="E124" i="50"/>
  <c r="F123" i="50"/>
  <c r="E123" i="50"/>
  <c r="F122" i="50"/>
  <c r="E122" i="50"/>
  <c r="N121" i="50"/>
  <c r="M121" i="50"/>
  <c r="L121" i="50"/>
  <c r="K121" i="50"/>
  <c r="J121" i="50"/>
  <c r="I121" i="50"/>
  <c r="H121" i="50"/>
  <c r="G121" i="50"/>
  <c r="D121" i="50"/>
  <c r="C121" i="50"/>
  <c r="F120" i="50"/>
  <c r="E120" i="50"/>
  <c r="F119" i="50"/>
  <c r="E119" i="50"/>
  <c r="N118" i="50"/>
  <c r="M118" i="50"/>
  <c r="L118" i="50"/>
  <c r="K118" i="50"/>
  <c r="J118" i="50"/>
  <c r="I118" i="50"/>
  <c r="H118" i="50"/>
  <c r="G118" i="50"/>
  <c r="D118" i="50"/>
  <c r="C118" i="50"/>
  <c r="F117" i="50"/>
  <c r="E117" i="50"/>
  <c r="F116" i="50"/>
  <c r="E116" i="50"/>
  <c r="F115" i="50"/>
  <c r="E115" i="50"/>
  <c r="F114" i="50"/>
  <c r="E114" i="50"/>
  <c r="E113" i="50" s="1"/>
  <c r="N113" i="50"/>
  <c r="M113" i="50"/>
  <c r="L113" i="50"/>
  <c r="K113" i="50"/>
  <c r="J113" i="50"/>
  <c r="I113" i="50"/>
  <c r="H113" i="50"/>
  <c r="G113" i="50"/>
  <c r="D113" i="50"/>
  <c r="C113" i="50"/>
  <c r="F112" i="50"/>
  <c r="E112" i="50"/>
  <c r="F111" i="50"/>
  <c r="E111" i="50"/>
  <c r="N110" i="50"/>
  <c r="M110" i="50"/>
  <c r="L110" i="50"/>
  <c r="K110" i="50"/>
  <c r="J110" i="50"/>
  <c r="I110" i="50"/>
  <c r="H110" i="50"/>
  <c r="G110" i="50"/>
  <c r="D110" i="50"/>
  <c r="C110" i="50"/>
  <c r="F109" i="50"/>
  <c r="E109" i="50"/>
  <c r="F108" i="50"/>
  <c r="E108" i="50"/>
  <c r="E107" i="50" s="1"/>
  <c r="N107" i="50"/>
  <c r="M107" i="50"/>
  <c r="L107" i="50"/>
  <c r="K107" i="50"/>
  <c r="J107" i="50"/>
  <c r="I107" i="50"/>
  <c r="H107" i="50"/>
  <c r="G107" i="50"/>
  <c r="D107" i="50"/>
  <c r="C107" i="50"/>
  <c r="F106" i="50"/>
  <c r="E106" i="50"/>
  <c r="F105" i="50"/>
  <c r="E105" i="50"/>
  <c r="N104" i="50"/>
  <c r="M104" i="50"/>
  <c r="L104" i="50"/>
  <c r="K104" i="50"/>
  <c r="J104" i="50"/>
  <c r="I104" i="50"/>
  <c r="H104" i="50"/>
  <c r="G104" i="50"/>
  <c r="D104" i="50"/>
  <c r="C104" i="50"/>
  <c r="P102" i="50"/>
  <c r="F102" i="50"/>
  <c r="E102" i="50"/>
  <c r="U101" i="50"/>
  <c r="P101" i="50"/>
  <c r="F101" i="50"/>
  <c r="E101" i="50"/>
  <c r="U100" i="50"/>
  <c r="F100" i="50"/>
  <c r="E100" i="50"/>
  <c r="F99" i="50"/>
  <c r="E99" i="50"/>
  <c r="F98" i="50"/>
  <c r="E98" i="50"/>
  <c r="F97" i="50"/>
  <c r="E97" i="50"/>
  <c r="F96" i="50"/>
  <c r="E96" i="50"/>
  <c r="N95" i="50"/>
  <c r="M95" i="50"/>
  <c r="L95" i="50"/>
  <c r="K95" i="50"/>
  <c r="J95" i="50"/>
  <c r="I95" i="50"/>
  <c r="H95" i="50"/>
  <c r="G95" i="50"/>
  <c r="D95" i="50"/>
  <c r="C95" i="50"/>
  <c r="F94" i="50"/>
  <c r="E94" i="50"/>
  <c r="F93" i="50"/>
  <c r="E93" i="50"/>
  <c r="F92" i="50"/>
  <c r="E92" i="50"/>
  <c r="N91" i="50"/>
  <c r="N86" i="50" s="1"/>
  <c r="M91" i="50"/>
  <c r="M86" i="50" s="1"/>
  <c r="M76" i="50" s="1"/>
  <c r="M75" i="50" s="1"/>
  <c r="L91" i="50"/>
  <c r="K91" i="50"/>
  <c r="K86" i="50" s="1"/>
  <c r="J91" i="50"/>
  <c r="I91" i="50"/>
  <c r="I86" i="50" s="1"/>
  <c r="I76" i="50" s="1"/>
  <c r="I75" i="50" s="1"/>
  <c r="H91" i="50"/>
  <c r="G91" i="50"/>
  <c r="G86" i="50" s="1"/>
  <c r="D91" i="50"/>
  <c r="C91" i="50"/>
  <c r="F90" i="50"/>
  <c r="E90" i="50"/>
  <c r="U89" i="50"/>
  <c r="P89" i="50"/>
  <c r="F89" i="50"/>
  <c r="E89" i="50"/>
  <c r="U88" i="50"/>
  <c r="P88" i="50"/>
  <c r="F88" i="50"/>
  <c r="E88" i="50"/>
  <c r="F87" i="50"/>
  <c r="E87" i="50"/>
  <c r="P86" i="50"/>
  <c r="L86" i="50"/>
  <c r="F85" i="50"/>
  <c r="E85" i="50"/>
  <c r="U84" i="50"/>
  <c r="P84" i="50"/>
  <c r="F84" i="50"/>
  <c r="E84" i="50"/>
  <c r="U83" i="50"/>
  <c r="F83" i="50"/>
  <c r="E83" i="50"/>
  <c r="J82" i="50"/>
  <c r="I82" i="50"/>
  <c r="H82" i="50"/>
  <c r="G82" i="50"/>
  <c r="E82" i="50"/>
  <c r="F80" i="50"/>
  <c r="E80" i="50"/>
  <c r="F79" i="50"/>
  <c r="E79" i="50"/>
  <c r="F78" i="50"/>
  <c r="E78" i="50"/>
  <c r="P77" i="50"/>
  <c r="N77" i="50"/>
  <c r="M77" i="50"/>
  <c r="L77" i="50"/>
  <c r="K77" i="50"/>
  <c r="J77" i="50"/>
  <c r="I77" i="50"/>
  <c r="H77" i="50"/>
  <c r="G77" i="50"/>
  <c r="F77" i="50"/>
  <c r="E77" i="50"/>
  <c r="C77" i="50"/>
  <c r="P76" i="50"/>
  <c r="P75" i="50"/>
  <c r="F74" i="50"/>
  <c r="E74" i="50"/>
  <c r="F73" i="50"/>
  <c r="E73" i="50"/>
  <c r="P72" i="50"/>
  <c r="F72" i="50"/>
  <c r="E72" i="50"/>
  <c r="N71" i="50"/>
  <c r="M71" i="50"/>
  <c r="L71" i="50"/>
  <c r="K71" i="50"/>
  <c r="J71" i="50"/>
  <c r="I71" i="50"/>
  <c r="H71" i="50"/>
  <c r="G71" i="50"/>
  <c r="D71" i="50"/>
  <c r="C71" i="50"/>
  <c r="F70" i="50"/>
  <c r="E70" i="50"/>
  <c r="F69" i="50"/>
  <c r="F67" i="50" s="1"/>
  <c r="F66" i="50" s="1"/>
  <c r="E69" i="50"/>
  <c r="F68" i="50"/>
  <c r="E68" i="50"/>
  <c r="N67" i="50"/>
  <c r="N66" i="50" s="1"/>
  <c r="N65" i="50" s="1"/>
  <c r="M67" i="50"/>
  <c r="M66" i="50" s="1"/>
  <c r="L67" i="50"/>
  <c r="K67" i="50"/>
  <c r="K66" i="50" s="1"/>
  <c r="J67" i="50"/>
  <c r="J66" i="50" s="1"/>
  <c r="J65" i="50" s="1"/>
  <c r="I67" i="50"/>
  <c r="I66" i="50" s="1"/>
  <c r="H67" i="50"/>
  <c r="H66" i="50" s="1"/>
  <c r="H65" i="50" s="1"/>
  <c r="G67" i="50"/>
  <c r="G66" i="50" s="1"/>
  <c r="G65" i="50" s="1"/>
  <c r="D67" i="50"/>
  <c r="D66" i="50" s="1"/>
  <c r="C67" i="50"/>
  <c r="L66" i="50"/>
  <c r="L65" i="50" s="1"/>
  <c r="C66" i="50"/>
  <c r="F64" i="50"/>
  <c r="E64" i="50"/>
  <c r="F63" i="50"/>
  <c r="E63" i="50"/>
  <c r="N62" i="50"/>
  <c r="N61" i="50" s="1"/>
  <c r="M62" i="50"/>
  <c r="M61" i="50" s="1"/>
  <c r="L62" i="50"/>
  <c r="L61" i="50" s="1"/>
  <c r="K62" i="50"/>
  <c r="K61" i="50" s="1"/>
  <c r="J62" i="50"/>
  <c r="J61" i="50" s="1"/>
  <c r="I62" i="50"/>
  <c r="I61" i="50" s="1"/>
  <c r="H62" i="50"/>
  <c r="H61" i="50" s="1"/>
  <c r="G62" i="50"/>
  <c r="G61" i="50" s="1"/>
  <c r="D62" i="50"/>
  <c r="D61" i="50" s="1"/>
  <c r="C62" i="50"/>
  <c r="C61" i="50" s="1"/>
  <c r="F60" i="50"/>
  <c r="E60" i="50"/>
  <c r="U59" i="50"/>
  <c r="P59" i="50"/>
  <c r="F59" i="50"/>
  <c r="U58" i="50"/>
  <c r="P58" i="50"/>
  <c r="F58" i="50"/>
  <c r="E58" i="50"/>
  <c r="F57" i="50"/>
  <c r="E57" i="50"/>
  <c r="P56" i="50"/>
  <c r="N56" i="50"/>
  <c r="M56" i="50"/>
  <c r="L56" i="50"/>
  <c r="K56" i="50"/>
  <c r="J56" i="50"/>
  <c r="I56" i="50"/>
  <c r="H56" i="50"/>
  <c r="G56" i="50"/>
  <c r="C56" i="50"/>
  <c r="F55" i="50"/>
  <c r="E55" i="50"/>
  <c r="F54" i="50"/>
  <c r="E54" i="50"/>
  <c r="F53" i="50"/>
  <c r="E53" i="50"/>
  <c r="N52" i="50"/>
  <c r="M52" i="50"/>
  <c r="L52" i="50"/>
  <c r="L50" i="50" s="1"/>
  <c r="K52" i="50"/>
  <c r="J52" i="50"/>
  <c r="J50" i="50" s="1"/>
  <c r="I52" i="50"/>
  <c r="H52" i="50"/>
  <c r="H50" i="50" s="1"/>
  <c r="G52" i="50"/>
  <c r="G50" i="50" s="1"/>
  <c r="D52" i="50"/>
  <c r="D50" i="50" s="1"/>
  <c r="C52" i="50"/>
  <c r="C50" i="50" s="1"/>
  <c r="F51" i="50"/>
  <c r="E51" i="50"/>
  <c r="N50" i="50"/>
  <c r="M50" i="50"/>
  <c r="K50" i="50"/>
  <c r="I50" i="50"/>
  <c r="F49" i="50"/>
  <c r="F48" i="50" s="1"/>
  <c r="E49" i="50"/>
  <c r="N48" i="50"/>
  <c r="M48" i="50"/>
  <c r="L48" i="50"/>
  <c r="K48" i="50"/>
  <c r="J48" i="50"/>
  <c r="I48" i="50"/>
  <c r="H48" i="50"/>
  <c r="G48" i="50"/>
  <c r="E48" i="50"/>
  <c r="D48" i="50"/>
  <c r="C48" i="50"/>
  <c r="F47" i="50"/>
  <c r="F46" i="50" s="1"/>
  <c r="E47" i="50"/>
  <c r="E46" i="50" s="1"/>
  <c r="N46" i="50"/>
  <c r="M46" i="50"/>
  <c r="L46" i="50"/>
  <c r="K46" i="50"/>
  <c r="J46" i="50"/>
  <c r="I46" i="50"/>
  <c r="H46" i="50"/>
  <c r="G46" i="50"/>
  <c r="D46" i="50"/>
  <c r="C46" i="50"/>
  <c r="P45" i="50"/>
  <c r="F45" i="50"/>
  <c r="E45" i="50"/>
  <c r="F44" i="50"/>
  <c r="E44" i="50"/>
  <c r="F43" i="50"/>
  <c r="E43" i="50"/>
  <c r="AD42" i="50"/>
  <c r="U42" i="50"/>
  <c r="P42" i="50"/>
  <c r="F42" i="50"/>
  <c r="E42" i="50"/>
  <c r="U41" i="50"/>
  <c r="P41" i="50"/>
  <c r="F41" i="50"/>
  <c r="E41" i="50"/>
  <c r="F40" i="50"/>
  <c r="E40" i="50"/>
  <c r="F39" i="50"/>
  <c r="E39" i="50"/>
  <c r="F38" i="50"/>
  <c r="E38" i="50"/>
  <c r="F37" i="50"/>
  <c r="E37" i="50"/>
  <c r="F36" i="50"/>
  <c r="E36" i="50"/>
  <c r="F35" i="50"/>
  <c r="E35" i="50"/>
  <c r="F34" i="50"/>
  <c r="E34" i="50"/>
  <c r="U33" i="50"/>
  <c r="U31" i="50" s="1"/>
  <c r="P33" i="50"/>
  <c r="F33" i="50"/>
  <c r="E33" i="50"/>
  <c r="F32" i="50"/>
  <c r="E32" i="50"/>
  <c r="X31" i="50"/>
  <c r="W31" i="50"/>
  <c r="V31" i="50"/>
  <c r="T31" i="50"/>
  <c r="S31" i="50"/>
  <c r="R31" i="50"/>
  <c r="Q31" i="50"/>
  <c r="O31" i="50"/>
  <c r="N31" i="50"/>
  <c r="M31" i="50"/>
  <c r="L31" i="50"/>
  <c r="K31" i="50"/>
  <c r="J31" i="50"/>
  <c r="I31" i="50"/>
  <c r="H31" i="50"/>
  <c r="G31" i="50"/>
  <c r="D31" i="50"/>
  <c r="C31" i="50"/>
  <c r="P30" i="50"/>
  <c r="F29" i="50"/>
  <c r="F28" i="50" s="1"/>
  <c r="E29" i="50"/>
  <c r="E28" i="50" s="1"/>
  <c r="N28" i="50"/>
  <c r="M28" i="50"/>
  <c r="L28" i="50"/>
  <c r="K28" i="50"/>
  <c r="J28" i="50"/>
  <c r="I28" i="50"/>
  <c r="H28" i="50"/>
  <c r="G28" i="50"/>
  <c r="D28" i="50"/>
  <c r="C28" i="50"/>
  <c r="F27" i="50"/>
  <c r="E27" i="50"/>
  <c r="F26" i="50"/>
  <c r="E26" i="50"/>
  <c r="F25" i="50"/>
  <c r="E25" i="50"/>
  <c r="F24" i="50"/>
  <c r="E24" i="50"/>
  <c r="N23" i="50"/>
  <c r="M23" i="50"/>
  <c r="L23" i="50"/>
  <c r="K23" i="50"/>
  <c r="J23" i="50"/>
  <c r="I23" i="50"/>
  <c r="I20" i="50" s="1"/>
  <c r="H23" i="50"/>
  <c r="G23" i="50"/>
  <c r="D23" i="50"/>
  <c r="C23" i="50"/>
  <c r="P22" i="50"/>
  <c r="F22" i="50"/>
  <c r="F21" i="50" s="1"/>
  <c r="E22" i="50"/>
  <c r="E21" i="50" s="1"/>
  <c r="P21" i="50"/>
  <c r="N21" i="50"/>
  <c r="M21" i="50"/>
  <c r="L21" i="50"/>
  <c r="K21" i="50"/>
  <c r="J21" i="50"/>
  <c r="I21" i="50"/>
  <c r="H21" i="50"/>
  <c r="G21" i="50"/>
  <c r="D21" i="50"/>
  <c r="C21" i="50"/>
  <c r="P20" i="50"/>
  <c r="P19" i="50"/>
  <c r="F17" i="50"/>
  <c r="E17" i="50"/>
  <c r="F16" i="50"/>
  <c r="E16" i="50"/>
  <c r="E15" i="50" s="1"/>
  <c r="E14" i="50" s="1"/>
  <c r="E13" i="50" s="1"/>
  <c r="N15" i="50"/>
  <c r="N14" i="50" s="1"/>
  <c r="N13" i="50" s="1"/>
  <c r="M15" i="50"/>
  <c r="L15" i="50"/>
  <c r="L14" i="50" s="1"/>
  <c r="L13" i="50" s="1"/>
  <c r="K15" i="50"/>
  <c r="K14" i="50" s="1"/>
  <c r="K13" i="50" s="1"/>
  <c r="J15" i="50"/>
  <c r="J14" i="50" s="1"/>
  <c r="J13" i="50" s="1"/>
  <c r="I15" i="50"/>
  <c r="H15" i="50"/>
  <c r="H14" i="50" s="1"/>
  <c r="H13" i="50" s="1"/>
  <c r="G15" i="50"/>
  <c r="G14" i="50" s="1"/>
  <c r="G13" i="50" s="1"/>
  <c r="D15" i="50"/>
  <c r="D14" i="50" s="1"/>
  <c r="D13" i="50" s="1"/>
  <c r="C15" i="50"/>
  <c r="C14" i="50" s="1"/>
  <c r="C13" i="50" s="1"/>
  <c r="P14" i="50"/>
  <c r="M14" i="50"/>
  <c r="M13" i="50" s="1"/>
  <c r="I14" i="50"/>
  <c r="I13" i="50" s="1"/>
  <c r="P13" i="50"/>
  <c r="P12" i="50"/>
  <c r="X11" i="50"/>
  <c r="W11" i="50"/>
  <c r="V11" i="50"/>
  <c r="T11" i="50"/>
  <c r="S11" i="50"/>
  <c r="R11" i="50"/>
  <c r="Q11" i="50"/>
  <c r="O11" i="50"/>
  <c r="F103" i="51" l="1"/>
  <c r="E351" i="51"/>
  <c r="K201" i="51"/>
  <c r="H201" i="51"/>
  <c r="L201" i="51"/>
  <c r="I201" i="51"/>
  <c r="M201" i="51"/>
  <c r="N201" i="51"/>
  <c r="J201" i="51"/>
  <c r="E413" i="51"/>
  <c r="E103" i="51"/>
  <c r="N11" i="51"/>
  <c r="M11" i="51"/>
  <c r="M504" i="51" s="1"/>
  <c r="F165" i="51"/>
  <c r="K11" i="51"/>
  <c r="L11" i="51"/>
  <c r="D201" i="51"/>
  <c r="E236" i="51"/>
  <c r="E202" i="51" s="1"/>
  <c r="C201" i="51"/>
  <c r="E18" i="51"/>
  <c r="E12" i="51" s="1"/>
  <c r="G202" i="51"/>
  <c r="G201" i="51"/>
  <c r="U201" i="51"/>
  <c r="F201" i="51"/>
  <c r="F202" i="51"/>
  <c r="U12" i="51"/>
  <c r="U11" i="51" s="1"/>
  <c r="D165" i="50"/>
  <c r="K76" i="50"/>
  <c r="K75" i="50" s="1"/>
  <c r="E91" i="50"/>
  <c r="F113" i="50"/>
  <c r="F121" i="50"/>
  <c r="E146" i="50"/>
  <c r="E151" i="50"/>
  <c r="E190" i="50"/>
  <c r="AJ207" i="50"/>
  <c r="R236" i="50"/>
  <c r="W236" i="50"/>
  <c r="W202" i="50" s="1"/>
  <c r="U237" i="50"/>
  <c r="H292" i="50"/>
  <c r="F296" i="50"/>
  <c r="F292" i="50" s="1"/>
  <c r="E306" i="50"/>
  <c r="D351" i="50"/>
  <c r="E400" i="50"/>
  <c r="I472" i="50"/>
  <c r="F500" i="50"/>
  <c r="F499" i="50" s="1"/>
  <c r="H20" i="50"/>
  <c r="H19" i="50" s="1"/>
  <c r="L20" i="50"/>
  <c r="L19" i="50" s="1"/>
  <c r="D20" i="50"/>
  <c r="D19" i="50" s="1"/>
  <c r="M20" i="50"/>
  <c r="P31" i="50"/>
  <c r="F91" i="50"/>
  <c r="F95" i="50"/>
  <c r="F104" i="50"/>
  <c r="E110" i="50"/>
  <c r="F155" i="50"/>
  <c r="F194" i="50"/>
  <c r="E261" i="50"/>
  <c r="F306" i="50"/>
  <c r="H312" i="50"/>
  <c r="L312" i="50"/>
  <c r="E358" i="50"/>
  <c r="E368" i="50"/>
  <c r="F380" i="50"/>
  <c r="F384" i="50"/>
  <c r="F388" i="50"/>
  <c r="D488" i="50"/>
  <c r="J488" i="50"/>
  <c r="N488" i="50"/>
  <c r="H488" i="50"/>
  <c r="H484" i="50" s="1"/>
  <c r="L488" i="50"/>
  <c r="L484" i="50" s="1"/>
  <c r="F494" i="50"/>
  <c r="P11" i="50"/>
  <c r="AL204" i="50"/>
  <c r="AL203" i="50" s="1"/>
  <c r="U204" i="50"/>
  <c r="AJ219" i="50"/>
  <c r="N203" i="50"/>
  <c r="F261" i="50"/>
  <c r="L351" i="50"/>
  <c r="U474" i="50"/>
  <c r="I236" i="50"/>
  <c r="I202" i="50" s="1"/>
  <c r="J203" i="50"/>
  <c r="F136" i="50"/>
  <c r="F56" i="50"/>
  <c r="L76" i="50"/>
  <c r="L75" i="50" s="1"/>
  <c r="C86" i="50"/>
  <c r="C76" i="50" s="1"/>
  <c r="C75" i="50" s="1"/>
  <c r="M103" i="50"/>
  <c r="E118" i="50"/>
  <c r="E121" i="50"/>
  <c r="F178" i="50"/>
  <c r="F182" i="50"/>
  <c r="E197" i="50"/>
  <c r="C292" i="50"/>
  <c r="I292" i="50"/>
  <c r="M292" i="50"/>
  <c r="K292" i="50"/>
  <c r="E301" i="50"/>
  <c r="F313" i="50"/>
  <c r="F312" i="50" s="1"/>
  <c r="J332" i="50"/>
  <c r="N332" i="50"/>
  <c r="E372" i="50"/>
  <c r="E384" i="50"/>
  <c r="J30" i="50"/>
  <c r="F52" i="50"/>
  <c r="F50" i="50" s="1"/>
  <c r="I103" i="50"/>
  <c r="N103" i="50"/>
  <c r="F141" i="50"/>
  <c r="F186" i="50"/>
  <c r="C413" i="50"/>
  <c r="E418" i="50"/>
  <c r="K413" i="50"/>
  <c r="E438" i="50"/>
  <c r="J413" i="50"/>
  <c r="E450" i="50"/>
  <c r="E485" i="50"/>
  <c r="I484" i="50"/>
  <c r="G20" i="50"/>
  <c r="G19" i="50" s="1"/>
  <c r="K20" i="50"/>
  <c r="K19" i="50" s="1"/>
  <c r="I19" i="50"/>
  <c r="I30" i="50"/>
  <c r="E52" i="50"/>
  <c r="F62" i="50"/>
  <c r="F61" i="50" s="1"/>
  <c r="N76" i="50"/>
  <c r="N75" i="50" s="1"/>
  <c r="D86" i="50"/>
  <c r="D76" i="50" s="1"/>
  <c r="D75" i="50" s="1"/>
  <c r="F118" i="50"/>
  <c r="E136" i="50"/>
  <c r="E141" i="50"/>
  <c r="I165" i="50"/>
  <c r="M165" i="50"/>
  <c r="E170" i="50"/>
  <c r="AF203" i="50"/>
  <c r="D292" i="50"/>
  <c r="M312" i="50"/>
  <c r="F368" i="50"/>
  <c r="F372" i="50"/>
  <c r="F400" i="50"/>
  <c r="E407" i="50"/>
  <c r="E406" i="50" s="1"/>
  <c r="F434" i="50"/>
  <c r="F438" i="50"/>
  <c r="M19" i="50"/>
  <c r="E50" i="50"/>
  <c r="E56" i="50"/>
  <c r="H86" i="50"/>
  <c r="U86" i="50" s="1"/>
  <c r="F86" i="50"/>
  <c r="L103" i="50"/>
  <c r="U220" i="50"/>
  <c r="C236" i="50"/>
  <c r="R201" i="50"/>
  <c r="M351" i="50"/>
  <c r="H351" i="50"/>
  <c r="H472" i="50"/>
  <c r="F474" i="50"/>
  <c r="F473" i="50" s="1"/>
  <c r="C488" i="50"/>
  <c r="C484" i="50" s="1"/>
  <c r="M488" i="50"/>
  <c r="M484" i="50" s="1"/>
  <c r="Q201" i="50"/>
  <c r="E186" i="50"/>
  <c r="C20" i="50"/>
  <c r="C19" i="50" s="1"/>
  <c r="D103" i="50"/>
  <c r="F160" i="50"/>
  <c r="E166" i="50"/>
  <c r="K203" i="50"/>
  <c r="W201" i="50"/>
  <c r="E332" i="50"/>
  <c r="E388" i="50"/>
  <c r="F407" i="50"/>
  <c r="F406" i="50" s="1"/>
  <c r="I413" i="50"/>
  <c r="F15" i="50"/>
  <c r="F14" i="50" s="1"/>
  <c r="F13" i="50" s="1"/>
  <c r="E23" i="50"/>
  <c r="E20" i="50" s="1"/>
  <c r="E19" i="50" s="1"/>
  <c r="D30" i="50"/>
  <c r="D18" i="50" s="1"/>
  <c r="D12" i="50" s="1"/>
  <c r="M30" i="50"/>
  <c r="H30" i="50"/>
  <c r="H18" i="50" s="1"/>
  <c r="H12" i="50" s="1"/>
  <c r="L30" i="50"/>
  <c r="L18" i="50" s="1"/>
  <c r="L12" i="50" s="1"/>
  <c r="N30" i="50"/>
  <c r="E62" i="50"/>
  <c r="E61" i="50" s="1"/>
  <c r="E67" i="50"/>
  <c r="E66" i="50" s="1"/>
  <c r="E71" i="50"/>
  <c r="E65" i="50" s="1"/>
  <c r="F82" i="50"/>
  <c r="J86" i="50"/>
  <c r="J76" i="50" s="1"/>
  <c r="J75" i="50" s="1"/>
  <c r="E104" i="50"/>
  <c r="F107" i="50"/>
  <c r="F151" i="50"/>
  <c r="G103" i="50"/>
  <c r="K103" i="50"/>
  <c r="E155" i="50"/>
  <c r="E103" i="50" s="1"/>
  <c r="E174" i="50"/>
  <c r="R202" i="50"/>
  <c r="M202" i="50"/>
  <c r="AM204" i="50"/>
  <c r="AM203" i="50" s="1"/>
  <c r="AJ208" i="50"/>
  <c r="F220" i="50"/>
  <c r="AJ234" i="50"/>
  <c r="AJ228" i="50" s="1"/>
  <c r="D236" i="50"/>
  <c r="I312" i="50"/>
  <c r="G332" i="50"/>
  <c r="K332" i="50"/>
  <c r="I351" i="50"/>
  <c r="N413" i="50"/>
  <c r="D413" i="50"/>
  <c r="D484" i="50"/>
  <c r="J484" i="50"/>
  <c r="N484" i="50"/>
  <c r="J20" i="50"/>
  <c r="J19" i="50" s="1"/>
  <c r="J18" i="50" s="1"/>
  <c r="J12" i="50" s="1"/>
  <c r="N20" i="50"/>
  <c r="N19" i="50" s="1"/>
  <c r="F23" i="50"/>
  <c r="F20" i="50" s="1"/>
  <c r="F19" i="50" s="1"/>
  <c r="G30" i="50"/>
  <c r="K30" i="50"/>
  <c r="K18" i="50" s="1"/>
  <c r="K12" i="50" s="1"/>
  <c r="C65" i="50"/>
  <c r="F71" i="50"/>
  <c r="F65" i="50" s="1"/>
  <c r="H103" i="50"/>
  <c r="F131" i="50"/>
  <c r="E182" i="50"/>
  <c r="H203" i="50"/>
  <c r="L203" i="50"/>
  <c r="AK228" i="50"/>
  <c r="E228" i="50"/>
  <c r="O236" i="50"/>
  <c r="O201" i="50" s="1"/>
  <c r="F252" i="50"/>
  <c r="F283" i="50"/>
  <c r="G292" i="50"/>
  <c r="E293" i="50"/>
  <c r="E292" i="50" s="1"/>
  <c r="N312" i="50"/>
  <c r="J351" i="50"/>
  <c r="N351" i="50"/>
  <c r="G413" i="50"/>
  <c r="U454" i="50"/>
  <c r="G484" i="50"/>
  <c r="K484" i="50"/>
  <c r="I65" i="50"/>
  <c r="F237" i="50"/>
  <c r="L292" i="50"/>
  <c r="H413" i="50"/>
  <c r="L413" i="50"/>
  <c r="C472" i="50"/>
  <c r="M472" i="50"/>
  <c r="D203" i="50"/>
  <c r="M413" i="50"/>
  <c r="M201" i="50" s="1"/>
  <c r="M65" i="50"/>
  <c r="G76" i="50"/>
  <c r="G75" i="50" s="1"/>
  <c r="U82" i="50"/>
  <c r="E95" i="50"/>
  <c r="E86" i="50" s="1"/>
  <c r="E76" i="50" s="1"/>
  <c r="E75" i="50" s="1"/>
  <c r="J103" i="50"/>
  <c r="F110" i="50"/>
  <c r="F126" i="50"/>
  <c r="F146" i="50"/>
  <c r="C103" i="50"/>
  <c r="H165" i="50"/>
  <c r="F170" i="50"/>
  <c r="F165" i="50" s="1"/>
  <c r="L165" i="50"/>
  <c r="F174" i="50"/>
  <c r="G165" i="50"/>
  <c r="K165" i="50"/>
  <c r="E178" i="50"/>
  <c r="F190" i="50"/>
  <c r="E194" i="50"/>
  <c r="C165" i="50"/>
  <c r="AE203" i="50"/>
  <c r="F228" i="50"/>
  <c r="J236" i="50"/>
  <c r="J202" i="50" s="1"/>
  <c r="N236" i="50"/>
  <c r="N201" i="50" s="1"/>
  <c r="S236" i="50"/>
  <c r="S201" i="50" s="1"/>
  <c r="U249" i="50"/>
  <c r="F249" i="50"/>
  <c r="H236" i="50"/>
  <c r="H201" i="50" s="1"/>
  <c r="U261" i="50"/>
  <c r="E296" i="50"/>
  <c r="G312" i="50"/>
  <c r="K312" i="50"/>
  <c r="E313" i="50"/>
  <c r="C312" i="50"/>
  <c r="F333" i="50"/>
  <c r="C351" i="50"/>
  <c r="F469" i="50"/>
  <c r="E494" i="50"/>
  <c r="E500" i="50"/>
  <c r="E499" i="50" s="1"/>
  <c r="E328" i="50"/>
  <c r="F348" i="50"/>
  <c r="G351" i="50"/>
  <c r="K351" i="50"/>
  <c r="E364" i="50"/>
  <c r="F376" i="50"/>
  <c r="E380" i="50"/>
  <c r="F392" i="50"/>
  <c r="E396" i="50"/>
  <c r="E414" i="50"/>
  <c r="F426" i="50"/>
  <c r="E430" i="50"/>
  <c r="F442" i="50"/>
  <c r="E446" i="50"/>
  <c r="E454" i="50"/>
  <c r="E469" i="50"/>
  <c r="L472" i="50"/>
  <c r="L201" i="50" s="1"/>
  <c r="K472" i="50"/>
  <c r="E474" i="50"/>
  <c r="E473" i="50" s="1"/>
  <c r="E472" i="50" s="1"/>
  <c r="F485" i="50"/>
  <c r="F489" i="50"/>
  <c r="F488" i="50" s="1"/>
  <c r="E283" i="50"/>
  <c r="E252" i="50"/>
  <c r="E237" i="50"/>
  <c r="E220" i="50"/>
  <c r="C203" i="50"/>
  <c r="C202" i="50" s="1"/>
  <c r="E204" i="50"/>
  <c r="D65" i="50"/>
  <c r="K65" i="50"/>
  <c r="E31" i="50"/>
  <c r="E30" i="50" s="1"/>
  <c r="E18" i="50" s="1"/>
  <c r="E12" i="50" s="1"/>
  <c r="AD204" i="50"/>
  <c r="AD203" i="50" s="1"/>
  <c r="I18" i="50"/>
  <c r="I12" i="50" s="1"/>
  <c r="X202" i="50"/>
  <c r="X201" i="50"/>
  <c r="AK204" i="50"/>
  <c r="AJ205" i="50"/>
  <c r="U228" i="50"/>
  <c r="U203" i="50" s="1"/>
  <c r="G203" i="50"/>
  <c r="C30" i="50"/>
  <c r="C18" i="50" s="1"/>
  <c r="C12" i="50" s="1"/>
  <c r="F31" i="50"/>
  <c r="F30" i="50" s="1"/>
  <c r="H76" i="50"/>
  <c r="H75" i="50" s="1"/>
  <c r="U75" i="50" s="1"/>
  <c r="T202" i="50"/>
  <c r="T201" i="50"/>
  <c r="P204" i="50"/>
  <c r="P203" i="50" s="1"/>
  <c r="V201" i="50"/>
  <c r="V202" i="50"/>
  <c r="F472" i="50"/>
  <c r="E488" i="50"/>
  <c r="E484" i="50" s="1"/>
  <c r="Q202" i="50"/>
  <c r="AJ217" i="50"/>
  <c r="F204" i="50"/>
  <c r="F203" i="50" s="1"/>
  <c r="AN204" i="50"/>
  <c r="AN203" i="50" s="1"/>
  <c r="G236" i="50"/>
  <c r="K236" i="50"/>
  <c r="K202" i="50" s="1"/>
  <c r="E249" i="50"/>
  <c r="U469" i="50"/>
  <c r="G473" i="50"/>
  <c r="AL234" i="49"/>
  <c r="AM234" i="49"/>
  <c r="AM228" i="49" s="1"/>
  <c r="AN234" i="49"/>
  <c r="AN228" i="49" s="1"/>
  <c r="AK234" i="49"/>
  <c r="AK228" i="49" s="1"/>
  <c r="AL219" i="49"/>
  <c r="AM219" i="49"/>
  <c r="AN219" i="49"/>
  <c r="AK219" i="49"/>
  <c r="AL217" i="49"/>
  <c r="AM217" i="49"/>
  <c r="AN217" i="49"/>
  <c r="AK217" i="49"/>
  <c r="AL213" i="49"/>
  <c r="AM213" i="49"/>
  <c r="AN213" i="49"/>
  <c r="AK213" i="49"/>
  <c r="AL208" i="49"/>
  <c r="AM208" i="49"/>
  <c r="AN208" i="49"/>
  <c r="AK208" i="49"/>
  <c r="AJ208" i="49" s="1"/>
  <c r="AL207" i="49"/>
  <c r="AM207" i="49"/>
  <c r="AN207" i="49"/>
  <c r="AK207" i="49"/>
  <c r="AL205" i="49"/>
  <c r="AM205" i="49"/>
  <c r="AN205" i="49"/>
  <c r="AK205" i="49"/>
  <c r="AL228" i="49"/>
  <c r="AJ219" i="49"/>
  <c r="AJ218" i="49"/>
  <c r="AD42" i="49"/>
  <c r="AH228" i="49"/>
  <c r="AG228" i="49"/>
  <c r="AF228" i="49"/>
  <c r="AE228" i="49"/>
  <c r="AD234" i="49"/>
  <c r="AD228" i="49" s="1"/>
  <c r="AD226" i="49"/>
  <c r="AD219" i="49"/>
  <c r="AD217" i="49"/>
  <c r="AD213" i="49"/>
  <c r="AD208" i="49"/>
  <c r="AD207" i="49"/>
  <c r="F207" i="49"/>
  <c r="F208" i="49"/>
  <c r="F209" i="49"/>
  <c r="AD205" i="49"/>
  <c r="AH204" i="49"/>
  <c r="AG204" i="49"/>
  <c r="AG203" i="49" s="1"/>
  <c r="AF204" i="49"/>
  <c r="AE204" i="49"/>
  <c r="H504" i="51" l="1"/>
  <c r="K504" i="51"/>
  <c r="L504" i="51"/>
  <c r="I504" i="51"/>
  <c r="N504" i="51"/>
  <c r="J504" i="51"/>
  <c r="G504" i="51"/>
  <c r="U504" i="51" s="1"/>
  <c r="C504" i="51"/>
  <c r="D504" i="51"/>
  <c r="E201" i="51"/>
  <c r="F504" i="51"/>
  <c r="AN204" i="49"/>
  <c r="AJ213" i="49"/>
  <c r="AJ207" i="49"/>
  <c r="U236" i="50"/>
  <c r="G18" i="50"/>
  <c r="G12" i="50" s="1"/>
  <c r="E312" i="50"/>
  <c r="M18" i="50"/>
  <c r="M12" i="50" s="1"/>
  <c r="M11" i="50" s="1"/>
  <c r="AH203" i="49"/>
  <c r="F332" i="50"/>
  <c r="D201" i="50"/>
  <c r="F76" i="50"/>
  <c r="F75" i="50" s="1"/>
  <c r="E351" i="50"/>
  <c r="C11" i="50"/>
  <c r="F351" i="50"/>
  <c r="F236" i="50"/>
  <c r="F202" i="50" s="1"/>
  <c r="L202" i="50"/>
  <c r="J11" i="50"/>
  <c r="I201" i="50"/>
  <c r="D202" i="50"/>
  <c r="F103" i="50"/>
  <c r="L11" i="50"/>
  <c r="L504" i="50" s="1"/>
  <c r="S202" i="50"/>
  <c r="H202" i="50"/>
  <c r="F413" i="50"/>
  <c r="N18" i="50"/>
  <c r="N12" i="50" s="1"/>
  <c r="N11" i="50" s="1"/>
  <c r="N504" i="50" s="1"/>
  <c r="G11" i="50"/>
  <c r="U12" i="50"/>
  <c r="U11" i="50" s="1"/>
  <c r="M504" i="50"/>
  <c r="N202" i="50"/>
  <c r="AK203" i="50"/>
  <c r="E413" i="50"/>
  <c r="I11" i="50"/>
  <c r="K11" i="50"/>
  <c r="E165" i="50"/>
  <c r="E11" i="50" s="1"/>
  <c r="O202" i="50"/>
  <c r="J201" i="50"/>
  <c r="D11" i="50"/>
  <c r="D504" i="50" s="1"/>
  <c r="F484" i="50"/>
  <c r="E236" i="50"/>
  <c r="C201" i="50"/>
  <c r="C504" i="50" s="1"/>
  <c r="E203" i="50"/>
  <c r="K201" i="50"/>
  <c r="G202" i="50"/>
  <c r="F18" i="50"/>
  <c r="F12" i="50" s="1"/>
  <c r="G472" i="50"/>
  <c r="U472" i="50" s="1"/>
  <c r="U201" i="50" s="1"/>
  <c r="U473" i="50"/>
  <c r="P202" i="50"/>
  <c r="P201" i="50"/>
  <c r="U202" i="50"/>
  <c r="H11" i="50"/>
  <c r="H504" i="50" s="1"/>
  <c r="AJ204" i="50"/>
  <c r="AJ203" i="50" s="1"/>
  <c r="AL204" i="49"/>
  <c r="AJ205" i="49"/>
  <c r="AJ204" i="49" s="1"/>
  <c r="AN203" i="49"/>
  <c r="AJ234" i="49"/>
  <c r="AJ228" i="49" s="1"/>
  <c r="AJ217" i="49"/>
  <c r="AK204" i="49"/>
  <c r="AK203" i="49" s="1"/>
  <c r="AM204" i="49"/>
  <c r="AM203" i="49" s="1"/>
  <c r="AL203" i="49"/>
  <c r="AE203" i="49"/>
  <c r="AD204" i="49"/>
  <c r="AD203" i="49" s="1"/>
  <c r="AF203" i="49"/>
  <c r="F503" i="49"/>
  <c r="E503" i="49"/>
  <c r="F502" i="49"/>
  <c r="E502" i="49"/>
  <c r="F501" i="49"/>
  <c r="E501" i="49"/>
  <c r="N500" i="49"/>
  <c r="N499" i="49" s="1"/>
  <c r="M500" i="49"/>
  <c r="L500" i="49"/>
  <c r="K500" i="49"/>
  <c r="J500" i="49"/>
  <c r="J499" i="49" s="1"/>
  <c r="I500" i="49"/>
  <c r="H500" i="49"/>
  <c r="G500" i="49"/>
  <c r="E500" i="49"/>
  <c r="E499" i="49" s="1"/>
  <c r="D500" i="49"/>
  <c r="C500" i="49"/>
  <c r="M499" i="49"/>
  <c r="L499" i="49"/>
  <c r="K499" i="49"/>
  <c r="I499" i="49"/>
  <c r="H499" i="49"/>
  <c r="G499" i="49"/>
  <c r="D499" i="49"/>
  <c r="C499" i="49"/>
  <c r="F498" i="49"/>
  <c r="E498" i="49"/>
  <c r="F497" i="49"/>
  <c r="E497" i="49"/>
  <c r="F496" i="49"/>
  <c r="E496" i="49"/>
  <c r="F495" i="49"/>
  <c r="F494" i="49" s="1"/>
  <c r="E495" i="49"/>
  <c r="E494" i="49" s="1"/>
  <c r="N494" i="49"/>
  <c r="M494" i="49"/>
  <c r="L494" i="49"/>
  <c r="K494" i="49"/>
  <c r="J494" i="49"/>
  <c r="I494" i="49"/>
  <c r="H494" i="49"/>
  <c r="G494" i="49"/>
  <c r="D494" i="49"/>
  <c r="C494" i="49"/>
  <c r="F493" i="49"/>
  <c r="E493" i="49"/>
  <c r="F492" i="49"/>
  <c r="E492" i="49"/>
  <c r="F491" i="49"/>
  <c r="E491" i="49"/>
  <c r="F490" i="49"/>
  <c r="E490" i="49"/>
  <c r="E489" i="49" s="1"/>
  <c r="N489" i="49"/>
  <c r="M489" i="49"/>
  <c r="L489" i="49"/>
  <c r="L488" i="49" s="1"/>
  <c r="L484" i="49" s="1"/>
  <c r="K489" i="49"/>
  <c r="K488" i="49" s="1"/>
  <c r="K484" i="49" s="1"/>
  <c r="J489" i="49"/>
  <c r="I489" i="49"/>
  <c r="H489" i="49"/>
  <c r="H488" i="49" s="1"/>
  <c r="H484" i="49" s="1"/>
  <c r="G489" i="49"/>
  <c r="G488" i="49" s="1"/>
  <c r="G484" i="49" s="1"/>
  <c r="D489" i="49"/>
  <c r="C489" i="49"/>
  <c r="C488" i="49" s="1"/>
  <c r="C484" i="49" s="1"/>
  <c r="N488" i="49"/>
  <c r="M488" i="49"/>
  <c r="J488" i="49"/>
  <c r="I488" i="49"/>
  <c r="D488" i="49"/>
  <c r="F487" i="49"/>
  <c r="E487" i="49"/>
  <c r="E485" i="49" s="1"/>
  <c r="F486" i="49"/>
  <c r="F485" i="49" s="1"/>
  <c r="E486" i="49"/>
  <c r="N485" i="49"/>
  <c r="N484" i="49" s="1"/>
  <c r="M485" i="49"/>
  <c r="M484" i="49" s="1"/>
  <c r="L485" i="49"/>
  <c r="K485" i="49"/>
  <c r="J485" i="49"/>
  <c r="J484" i="49" s="1"/>
  <c r="I485" i="49"/>
  <c r="I484" i="49" s="1"/>
  <c r="H485" i="49"/>
  <c r="G485" i="49"/>
  <c r="D485" i="49"/>
  <c r="D484" i="49" s="1"/>
  <c r="C485" i="49"/>
  <c r="F483" i="49"/>
  <c r="E483" i="49"/>
  <c r="F482" i="49"/>
  <c r="F481" i="49" s="1"/>
  <c r="F480" i="49" s="1"/>
  <c r="E482" i="49"/>
  <c r="E481" i="49" s="1"/>
  <c r="E480" i="49" s="1"/>
  <c r="N481" i="49"/>
  <c r="M481" i="49"/>
  <c r="L481" i="49"/>
  <c r="L480" i="49" s="1"/>
  <c r="K481" i="49"/>
  <c r="K480" i="49" s="1"/>
  <c r="J481" i="49"/>
  <c r="I481" i="49"/>
  <c r="H481" i="49"/>
  <c r="H480" i="49" s="1"/>
  <c r="G481" i="49"/>
  <c r="G480" i="49" s="1"/>
  <c r="D481" i="49"/>
  <c r="C481" i="49"/>
  <c r="C480" i="49" s="1"/>
  <c r="N480" i="49"/>
  <c r="M480" i="49"/>
  <c r="J480" i="49"/>
  <c r="I480" i="49"/>
  <c r="D480" i="49"/>
  <c r="F479" i="49"/>
  <c r="E479" i="49"/>
  <c r="F478" i="49"/>
  <c r="E478" i="49"/>
  <c r="F477" i="49"/>
  <c r="E477" i="49"/>
  <c r="U476" i="49"/>
  <c r="F476" i="49"/>
  <c r="E476" i="49"/>
  <c r="F475" i="49"/>
  <c r="F474" i="49" s="1"/>
  <c r="F473" i="49" s="1"/>
  <c r="F472" i="49" s="1"/>
  <c r="E475" i="49"/>
  <c r="N474" i="49"/>
  <c r="N473" i="49" s="1"/>
  <c r="M474" i="49"/>
  <c r="L474" i="49"/>
  <c r="L473" i="49" s="1"/>
  <c r="K474" i="49"/>
  <c r="K473" i="49" s="1"/>
  <c r="J474" i="49"/>
  <c r="J473" i="49" s="1"/>
  <c r="I474" i="49"/>
  <c r="H474" i="49"/>
  <c r="H473" i="49" s="1"/>
  <c r="G474" i="49"/>
  <c r="G473" i="49" s="1"/>
  <c r="G472" i="49" s="1"/>
  <c r="D474" i="49"/>
  <c r="D473" i="49" s="1"/>
  <c r="C474" i="49"/>
  <c r="C473" i="49" s="1"/>
  <c r="M473" i="49"/>
  <c r="I473" i="49"/>
  <c r="U471" i="49"/>
  <c r="F471" i="49"/>
  <c r="E471" i="49"/>
  <c r="U470" i="49"/>
  <c r="F470" i="49"/>
  <c r="E470" i="49"/>
  <c r="J469" i="49"/>
  <c r="I469" i="49"/>
  <c r="H469" i="49"/>
  <c r="G469" i="49"/>
  <c r="D469" i="49"/>
  <c r="C469" i="49"/>
  <c r="U468" i="49"/>
  <c r="F468" i="49"/>
  <c r="E468" i="49"/>
  <c r="F467" i="49"/>
  <c r="E467" i="49"/>
  <c r="F466" i="49"/>
  <c r="E466" i="49"/>
  <c r="F465" i="49"/>
  <c r="E465" i="49"/>
  <c r="F464" i="49"/>
  <c r="E464" i="49"/>
  <c r="F463" i="49"/>
  <c r="E463" i="49"/>
  <c r="F462" i="49"/>
  <c r="E462" i="49"/>
  <c r="F461" i="49"/>
  <c r="E461" i="49"/>
  <c r="F460" i="49"/>
  <c r="E460" i="49"/>
  <c r="F459" i="49"/>
  <c r="E459" i="49"/>
  <c r="F458" i="49"/>
  <c r="E458" i="49"/>
  <c r="F457" i="49"/>
  <c r="E457" i="49"/>
  <c r="F456" i="49"/>
  <c r="E456" i="49"/>
  <c r="F455" i="49"/>
  <c r="E455" i="49"/>
  <c r="N454" i="49"/>
  <c r="M454" i="49"/>
  <c r="L454" i="49"/>
  <c r="K454" i="49"/>
  <c r="J454" i="49"/>
  <c r="I454" i="49"/>
  <c r="H454" i="49"/>
  <c r="G454" i="49"/>
  <c r="D454" i="49"/>
  <c r="C454" i="49"/>
  <c r="F453" i="49"/>
  <c r="E453" i="49"/>
  <c r="F452" i="49"/>
  <c r="E452" i="49"/>
  <c r="F451" i="49"/>
  <c r="E451" i="49"/>
  <c r="N450" i="49"/>
  <c r="M450" i="49"/>
  <c r="L450" i="49"/>
  <c r="K450" i="49"/>
  <c r="J450" i="49"/>
  <c r="I450" i="49"/>
  <c r="H450" i="49"/>
  <c r="G450" i="49"/>
  <c r="F450" i="49"/>
  <c r="D450" i="49"/>
  <c r="C450" i="49"/>
  <c r="F449" i="49"/>
  <c r="E449" i="49"/>
  <c r="F448" i="49"/>
  <c r="E448" i="49"/>
  <c r="F447" i="49"/>
  <c r="E447" i="49"/>
  <c r="E446" i="49" s="1"/>
  <c r="N446" i="49"/>
  <c r="M446" i="49"/>
  <c r="L446" i="49"/>
  <c r="K446" i="49"/>
  <c r="J446" i="49"/>
  <c r="I446" i="49"/>
  <c r="H446" i="49"/>
  <c r="G446" i="49"/>
  <c r="F446" i="49"/>
  <c r="D446" i="49"/>
  <c r="C446" i="49"/>
  <c r="F445" i="49"/>
  <c r="E445" i="49"/>
  <c r="F444" i="49"/>
  <c r="E444" i="49"/>
  <c r="F443" i="49"/>
  <c r="F442" i="49" s="1"/>
  <c r="E443" i="49"/>
  <c r="N442" i="49"/>
  <c r="M442" i="49"/>
  <c r="L442" i="49"/>
  <c r="K442" i="49"/>
  <c r="J442" i="49"/>
  <c r="I442" i="49"/>
  <c r="H442" i="49"/>
  <c r="G442" i="49"/>
  <c r="D442" i="49"/>
  <c r="C442" i="49"/>
  <c r="F441" i="49"/>
  <c r="E441" i="49"/>
  <c r="F440" i="49"/>
  <c r="E440" i="49"/>
  <c r="F439" i="49"/>
  <c r="F438" i="49" s="1"/>
  <c r="E439" i="49"/>
  <c r="E438" i="49" s="1"/>
  <c r="N438" i="49"/>
  <c r="M438" i="49"/>
  <c r="L438" i="49"/>
  <c r="K438" i="49"/>
  <c r="J438" i="49"/>
  <c r="I438" i="49"/>
  <c r="H438" i="49"/>
  <c r="G438" i="49"/>
  <c r="D438" i="49"/>
  <c r="C438" i="49"/>
  <c r="F437" i="49"/>
  <c r="E437" i="49"/>
  <c r="F436" i="49"/>
  <c r="E436" i="49"/>
  <c r="F435" i="49"/>
  <c r="E435" i="49"/>
  <c r="N434" i="49"/>
  <c r="M434" i="49"/>
  <c r="L434" i="49"/>
  <c r="K434" i="49"/>
  <c r="J434" i="49"/>
  <c r="I434" i="49"/>
  <c r="H434" i="49"/>
  <c r="G434" i="49"/>
  <c r="D434" i="49"/>
  <c r="C434" i="49"/>
  <c r="F433" i="49"/>
  <c r="E433" i="49"/>
  <c r="F432" i="49"/>
  <c r="E432" i="49"/>
  <c r="F431" i="49"/>
  <c r="E431" i="49"/>
  <c r="N430" i="49"/>
  <c r="M430" i="49"/>
  <c r="L430" i="49"/>
  <c r="K430" i="49"/>
  <c r="J430" i="49"/>
  <c r="I430" i="49"/>
  <c r="H430" i="49"/>
  <c r="G430" i="49"/>
  <c r="D430" i="49"/>
  <c r="C430" i="49"/>
  <c r="F429" i="49"/>
  <c r="E429" i="49"/>
  <c r="F428" i="49"/>
  <c r="E428" i="49"/>
  <c r="F427" i="49"/>
  <c r="E427" i="49"/>
  <c r="N426" i="49"/>
  <c r="M426" i="49"/>
  <c r="L426" i="49"/>
  <c r="K426" i="49"/>
  <c r="J426" i="49"/>
  <c r="I426" i="49"/>
  <c r="H426" i="49"/>
  <c r="G426" i="49"/>
  <c r="D426" i="49"/>
  <c r="C426" i="49"/>
  <c r="F425" i="49"/>
  <c r="E425" i="49"/>
  <c r="F424" i="49"/>
  <c r="E424" i="49"/>
  <c r="F423" i="49"/>
  <c r="E423" i="49"/>
  <c r="N422" i="49"/>
  <c r="N413" i="49" s="1"/>
  <c r="M422" i="49"/>
  <c r="M413" i="49" s="1"/>
  <c r="L422" i="49"/>
  <c r="K422" i="49"/>
  <c r="J422" i="49"/>
  <c r="J413" i="49" s="1"/>
  <c r="I422" i="49"/>
  <c r="I413" i="49" s="1"/>
  <c r="H422" i="49"/>
  <c r="G422" i="49"/>
  <c r="F422" i="49"/>
  <c r="E422" i="49"/>
  <c r="D422" i="49"/>
  <c r="C422" i="49"/>
  <c r="F421" i="49"/>
  <c r="E421" i="49"/>
  <c r="F420" i="49"/>
  <c r="E420" i="49"/>
  <c r="F419" i="49"/>
  <c r="F418" i="49" s="1"/>
  <c r="E419" i="49"/>
  <c r="E418" i="49" s="1"/>
  <c r="N418" i="49"/>
  <c r="M418" i="49"/>
  <c r="L418" i="49"/>
  <c r="K418" i="49"/>
  <c r="J418" i="49"/>
  <c r="I418" i="49"/>
  <c r="H418" i="49"/>
  <c r="G418" i="49"/>
  <c r="D418" i="49"/>
  <c r="C418" i="49"/>
  <c r="F417" i="49"/>
  <c r="E417" i="49"/>
  <c r="F416" i="49"/>
  <c r="E416" i="49"/>
  <c r="F415" i="49"/>
  <c r="F414" i="49" s="1"/>
  <c r="E415" i="49"/>
  <c r="E414" i="49" s="1"/>
  <c r="N414" i="49"/>
  <c r="M414" i="49"/>
  <c r="L414" i="49"/>
  <c r="K414" i="49"/>
  <c r="J414" i="49"/>
  <c r="I414" i="49"/>
  <c r="H414" i="49"/>
  <c r="H413" i="49" s="1"/>
  <c r="G414" i="49"/>
  <c r="D414" i="49"/>
  <c r="C414" i="49"/>
  <c r="L413" i="49"/>
  <c r="D413" i="49"/>
  <c r="F412" i="49"/>
  <c r="E412" i="49"/>
  <c r="F411" i="49"/>
  <c r="E411" i="49"/>
  <c r="F410" i="49"/>
  <c r="E410" i="49"/>
  <c r="F409" i="49"/>
  <c r="E409" i="49"/>
  <c r="F408" i="49"/>
  <c r="E408" i="49"/>
  <c r="N407" i="49"/>
  <c r="N406" i="49" s="1"/>
  <c r="M407" i="49"/>
  <c r="M406" i="49" s="1"/>
  <c r="L407" i="49"/>
  <c r="L406" i="49" s="1"/>
  <c r="K407" i="49"/>
  <c r="J407" i="49"/>
  <c r="I407" i="49"/>
  <c r="I406" i="49" s="1"/>
  <c r="H407" i="49"/>
  <c r="H406" i="49" s="1"/>
  <c r="G407" i="49"/>
  <c r="D407" i="49"/>
  <c r="D406" i="49" s="1"/>
  <c r="C407" i="49"/>
  <c r="C406" i="49" s="1"/>
  <c r="K406" i="49"/>
  <c r="J406" i="49"/>
  <c r="G406" i="49"/>
  <c r="F405" i="49"/>
  <c r="E405" i="49"/>
  <c r="E404" i="49" s="1"/>
  <c r="N404" i="49"/>
  <c r="M404" i="49"/>
  <c r="L404" i="49"/>
  <c r="K404" i="49"/>
  <c r="J404" i="49"/>
  <c r="I404" i="49"/>
  <c r="H404" i="49"/>
  <c r="G404" i="49"/>
  <c r="F404" i="49"/>
  <c r="D404" i="49"/>
  <c r="C404" i="49"/>
  <c r="F403" i="49"/>
  <c r="E403" i="49"/>
  <c r="F402" i="49"/>
  <c r="E402" i="49"/>
  <c r="F401" i="49"/>
  <c r="F400" i="49" s="1"/>
  <c r="E401" i="49"/>
  <c r="N400" i="49"/>
  <c r="M400" i="49"/>
  <c r="L400" i="49"/>
  <c r="K400" i="49"/>
  <c r="J400" i="49"/>
  <c r="I400" i="49"/>
  <c r="H400" i="49"/>
  <c r="G400" i="49"/>
  <c r="D400" i="49"/>
  <c r="C400" i="49"/>
  <c r="F399" i="49"/>
  <c r="E399" i="49"/>
  <c r="F398" i="49"/>
  <c r="E398" i="49"/>
  <c r="F397" i="49"/>
  <c r="F396" i="49" s="1"/>
  <c r="E397" i="49"/>
  <c r="E396" i="49" s="1"/>
  <c r="N396" i="49"/>
  <c r="M396" i="49"/>
  <c r="L396" i="49"/>
  <c r="K396" i="49"/>
  <c r="J396" i="49"/>
  <c r="I396" i="49"/>
  <c r="H396" i="49"/>
  <c r="G396" i="49"/>
  <c r="D396" i="49"/>
  <c r="C396" i="49"/>
  <c r="F395" i="49"/>
  <c r="E395" i="49"/>
  <c r="F394" i="49"/>
  <c r="E394" i="49"/>
  <c r="F393" i="49"/>
  <c r="E393" i="49"/>
  <c r="N392" i="49"/>
  <c r="M392" i="49"/>
  <c r="L392" i="49"/>
  <c r="K392" i="49"/>
  <c r="J392" i="49"/>
  <c r="I392" i="49"/>
  <c r="H392" i="49"/>
  <c r="G392" i="49"/>
  <c r="D392" i="49"/>
  <c r="C392" i="49"/>
  <c r="F391" i="49"/>
  <c r="E391" i="49"/>
  <c r="F390" i="49"/>
  <c r="E390" i="49"/>
  <c r="F389" i="49"/>
  <c r="F388" i="49" s="1"/>
  <c r="E389" i="49"/>
  <c r="N388" i="49"/>
  <c r="M388" i="49"/>
  <c r="L388" i="49"/>
  <c r="K388" i="49"/>
  <c r="J388" i="49"/>
  <c r="I388" i="49"/>
  <c r="H388" i="49"/>
  <c r="G388" i="49"/>
  <c r="D388" i="49"/>
  <c r="C388" i="49"/>
  <c r="F387" i="49"/>
  <c r="E387" i="49"/>
  <c r="F386" i="49"/>
  <c r="E386" i="49"/>
  <c r="F385" i="49"/>
  <c r="E385" i="49"/>
  <c r="N384" i="49"/>
  <c r="M384" i="49"/>
  <c r="L384" i="49"/>
  <c r="K384" i="49"/>
  <c r="J384" i="49"/>
  <c r="I384" i="49"/>
  <c r="H384" i="49"/>
  <c r="G384" i="49"/>
  <c r="D384" i="49"/>
  <c r="C384" i="49"/>
  <c r="F383" i="49"/>
  <c r="E383" i="49"/>
  <c r="F382" i="49"/>
  <c r="E382" i="49"/>
  <c r="F381" i="49"/>
  <c r="E381" i="49"/>
  <c r="N380" i="49"/>
  <c r="M380" i="49"/>
  <c r="L380" i="49"/>
  <c r="K380" i="49"/>
  <c r="J380" i="49"/>
  <c r="I380" i="49"/>
  <c r="H380" i="49"/>
  <c r="G380" i="49"/>
  <c r="E380" i="49"/>
  <c r="D380" i="49"/>
  <c r="C380" i="49"/>
  <c r="F379" i="49"/>
  <c r="E379" i="49"/>
  <c r="F378" i="49"/>
  <c r="E378" i="49"/>
  <c r="F377" i="49"/>
  <c r="E377" i="49"/>
  <c r="E376" i="49" s="1"/>
  <c r="N376" i="49"/>
  <c r="M376" i="49"/>
  <c r="L376" i="49"/>
  <c r="K376" i="49"/>
  <c r="J376" i="49"/>
  <c r="I376" i="49"/>
  <c r="H376" i="49"/>
  <c r="G376" i="49"/>
  <c r="D376" i="49"/>
  <c r="C376" i="49"/>
  <c r="F375" i="49"/>
  <c r="E375" i="49"/>
  <c r="F374" i="49"/>
  <c r="E374" i="49"/>
  <c r="F373" i="49"/>
  <c r="E373" i="49"/>
  <c r="E372" i="49" s="1"/>
  <c r="N372" i="49"/>
  <c r="M372" i="49"/>
  <c r="L372" i="49"/>
  <c r="K372" i="49"/>
  <c r="J372" i="49"/>
  <c r="I372" i="49"/>
  <c r="H372" i="49"/>
  <c r="G372" i="49"/>
  <c r="F372" i="49"/>
  <c r="D372" i="49"/>
  <c r="C372" i="49"/>
  <c r="F371" i="49"/>
  <c r="E371" i="49"/>
  <c r="F370" i="49"/>
  <c r="E370" i="49"/>
  <c r="F369" i="49"/>
  <c r="F368" i="49" s="1"/>
  <c r="E369" i="49"/>
  <c r="N368" i="49"/>
  <c r="M368" i="49"/>
  <c r="L368" i="49"/>
  <c r="K368" i="49"/>
  <c r="J368" i="49"/>
  <c r="I368" i="49"/>
  <c r="H368" i="49"/>
  <c r="G368" i="49"/>
  <c r="D368" i="49"/>
  <c r="C368" i="49"/>
  <c r="F367" i="49"/>
  <c r="E367" i="49"/>
  <c r="F366" i="49"/>
  <c r="E366" i="49"/>
  <c r="F365" i="49"/>
  <c r="F364" i="49" s="1"/>
  <c r="E365" i="49"/>
  <c r="E364" i="49" s="1"/>
  <c r="N364" i="49"/>
  <c r="M364" i="49"/>
  <c r="L364" i="49"/>
  <c r="K364" i="49"/>
  <c r="J364" i="49"/>
  <c r="I364" i="49"/>
  <c r="H364" i="49"/>
  <c r="G364" i="49"/>
  <c r="D364" i="49"/>
  <c r="C364" i="49"/>
  <c r="F363" i="49"/>
  <c r="F362" i="49" s="1"/>
  <c r="E363" i="49"/>
  <c r="E362" i="49" s="1"/>
  <c r="N362" i="49"/>
  <c r="M362" i="49"/>
  <c r="L362" i="49"/>
  <c r="K362" i="49"/>
  <c r="J362" i="49"/>
  <c r="I362" i="49"/>
  <c r="H362" i="49"/>
  <c r="G362" i="49"/>
  <c r="D362" i="49"/>
  <c r="C362" i="49"/>
  <c r="F361" i="49"/>
  <c r="E361" i="49"/>
  <c r="F360" i="49"/>
  <c r="E360" i="49"/>
  <c r="F359" i="49"/>
  <c r="F358" i="49" s="1"/>
  <c r="E359" i="49"/>
  <c r="N358" i="49"/>
  <c r="M358" i="49"/>
  <c r="L358" i="49"/>
  <c r="K358" i="49"/>
  <c r="J358" i="49"/>
  <c r="I358" i="49"/>
  <c r="H358" i="49"/>
  <c r="G358" i="49"/>
  <c r="D358" i="49"/>
  <c r="C358" i="49"/>
  <c r="F357" i="49"/>
  <c r="F356" i="49" s="1"/>
  <c r="E357" i="49"/>
  <c r="N356" i="49"/>
  <c r="M356" i="49"/>
  <c r="L356" i="49"/>
  <c r="K356" i="49"/>
  <c r="J356" i="49"/>
  <c r="I356" i="49"/>
  <c r="H356" i="49"/>
  <c r="H351" i="49" s="1"/>
  <c r="G356" i="49"/>
  <c r="E356" i="49"/>
  <c r="D356" i="49"/>
  <c r="C356" i="49"/>
  <c r="F355" i="49"/>
  <c r="E355" i="49"/>
  <c r="E354" i="49" s="1"/>
  <c r="N354" i="49"/>
  <c r="M354" i="49"/>
  <c r="L354" i="49"/>
  <c r="K354" i="49"/>
  <c r="J354" i="49"/>
  <c r="I354" i="49"/>
  <c r="H354" i="49"/>
  <c r="G354" i="49"/>
  <c r="F354" i="49"/>
  <c r="D354" i="49"/>
  <c r="C354" i="49"/>
  <c r="F353" i="49"/>
  <c r="F352" i="49" s="1"/>
  <c r="E353" i="49"/>
  <c r="E352" i="49" s="1"/>
  <c r="N352" i="49"/>
  <c r="M352" i="49"/>
  <c r="L352" i="49"/>
  <c r="K352" i="49"/>
  <c r="J352" i="49"/>
  <c r="I352" i="49"/>
  <c r="H352" i="49"/>
  <c r="G352" i="49"/>
  <c r="D352" i="49"/>
  <c r="C352" i="49"/>
  <c r="F350" i="49"/>
  <c r="E350" i="49"/>
  <c r="F349" i="49"/>
  <c r="E349" i="49"/>
  <c r="N348" i="49"/>
  <c r="M348" i="49"/>
  <c r="L348" i="49"/>
  <c r="K348" i="49"/>
  <c r="J348" i="49"/>
  <c r="J332" i="49" s="1"/>
  <c r="I348" i="49"/>
  <c r="I332" i="49" s="1"/>
  <c r="H348" i="49"/>
  <c r="G348" i="49"/>
  <c r="D348" i="49"/>
  <c r="C348" i="49"/>
  <c r="C332" i="49" s="1"/>
  <c r="F347" i="49"/>
  <c r="E347" i="49"/>
  <c r="F346" i="49"/>
  <c r="E346" i="49"/>
  <c r="F345" i="49"/>
  <c r="E345" i="49"/>
  <c r="F344" i="49"/>
  <c r="E344" i="49"/>
  <c r="F343" i="49"/>
  <c r="E343" i="49"/>
  <c r="F342" i="49"/>
  <c r="E342" i="49"/>
  <c r="F341" i="49"/>
  <c r="E341" i="49"/>
  <c r="F340" i="49"/>
  <c r="E340" i="49"/>
  <c r="F339" i="49"/>
  <c r="E339" i="49"/>
  <c r="F338" i="49"/>
  <c r="E338" i="49"/>
  <c r="F337" i="49"/>
  <c r="E337" i="49"/>
  <c r="F336" i="49"/>
  <c r="E336" i="49"/>
  <c r="F335" i="49"/>
  <c r="E335" i="49"/>
  <c r="F334" i="49"/>
  <c r="E334" i="49"/>
  <c r="E333" i="49" s="1"/>
  <c r="N333" i="49"/>
  <c r="M333" i="49"/>
  <c r="L333" i="49"/>
  <c r="K333" i="49"/>
  <c r="K332" i="49" s="1"/>
  <c r="J333" i="49"/>
  <c r="I333" i="49"/>
  <c r="H333" i="49"/>
  <c r="G333" i="49"/>
  <c r="G332" i="49" s="1"/>
  <c r="D333" i="49"/>
  <c r="C333" i="49"/>
  <c r="N332" i="49"/>
  <c r="M332" i="49"/>
  <c r="D332" i="49"/>
  <c r="F331" i="49"/>
  <c r="E331" i="49"/>
  <c r="F330" i="49"/>
  <c r="E330" i="49"/>
  <c r="F329" i="49"/>
  <c r="F328" i="49" s="1"/>
  <c r="E329" i="49"/>
  <c r="N328" i="49"/>
  <c r="M328" i="49"/>
  <c r="M312" i="49" s="1"/>
  <c r="L328" i="49"/>
  <c r="K328" i="49"/>
  <c r="J328" i="49"/>
  <c r="I328" i="49"/>
  <c r="I312" i="49" s="1"/>
  <c r="H328" i="49"/>
  <c r="G328" i="49"/>
  <c r="D328" i="49"/>
  <c r="D312" i="49" s="1"/>
  <c r="C328" i="49"/>
  <c r="F327" i="49"/>
  <c r="E327" i="49"/>
  <c r="F326" i="49"/>
  <c r="E326" i="49"/>
  <c r="F325" i="49"/>
  <c r="E325" i="49"/>
  <c r="F324" i="49"/>
  <c r="E324" i="49"/>
  <c r="F323" i="49"/>
  <c r="E323" i="49"/>
  <c r="F322" i="49"/>
  <c r="E322" i="49"/>
  <c r="F321" i="49"/>
  <c r="E321" i="49"/>
  <c r="F320" i="49"/>
  <c r="E320" i="49"/>
  <c r="F319" i="49"/>
  <c r="E319" i="49"/>
  <c r="F318" i="49"/>
  <c r="E318" i="49"/>
  <c r="F317" i="49"/>
  <c r="E317" i="49"/>
  <c r="F316" i="49"/>
  <c r="E316" i="49"/>
  <c r="F315" i="49"/>
  <c r="E315" i="49"/>
  <c r="F314" i="49"/>
  <c r="F313" i="49" s="1"/>
  <c r="F312" i="49" s="1"/>
  <c r="E314" i="49"/>
  <c r="N313" i="49"/>
  <c r="N312" i="49" s="1"/>
  <c r="M313" i="49"/>
  <c r="L313" i="49"/>
  <c r="L312" i="49" s="1"/>
  <c r="K313" i="49"/>
  <c r="J313" i="49"/>
  <c r="J312" i="49" s="1"/>
  <c r="I313" i="49"/>
  <c r="H313" i="49"/>
  <c r="G313" i="49"/>
  <c r="D313" i="49"/>
  <c r="C313" i="49"/>
  <c r="C312" i="49" s="1"/>
  <c r="H312" i="49"/>
  <c r="F311" i="49"/>
  <c r="F310" i="49" s="1"/>
  <c r="E311" i="49"/>
  <c r="E310" i="49" s="1"/>
  <c r="N310" i="49"/>
  <c r="M310" i="49"/>
  <c r="L310" i="49"/>
  <c r="K310" i="49"/>
  <c r="J310" i="49"/>
  <c r="I310" i="49"/>
  <c r="H310" i="49"/>
  <c r="G310" i="49"/>
  <c r="D310" i="49"/>
  <c r="C310" i="49"/>
  <c r="F309" i="49"/>
  <c r="E309" i="49"/>
  <c r="F308" i="49"/>
  <c r="E308" i="49"/>
  <c r="F307" i="49"/>
  <c r="F306" i="49" s="1"/>
  <c r="E307" i="49"/>
  <c r="E306" i="49" s="1"/>
  <c r="N306" i="49"/>
  <c r="M306" i="49"/>
  <c r="L306" i="49"/>
  <c r="K306" i="49"/>
  <c r="J306" i="49"/>
  <c r="I306" i="49"/>
  <c r="H306" i="49"/>
  <c r="G306" i="49"/>
  <c r="D306" i="49"/>
  <c r="C306" i="49"/>
  <c r="F305" i="49"/>
  <c r="E305" i="49"/>
  <c r="F304" i="49"/>
  <c r="E304" i="49"/>
  <c r="F303" i="49"/>
  <c r="E303" i="49"/>
  <c r="F302" i="49"/>
  <c r="E302" i="49"/>
  <c r="N301" i="49"/>
  <c r="M301" i="49"/>
  <c r="L301" i="49"/>
  <c r="K301" i="49"/>
  <c r="J301" i="49"/>
  <c r="I301" i="49"/>
  <c r="H301" i="49"/>
  <c r="G301" i="49"/>
  <c r="G292" i="49" s="1"/>
  <c r="F301" i="49"/>
  <c r="D301" i="49"/>
  <c r="C301" i="49"/>
  <c r="F300" i="49"/>
  <c r="E300" i="49"/>
  <c r="F299" i="49"/>
  <c r="E299" i="49"/>
  <c r="F298" i="49"/>
  <c r="E298" i="49"/>
  <c r="F297" i="49"/>
  <c r="E297" i="49"/>
  <c r="N296" i="49"/>
  <c r="M296" i="49"/>
  <c r="M292" i="49" s="1"/>
  <c r="L296" i="49"/>
  <c r="K296" i="49"/>
  <c r="J296" i="49"/>
  <c r="I296" i="49"/>
  <c r="I292" i="49" s="1"/>
  <c r="H296" i="49"/>
  <c r="G296" i="49"/>
  <c r="D296" i="49"/>
  <c r="D292" i="49" s="1"/>
  <c r="C296" i="49"/>
  <c r="F295" i="49"/>
  <c r="E295" i="49"/>
  <c r="F294" i="49"/>
  <c r="F293" i="49" s="1"/>
  <c r="E294" i="49"/>
  <c r="E293" i="49" s="1"/>
  <c r="N293" i="49"/>
  <c r="M293" i="49"/>
  <c r="L293" i="49"/>
  <c r="L292" i="49" s="1"/>
  <c r="K293" i="49"/>
  <c r="J293" i="49"/>
  <c r="I293" i="49"/>
  <c r="H293" i="49"/>
  <c r="H292" i="49" s="1"/>
  <c r="G293" i="49"/>
  <c r="D293" i="49"/>
  <c r="C293" i="49"/>
  <c r="K292" i="49"/>
  <c r="U291" i="49"/>
  <c r="F291" i="49"/>
  <c r="E291" i="49"/>
  <c r="F290" i="49"/>
  <c r="E290" i="49"/>
  <c r="F289" i="49"/>
  <c r="E289" i="49"/>
  <c r="F288" i="49"/>
  <c r="E288" i="49"/>
  <c r="F287" i="49"/>
  <c r="E287" i="49"/>
  <c r="U286" i="49"/>
  <c r="F286" i="49"/>
  <c r="E286" i="49"/>
  <c r="F285" i="49"/>
  <c r="E285" i="49"/>
  <c r="U284" i="49"/>
  <c r="F284" i="49"/>
  <c r="E284" i="49"/>
  <c r="N283" i="49"/>
  <c r="M283" i="49"/>
  <c r="L283" i="49"/>
  <c r="K283" i="49"/>
  <c r="J283" i="49"/>
  <c r="I283" i="49"/>
  <c r="H283" i="49"/>
  <c r="G283" i="49"/>
  <c r="D283" i="49"/>
  <c r="C283" i="49"/>
  <c r="F282" i="49"/>
  <c r="E282" i="49"/>
  <c r="F281" i="49"/>
  <c r="E281" i="49"/>
  <c r="F280" i="49"/>
  <c r="E280" i="49"/>
  <c r="F279" i="49"/>
  <c r="F278" i="49" s="1"/>
  <c r="E279" i="49"/>
  <c r="N278" i="49"/>
  <c r="M278" i="49"/>
  <c r="L278" i="49"/>
  <c r="K278" i="49"/>
  <c r="J278" i="49"/>
  <c r="I278" i="49"/>
  <c r="H278" i="49"/>
  <c r="G278" i="49"/>
  <c r="D278" i="49"/>
  <c r="C278" i="49"/>
  <c r="F277" i="49"/>
  <c r="E277" i="49"/>
  <c r="F276" i="49"/>
  <c r="E276" i="49"/>
  <c r="F275" i="49"/>
  <c r="E275" i="49"/>
  <c r="F274" i="49"/>
  <c r="E274" i="49"/>
  <c r="F273" i="49"/>
  <c r="E273" i="49"/>
  <c r="F272" i="49"/>
  <c r="E272" i="49"/>
  <c r="F271" i="49"/>
  <c r="E271" i="49"/>
  <c r="F270" i="49"/>
  <c r="E270" i="49"/>
  <c r="U269" i="49"/>
  <c r="F269" i="49"/>
  <c r="E269" i="49"/>
  <c r="U268" i="49"/>
  <c r="F268" i="49"/>
  <c r="E268" i="49"/>
  <c r="U267" i="49"/>
  <c r="F267" i="49"/>
  <c r="E267" i="49"/>
  <c r="U266" i="49"/>
  <c r="F266" i="49"/>
  <c r="E266" i="49"/>
  <c r="F265" i="49"/>
  <c r="E265" i="49"/>
  <c r="U264" i="49"/>
  <c r="F264" i="49"/>
  <c r="E264" i="49"/>
  <c r="F263" i="49"/>
  <c r="E263" i="49"/>
  <c r="U262" i="49"/>
  <c r="F262" i="49"/>
  <c r="F261" i="49" s="1"/>
  <c r="E262" i="49"/>
  <c r="N261" i="49"/>
  <c r="M261" i="49"/>
  <c r="L261" i="49"/>
  <c r="K261" i="49"/>
  <c r="J261" i="49"/>
  <c r="I261" i="49"/>
  <c r="H261" i="49"/>
  <c r="G261" i="49"/>
  <c r="E261" i="49"/>
  <c r="D261" i="49"/>
  <c r="C261" i="49"/>
  <c r="U260" i="49"/>
  <c r="F260" i="49"/>
  <c r="E260" i="49"/>
  <c r="U259" i="49"/>
  <c r="F259" i="49"/>
  <c r="E259" i="49"/>
  <c r="U258" i="49"/>
  <c r="F258" i="49"/>
  <c r="E258" i="49"/>
  <c r="N257" i="49"/>
  <c r="M257" i="49"/>
  <c r="L257" i="49"/>
  <c r="K257" i="49"/>
  <c r="J257" i="49"/>
  <c r="I257" i="49"/>
  <c r="H257" i="49"/>
  <c r="G257" i="49"/>
  <c r="D257" i="49"/>
  <c r="C257" i="49"/>
  <c r="U256" i="49"/>
  <c r="F256" i="49"/>
  <c r="E256" i="49"/>
  <c r="U255" i="49"/>
  <c r="F255" i="49"/>
  <c r="E255" i="49"/>
  <c r="U254" i="49"/>
  <c r="F254" i="49"/>
  <c r="E254" i="49"/>
  <c r="U253" i="49"/>
  <c r="F253" i="49"/>
  <c r="E253" i="49"/>
  <c r="E252" i="49" s="1"/>
  <c r="X252" i="49"/>
  <c r="W252" i="49"/>
  <c r="V252" i="49"/>
  <c r="T252" i="49"/>
  <c r="S252" i="49"/>
  <c r="R252" i="49"/>
  <c r="Q252" i="49"/>
  <c r="P252" i="49"/>
  <c r="O252" i="49"/>
  <c r="N252" i="49"/>
  <c r="M252" i="49"/>
  <c r="L252" i="49"/>
  <c r="K252" i="49"/>
  <c r="J252" i="49"/>
  <c r="I252" i="49"/>
  <c r="H252" i="49"/>
  <c r="G252" i="49"/>
  <c r="D252" i="49"/>
  <c r="C252" i="49"/>
  <c r="F251" i="49"/>
  <c r="E251" i="49"/>
  <c r="U250" i="49"/>
  <c r="F250" i="49"/>
  <c r="E250" i="49"/>
  <c r="N249" i="49"/>
  <c r="M249" i="49"/>
  <c r="L249" i="49"/>
  <c r="K249" i="49"/>
  <c r="J249" i="49"/>
  <c r="I249" i="49"/>
  <c r="H249" i="49"/>
  <c r="G249" i="49"/>
  <c r="D249" i="49"/>
  <c r="C249" i="49"/>
  <c r="U248" i="49"/>
  <c r="F248" i="49"/>
  <c r="E248" i="49"/>
  <c r="U247" i="49"/>
  <c r="F247" i="49"/>
  <c r="E247" i="49"/>
  <c r="U246" i="49"/>
  <c r="P246" i="49"/>
  <c r="P237" i="49" s="1"/>
  <c r="F246" i="49"/>
  <c r="E246" i="49"/>
  <c r="U245" i="49"/>
  <c r="F245" i="49"/>
  <c r="E245" i="49"/>
  <c r="F244" i="49"/>
  <c r="E244" i="49"/>
  <c r="U243" i="49"/>
  <c r="F243" i="49"/>
  <c r="E243" i="49"/>
  <c r="U242" i="49"/>
  <c r="F242" i="49"/>
  <c r="E242" i="49"/>
  <c r="U241" i="49"/>
  <c r="F241" i="49"/>
  <c r="E241" i="49"/>
  <c r="U240" i="49"/>
  <c r="F240" i="49"/>
  <c r="E240" i="49"/>
  <c r="U239" i="49"/>
  <c r="F239" i="49"/>
  <c r="E239" i="49"/>
  <c r="U238" i="49"/>
  <c r="F238" i="49"/>
  <c r="E238" i="49"/>
  <c r="X237" i="49"/>
  <c r="X236" i="49" s="1"/>
  <c r="W237" i="49"/>
  <c r="W236" i="49" s="1"/>
  <c r="V237" i="49"/>
  <c r="T237" i="49"/>
  <c r="S237" i="49"/>
  <c r="S236" i="49" s="1"/>
  <c r="R237" i="49"/>
  <c r="R236" i="49" s="1"/>
  <c r="Q237" i="49"/>
  <c r="Q236" i="49" s="1"/>
  <c r="O237" i="49"/>
  <c r="O236" i="49" s="1"/>
  <c r="N237" i="49"/>
  <c r="M237" i="49"/>
  <c r="L237" i="49"/>
  <c r="K237" i="49"/>
  <c r="J237" i="49"/>
  <c r="I237" i="49"/>
  <c r="H237" i="49"/>
  <c r="G237" i="49"/>
  <c r="D237" i="49"/>
  <c r="D236" i="49" s="1"/>
  <c r="C237" i="49"/>
  <c r="P236" i="49"/>
  <c r="H236" i="49"/>
  <c r="F235" i="49"/>
  <c r="E235" i="49"/>
  <c r="U234" i="49"/>
  <c r="P234" i="49"/>
  <c r="F234" i="49"/>
  <c r="E234" i="49"/>
  <c r="F233" i="49"/>
  <c r="E233" i="49"/>
  <c r="F232" i="49"/>
  <c r="E232" i="49"/>
  <c r="F231" i="49"/>
  <c r="E231" i="49"/>
  <c r="F230" i="49"/>
  <c r="E230" i="49"/>
  <c r="F229" i="49"/>
  <c r="F228" i="49" s="1"/>
  <c r="E229" i="49"/>
  <c r="P228" i="49"/>
  <c r="N228" i="49"/>
  <c r="M228" i="49"/>
  <c r="L228" i="49"/>
  <c r="K228" i="49"/>
  <c r="J228" i="49"/>
  <c r="I228" i="49"/>
  <c r="H228" i="49"/>
  <c r="G228" i="49"/>
  <c r="D228" i="49"/>
  <c r="C228" i="49"/>
  <c r="F227" i="49"/>
  <c r="E227" i="49"/>
  <c r="U226" i="49"/>
  <c r="P226" i="49"/>
  <c r="F226" i="49"/>
  <c r="E226" i="49"/>
  <c r="F225" i="49"/>
  <c r="E225" i="49"/>
  <c r="F224" i="49"/>
  <c r="E224" i="49"/>
  <c r="F223" i="49"/>
  <c r="E223" i="49"/>
  <c r="F222" i="49"/>
  <c r="E222" i="49"/>
  <c r="F221" i="49"/>
  <c r="E221" i="49"/>
  <c r="E220" i="49" s="1"/>
  <c r="P220" i="49"/>
  <c r="N220" i="49"/>
  <c r="M220" i="49"/>
  <c r="L220" i="49"/>
  <c r="K220" i="49"/>
  <c r="J220" i="49"/>
  <c r="I220" i="49"/>
  <c r="H220" i="49"/>
  <c r="U220" i="49" s="1"/>
  <c r="G220" i="49"/>
  <c r="D220" i="49"/>
  <c r="C220" i="49"/>
  <c r="U219" i="49"/>
  <c r="P219" i="49"/>
  <c r="F219" i="49"/>
  <c r="E219" i="49"/>
  <c r="P218" i="49"/>
  <c r="F218" i="49"/>
  <c r="E218" i="49"/>
  <c r="U217" i="49"/>
  <c r="F217" i="49"/>
  <c r="E217" i="49"/>
  <c r="F216" i="49"/>
  <c r="E216" i="49"/>
  <c r="F215" i="49"/>
  <c r="E215" i="49"/>
  <c r="F214" i="49"/>
  <c r="E214" i="49"/>
  <c r="U213" i="49"/>
  <c r="P213" i="49"/>
  <c r="F213" i="49"/>
  <c r="E213" i="49"/>
  <c r="F212" i="49"/>
  <c r="E212" i="49"/>
  <c r="F211" i="49"/>
  <c r="E211" i="49"/>
  <c r="F210" i="49"/>
  <c r="E210" i="49"/>
  <c r="E209" i="49"/>
  <c r="U208" i="49"/>
  <c r="P208" i="49"/>
  <c r="E208" i="49"/>
  <c r="U207" i="49"/>
  <c r="P207" i="49"/>
  <c r="E207" i="49"/>
  <c r="F206" i="49"/>
  <c r="E206" i="49"/>
  <c r="U205" i="49"/>
  <c r="U204" i="49" s="1"/>
  <c r="P205" i="49"/>
  <c r="F205" i="49"/>
  <c r="E205" i="49"/>
  <c r="X204" i="49"/>
  <c r="X203" i="49" s="1"/>
  <c r="W204" i="49"/>
  <c r="W203" i="49" s="1"/>
  <c r="W202" i="49" s="1"/>
  <c r="V204" i="49"/>
  <c r="T204" i="49"/>
  <c r="T203" i="49" s="1"/>
  <c r="S204" i="49"/>
  <c r="S203" i="49" s="1"/>
  <c r="S202" i="49" s="1"/>
  <c r="R204" i="49"/>
  <c r="R203" i="49" s="1"/>
  <c r="Q204" i="49"/>
  <c r="Q203" i="49" s="1"/>
  <c r="O204" i="49"/>
  <c r="O203" i="49" s="1"/>
  <c r="O202" i="49" s="1"/>
  <c r="N204" i="49"/>
  <c r="N203" i="49" s="1"/>
  <c r="M204" i="49"/>
  <c r="L204" i="49"/>
  <c r="K204" i="49"/>
  <c r="K203" i="49" s="1"/>
  <c r="J204" i="49"/>
  <c r="J203" i="49" s="1"/>
  <c r="I204" i="49"/>
  <c r="H204" i="49"/>
  <c r="G204" i="49"/>
  <c r="G203" i="49" s="1"/>
  <c r="D204" i="49"/>
  <c r="C204" i="49"/>
  <c r="V203" i="49"/>
  <c r="C203" i="49"/>
  <c r="F200" i="49"/>
  <c r="E200" i="49"/>
  <c r="F199" i="49"/>
  <c r="E199" i="49"/>
  <c r="F198" i="49"/>
  <c r="F197" i="49" s="1"/>
  <c r="E198" i="49"/>
  <c r="N197" i="49"/>
  <c r="M197" i="49"/>
  <c r="L197" i="49"/>
  <c r="K197" i="49"/>
  <c r="J197" i="49"/>
  <c r="I197" i="49"/>
  <c r="H197" i="49"/>
  <c r="G197" i="49"/>
  <c r="D197" i="49"/>
  <c r="C197" i="49"/>
  <c r="F196" i="49"/>
  <c r="E196" i="49"/>
  <c r="F195" i="49"/>
  <c r="E195" i="49"/>
  <c r="E194" i="49" s="1"/>
  <c r="N194" i="49"/>
  <c r="M194" i="49"/>
  <c r="L194" i="49"/>
  <c r="K194" i="49"/>
  <c r="J194" i="49"/>
  <c r="I194" i="49"/>
  <c r="H194" i="49"/>
  <c r="G194" i="49"/>
  <c r="D194" i="49"/>
  <c r="C194" i="49"/>
  <c r="F193" i="49"/>
  <c r="E193" i="49"/>
  <c r="F192" i="49"/>
  <c r="E192" i="49"/>
  <c r="F191" i="49"/>
  <c r="E191" i="49"/>
  <c r="N190" i="49"/>
  <c r="M190" i="49"/>
  <c r="L190" i="49"/>
  <c r="K190" i="49"/>
  <c r="J190" i="49"/>
  <c r="I190" i="49"/>
  <c r="H190" i="49"/>
  <c r="G190" i="49"/>
  <c r="D190" i="49"/>
  <c r="C190" i="49"/>
  <c r="F189" i="49"/>
  <c r="E189" i="49"/>
  <c r="F188" i="49"/>
  <c r="E188" i="49"/>
  <c r="F187" i="49"/>
  <c r="E187" i="49"/>
  <c r="E186" i="49" s="1"/>
  <c r="N186" i="49"/>
  <c r="M186" i="49"/>
  <c r="L186" i="49"/>
  <c r="K186" i="49"/>
  <c r="J186" i="49"/>
  <c r="I186" i="49"/>
  <c r="H186" i="49"/>
  <c r="G186" i="49"/>
  <c r="D186" i="49"/>
  <c r="C186" i="49"/>
  <c r="F185" i="49"/>
  <c r="E185" i="49"/>
  <c r="F184" i="49"/>
  <c r="E184" i="49"/>
  <c r="F183" i="49"/>
  <c r="F182" i="49" s="1"/>
  <c r="E183" i="49"/>
  <c r="E182" i="49" s="1"/>
  <c r="N182" i="49"/>
  <c r="M182" i="49"/>
  <c r="L182" i="49"/>
  <c r="K182" i="49"/>
  <c r="J182" i="49"/>
  <c r="I182" i="49"/>
  <c r="H182" i="49"/>
  <c r="G182" i="49"/>
  <c r="D182" i="49"/>
  <c r="C182" i="49"/>
  <c r="F181" i="49"/>
  <c r="E181" i="49"/>
  <c r="F180" i="49"/>
  <c r="E180" i="49"/>
  <c r="F179" i="49"/>
  <c r="F178" i="49" s="1"/>
  <c r="E179" i="49"/>
  <c r="N178" i="49"/>
  <c r="M178" i="49"/>
  <c r="L178" i="49"/>
  <c r="K178" i="49"/>
  <c r="J178" i="49"/>
  <c r="I178" i="49"/>
  <c r="H178" i="49"/>
  <c r="G178" i="49"/>
  <c r="D178" i="49"/>
  <c r="C178" i="49"/>
  <c r="F177" i="49"/>
  <c r="E177" i="49"/>
  <c r="F176" i="49"/>
  <c r="E176" i="49"/>
  <c r="F175" i="49"/>
  <c r="F174" i="49" s="1"/>
  <c r="E175" i="49"/>
  <c r="N174" i="49"/>
  <c r="M174" i="49"/>
  <c r="L174" i="49"/>
  <c r="K174" i="49"/>
  <c r="J174" i="49"/>
  <c r="I174" i="49"/>
  <c r="H174" i="49"/>
  <c r="G174" i="49"/>
  <c r="D174" i="49"/>
  <c r="C174" i="49"/>
  <c r="C165" i="49" s="1"/>
  <c r="F173" i="49"/>
  <c r="E173" i="49"/>
  <c r="F172" i="49"/>
  <c r="E172" i="49"/>
  <c r="E170" i="49" s="1"/>
  <c r="F171" i="49"/>
  <c r="E171" i="49"/>
  <c r="N170" i="49"/>
  <c r="M170" i="49"/>
  <c r="L170" i="49"/>
  <c r="K170" i="49"/>
  <c r="J170" i="49"/>
  <c r="I170" i="49"/>
  <c r="H170" i="49"/>
  <c r="G170" i="49"/>
  <c r="D170" i="49"/>
  <c r="C170" i="49"/>
  <c r="F169" i="49"/>
  <c r="E169" i="49"/>
  <c r="F168" i="49"/>
  <c r="E168" i="49"/>
  <c r="F167" i="49"/>
  <c r="E167" i="49"/>
  <c r="N166" i="49"/>
  <c r="N165" i="49" s="1"/>
  <c r="M166" i="49"/>
  <c r="L166" i="49"/>
  <c r="K166" i="49"/>
  <c r="J166" i="49"/>
  <c r="I166" i="49"/>
  <c r="H166" i="49"/>
  <c r="G166" i="49"/>
  <c r="F166" i="49"/>
  <c r="D166" i="49"/>
  <c r="C166" i="49"/>
  <c r="F164" i="49"/>
  <c r="E164" i="49"/>
  <c r="F163" i="49"/>
  <c r="E163" i="49"/>
  <c r="F162" i="49"/>
  <c r="E162" i="49"/>
  <c r="F161" i="49"/>
  <c r="E161" i="49"/>
  <c r="N160" i="49"/>
  <c r="M160" i="49"/>
  <c r="L160" i="49"/>
  <c r="K160" i="49"/>
  <c r="J160" i="49"/>
  <c r="I160" i="49"/>
  <c r="H160" i="49"/>
  <c r="G160" i="49"/>
  <c r="D160" i="49"/>
  <c r="C160" i="49"/>
  <c r="F159" i="49"/>
  <c r="E159" i="49"/>
  <c r="F158" i="49"/>
  <c r="E158" i="49"/>
  <c r="F157" i="49"/>
  <c r="E157" i="49"/>
  <c r="F156" i="49"/>
  <c r="F155" i="49" s="1"/>
  <c r="E156" i="49"/>
  <c r="E155" i="49" s="1"/>
  <c r="N155" i="49"/>
  <c r="M155" i="49"/>
  <c r="L155" i="49"/>
  <c r="K155" i="49"/>
  <c r="J155" i="49"/>
  <c r="I155" i="49"/>
  <c r="H155" i="49"/>
  <c r="G155" i="49"/>
  <c r="D155" i="49"/>
  <c r="C155" i="49"/>
  <c r="F154" i="49"/>
  <c r="E154" i="49"/>
  <c r="F153" i="49"/>
  <c r="E153" i="49"/>
  <c r="F152" i="49"/>
  <c r="F151" i="49" s="1"/>
  <c r="E152" i="49"/>
  <c r="E151" i="49" s="1"/>
  <c r="N151" i="49"/>
  <c r="M151" i="49"/>
  <c r="L151" i="49"/>
  <c r="K151" i="49"/>
  <c r="J151" i="49"/>
  <c r="I151" i="49"/>
  <c r="H151" i="49"/>
  <c r="G151" i="49"/>
  <c r="D151" i="49"/>
  <c r="C151" i="49"/>
  <c r="F150" i="49"/>
  <c r="E150" i="49"/>
  <c r="F149" i="49"/>
  <c r="E149" i="49"/>
  <c r="F148" i="49"/>
  <c r="E148" i="49"/>
  <c r="F147" i="49"/>
  <c r="E147" i="49"/>
  <c r="N146" i="49"/>
  <c r="M146" i="49"/>
  <c r="L146" i="49"/>
  <c r="K146" i="49"/>
  <c r="J146" i="49"/>
  <c r="I146" i="49"/>
  <c r="H146" i="49"/>
  <c r="G146" i="49"/>
  <c r="D146" i="49"/>
  <c r="C146" i="49"/>
  <c r="F145" i="49"/>
  <c r="E145" i="49"/>
  <c r="F144" i="49"/>
  <c r="E144" i="49"/>
  <c r="F143" i="49"/>
  <c r="E143" i="49"/>
  <c r="F142" i="49"/>
  <c r="E142" i="49"/>
  <c r="E141" i="49" s="1"/>
  <c r="N141" i="49"/>
  <c r="M141" i="49"/>
  <c r="L141" i="49"/>
  <c r="K141" i="49"/>
  <c r="J141" i="49"/>
  <c r="I141" i="49"/>
  <c r="H141" i="49"/>
  <c r="G141" i="49"/>
  <c r="D141" i="49"/>
  <c r="C141" i="49"/>
  <c r="F140" i="49"/>
  <c r="E140" i="49"/>
  <c r="F139" i="49"/>
  <c r="E139" i="49"/>
  <c r="F138" i="49"/>
  <c r="E138" i="49"/>
  <c r="E136" i="49" s="1"/>
  <c r="F137" i="49"/>
  <c r="E137" i="49"/>
  <c r="N136" i="49"/>
  <c r="M136" i="49"/>
  <c r="L136" i="49"/>
  <c r="K136" i="49"/>
  <c r="J136" i="49"/>
  <c r="I136" i="49"/>
  <c r="H136" i="49"/>
  <c r="G136" i="49"/>
  <c r="D136" i="49"/>
  <c r="C136" i="49"/>
  <c r="F135" i="49"/>
  <c r="E135" i="49"/>
  <c r="F134" i="49"/>
  <c r="E134" i="49"/>
  <c r="F133" i="49"/>
  <c r="E133" i="49"/>
  <c r="F132" i="49"/>
  <c r="F131" i="49" s="1"/>
  <c r="E132" i="49"/>
  <c r="E131" i="49" s="1"/>
  <c r="N131" i="49"/>
  <c r="M131" i="49"/>
  <c r="L131" i="49"/>
  <c r="K131" i="49"/>
  <c r="J131" i="49"/>
  <c r="I131" i="49"/>
  <c r="H131" i="49"/>
  <c r="G131" i="49"/>
  <c r="D131" i="49"/>
  <c r="C131" i="49"/>
  <c r="F130" i="49"/>
  <c r="E130" i="49"/>
  <c r="F129" i="49"/>
  <c r="E129" i="49"/>
  <c r="F128" i="49"/>
  <c r="E128" i="49"/>
  <c r="F127" i="49"/>
  <c r="E127" i="49"/>
  <c r="N126" i="49"/>
  <c r="M126" i="49"/>
  <c r="L126" i="49"/>
  <c r="K126" i="49"/>
  <c r="J126" i="49"/>
  <c r="I126" i="49"/>
  <c r="H126" i="49"/>
  <c r="G126" i="49"/>
  <c r="D126" i="49"/>
  <c r="C126" i="49"/>
  <c r="F125" i="49"/>
  <c r="E125" i="49"/>
  <c r="F124" i="49"/>
  <c r="E124" i="49"/>
  <c r="F123" i="49"/>
  <c r="E123" i="49"/>
  <c r="F122" i="49"/>
  <c r="E122" i="49"/>
  <c r="E121" i="49" s="1"/>
  <c r="N121" i="49"/>
  <c r="M121" i="49"/>
  <c r="L121" i="49"/>
  <c r="K121" i="49"/>
  <c r="J121" i="49"/>
  <c r="I121" i="49"/>
  <c r="H121" i="49"/>
  <c r="G121" i="49"/>
  <c r="D121" i="49"/>
  <c r="C121" i="49"/>
  <c r="F120" i="49"/>
  <c r="E120" i="49"/>
  <c r="F119" i="49"/>
  <c r="E119" i="49"/>
  <c r="N118" i="49"/>
  <c r="M118" i="49"/>
  <c r="L118" i="49"/>
  <c r="K118" i="49"/>
  <c r="J118" i="49"/>
  <c r="I118" i="49"/>
  <c r="H118" i="49"/>
  <c r="G118" i="49"/>
  <c r="D118" i="49"/>
  <c r="C118" i="49"/>
  <c r="F117" i="49"/>
  <c r="E117" i="49"/>
  <c r="F116" i="49"/>
  <c r="E116" i="49"/>
  <c r="F115" i="49"/>
  <c r="E115" i="49"/>
  <c r="F114" i="49"/>
  <c r="E114" i="49"/>
  <c r="N113" i="49"/>
  <c r="M113" i="49"/>
  <c r="L113" i="49"/>
  <c r="K113" i="49"/>
  <c r="J113" i="49"/>
  <c r="I113" i="49"/>
  <c r="H113" i="49"/>
  <c r="G113" i="49"/>
  <c r="D113" i="49"/>
  <c r="C113" i="49"/>
  <c r="F112" i="49"/>
  <c r="E112" i="49"/>
  <c r="F111" i="49"/>
  <c r="E111" i="49"/>
  <c r="E110" i="49" s="1"/>
  <c r="N110" i="49"/>
  <c r="M110" i="49"/>
  <c r="L110" i="49"/>
  <c r="K110" i="49"/>
  <c r="J110" i="49"/>
  <c r="I110" i="49"/>
  <c r="H110" i="49"/>
  <c r="G110" i="49"/>
  <c r="D110" i="49"/>
  <c r="C110" i="49"/>
  <c r="F109" i="49"/>
  <c r="E109" i="49"/>
  <c r="E107" i="49" s="1"/>
  <c r="F108" i="49"/>
  <c r="E108" i="49"/>
  <c r="N107" i="49"/>
  <c r="M107" i="49"/>
  <c r="L107" i="49"/>
  <c r="K107" i="49"/>
  <c r="J107" i="49"/>
  <c r="I107" i="49"/>
  <c r="H107" i="49"/>
  <c r="G107" i="49"/>
  <c r="D107" i="49"/>
  <c r="C107" i="49"/>
  <c r="F106" i="49"/>
  <c r="E106" i="49"/>
  <c r="F105" i="49"/>
  <c r="F104" i="49" s="1"/>
  <c r="E105" i="49"/>
  <c r="N104" i="49"/>
  <c r="M104" i="49"/>
  <c r="L104" i="49"/>
  <c r="L103" i="49" s="1"/>
  <c r="K104" i="49"/>
  <c r="J104" i="49"/>
  <c r="I104" i="49"/>
  <c r="H104" i="49"/>
  <c r="G104" i="49"/>
  <c r="D104" i="49"/>
  <c r="C104" i="49"/>
  <c r="I103" i="49"/>
  <c r="P102" i="49"/>
  <c r="F102" i="49"/>
  <c r="E102" i="49"/>
  <c r="U101" i="49"/>
  <c r="P101" i="49"/>
  <c r="F101" i="49"/>
  <c r="E101" i="49"/>
  <c r="U100" i="49"/>
  <c r="F100" i="49"/>
  <c r="E100" i="49"/>
  <c r="F99" i="49"/>
  <c r="E99" i="49"/>
  <c r="F98" i="49"/>
  <c r="E98" i="49"/>
  <c r="F97" i="49"/>
  <c r="E97" i="49"/>
  <c r="F96" i="49"/>
  <c r="F95" i="49" s="1"/>
  <c r="E96" i="49"/>
  <c r="N95" i="49"/>
  <c r="M95" i="49"/>
  <c r="L95" i="49"/>
  <c r="K95" i="49"/>
  <c r="J95" i="49"/>
  <c r="I95" i="49"/>
  <c r="H95" i="49"/>
  <c r="G95" i="49"/>
  <c r="D95" i="49"/>
  <c r="C95" i="49"/>
  <c r="F94" i="49"/>
  <c r="E94" i="49"/>
  <c r="F93" i="49"/>
  <c r="E93" i="49"/>
  <c r="E91" i="49" s="1"/>
  <c r="F92" i="49"/>
  <c r="E92" i="49"/>
  <c r="N91" i="49"/>
  <c r="N86" i="49" s="1"/>
  <c r="M91" i="49"/>
  <c r="M86" i="49" s="1"/>
  <c r="L91" i="49"/>
  <c r="L86" i="49" s="1"/>
  <c r="K91" i="49"/>
  <c r="J91" i="49"/>
  <c r="J86" i="49" s="1"/>
  <c r="I91" i="49"/>
  <c r="I86" i="49" s="1"/>
  <c r="H91" i="49"/>
  <c r="H86" i="49" s="1"/>
  <c r="U86" i="49" s="1"/>
  <c r="G91" i="49"/>
  <c r="D91" i="49"/>
  <c r="D86" i="49" s="1"/>
  <c r="C91" i="49"/>
  <c r="C86" i="49" s="1"/>
  <c r="C76" i="49" s="1"/>
  <c r="C75" i="49" s="1"/>
  <c r="F90" i="49"/>
  <c r="E90" i="49"/>
  <c r="U89" i="49"/>
  <c r="P89" i="49"/>
  <c r="F89" i="49"/>
  <c r="E89" i="49"/>
  <c r="U88" i="49"/>
  <c r="P88" i="49"/>
  <c r="F88" i="49"/>
  <c r="E88" i="49"/>
  <c r="F87" i="49"/>
  <c r="E87" i="49"/>
  <c r="P86" i="49"/>
  <c r="K86" i="49"/>
  <c r="G86" i="49"/>
  <c r="F85" i="49"/>
  <c r="E85" i="49"/>
  <c r="U84" i="49"/>
  <c r="P84" i="49"/>
  <c r="F84" i="49"/>
  <c r="E84" i="49"/>
  <c r="U83" i="49"/>
  <c r="F83" i="49"/>
  <c r="E83" i="49"/>
  <c r="J82" i="49"/>
  <c r="I82" i="49"/>
  <c r="H82" i="49"/>
  <c r="G82" i="49"/>
  <c r="E82" i="49"/>
  <c r="F80" i="49"/>
  <c r="E80" i="49"/>
  <c r="F79" i="49"/>
  <c r="E79" i="49"/>
  <c r="F78" i="49"/>
  <c r="E78" i="49"/>
  <c r="P77" i="49"/>
  <c r="N77" i="49"/>
  <c r="M77" i="49"/>
  <c r="L77" i="49"/>
  <c r="K77" i="49"/>
  <c r="J77" i="49"/>
  <c r="I77" i="49"/>
  <c r="H77" i="49"/>
  <c r="G77" i="49"/>
  <c r="G76" i="49" s="1"/>
  <c r="G75" i="49" s="1"/>
  <c r="F77" i="49"/>
  <c r="E77" i="49"/>
  <c r="C77" i="49"/>
  <c r="P76" i="49"/>
  <c r="P75" i="49"/>
  <c r="F74" i="49"/>
  <c r="E74" i="49"/>
  <c r="F73" i="49"/>
  <c r="E73" i="49"/>
  <c r="P72" i="49"/>
  <c r="F72" i="49"/>
  <c r="F71" i="49" s="1"/>
  <c r="E72" i="49"/>
  <c r="N71" i="49"/>
  <c r="M71" i="49"/>
  <c r="L71" i="49"/>
  <c r="K71" i="49"/>
  <c r="J71" i="49"/>
  <c r="I71" i="49"/>
  <c r="H71" i="49"/>
  <c r="G71" i="49"/>
  <c r="D71" i="49"/>
  <c r="C71" i="49"/>
  <c r="F70" i="49"/>
  <c r="E70" i="49"/>
  <c r="F69" i="49"/>
  <c r="E69" i="49"/>
  <c r="F68" i="49"/>
  <c r="E68" i="49"/>
  <c r="N67" i="49"/>
  <c r="N66" i="49" s="1"/>
  <c r="M67" i="49"/>
  <c r="M66" i="49" s="1"/>
  <c r="L67" i="49"/>
  <c r="K67" i="49"/>
  <c r="J67" i="49"/>
  <c r="J66" i="49" s="1"/>
  <c r="I67" i="49"/>
  <c r="I66" i="49" s="1"/>
  <c r="H67" i="49"/>
  <c r="H66" i="49" s="1"/>
  <c r="H65" i="49" s="1"/>
  <c r="G67" i="49"/>
  <c r="D67" i="49"/>
  <c r="C67" i="49"/>
  <c r="C66" i="49" s="1"/>
  <c r="C65" i="49" s="1"/>
  <c r="L66" i="49"/>
  <c r="K66" i="49"/>
  <c r="G66" i="49"/>
  <c r="G65" i="49" s="1"/>
  <c r="D66" i="49"/>
  <c r="D65" i="49" s="1"/>
  <c r="F64" i="49"/>
  <c r="E64" i="49"/>
  <c r="F63" i="49"/>
  <c r="E63" i="49"/>
  <c r="N62" i="49"/>
  <c r="N61" i="49" s="1"/>
  <c r="M62" i="49"/>
  <c r="M61" i="49" s="1"/>
  <c r="L62" i="49"/>
  <c r="K62" i="49"/>
  <c r="K61" i="49" s="1"/>
  <c r="J62" i="49"/>
  <c r="J61" i="49" s="1"/>
  <c r="I62" i="49"/>
  <c r="H62" i="49"/>
  <c r="G62" i="49"/>
  <c r="G61" i="49" s="1"/>
  <c r="D62" i="49"/>
  <c r="D61" i="49" s="1"/>
  <c r="C62" i="49"/>
  <c r="C61" i="49" s="1"/>
  <c r="L61" i="49"/>
  <c r="I61" i="49"/>
  <c r="H61" i="49"/>
  <c r="F60" i="49"/>
  <c r="E60" i="49"/>
  <c r="U59" i="49"/>
  <c r="P59" i="49"/>
  <c r="F59" i="49"/>
  <c r="U58" i="49"/>
  <c r="P58" i="49"/>
  <c r="F58" i="49"/>
  <c r="E58" i="49"/>
  <c r="F57" i="49"/>
  <c r="E57" i="49"/>
  <c r="P56" i="49"/>
  <c r="N56" i="49"/>
  <c r="M56" i="49"/>
  <c r="L56" i="49"/>
  <c r="K56" i="49"/>
  <c r="J56" i="49"/>
  <c r="I56" i="49"/>
  <c r="H56" i="49"/>
  <c r="G56" i="49"/>
  <c r="C56" i="49"/>
  <c r="F55" i="49"/>
  <c r="E55" i="49"/>
  <c r="F54" i="49"/>
  <c r="E54" i="49"/>
  <c r="F53" i="49"/>
  <c r="F52" i="49" s="1"/>
  <c r="E53" i="49"/>
  <c r="E52" i="49" s="1"/>
  <c r="N52" i="49"/>
  <c r="M52" i="49"/>
  <c r="M50" i="49" s="1"/>
  <c r="L52" i="49"/>
  <c r="L50" i="49" s="1"/>
  <c r="K52" i="49"/>
  <c r="K50" i="49" s="1"/>
  <c r="J52" i="49"/>
  <c r="I52" i="49"/>
  <c r="I50" i="49" s="1"/>
  <c r="H52" i="49"/>
  <c r="H50" i="49" s="1"/>
  <c r="G52" i="49"/>
  <c r="G50" i="49" s="1"/>
  <c r="D52" i="49"/>
  <c r="D50" i="49" s="1"/>
  <c r="C52" i="49"/>
  <c r="C50" i="49" s="1"/>
  <c r="F51" i="49"/>
  <c r="E51" i="49"/>
  <c r="N50" i="49"/>
  <c r="J50" i="49"/>
  <c r="F49" i="49"/>
  <c r="F48" i="49" s="1"/>
  <c r="E49" i="49"/>
  <c r="E48" i="49" s="1"/>
  <c r="N48" i="49"/>
  <c r="M48" i="49"/>
  <c r="L48" i="49"/>
  <c r="K48" i="49"/>
  <c r="J48" i="49"/>
  <c r="I48" i="49"/>
  <c r="H48" i="49"/>
  <c r="G48" i="49"/>
  <c r="D48" i="49"/>
  <c r="C48" i="49"/>
  <c r="F47" i="49"/>
  <c r="F46" i="49" s="1"/>
  <c r="E47" i="49"/>
  <c r="E46" i="49" s="1"/>
  <c r="N46" i="49"/>
  <c r="M46" i="49"/>
  <c r="L46" i="49"/>
  <c r="K46" i="49"/>
  <c r="J46" i="49"/>
  <c r="I46" i="49"/>
  <c r="H46" i="49"/>
  <c r="G46" i="49"/>
  <c r="D46" i="49"/>
  <c r="C46" i="49"/>
  <c r="P45" i="49"/>
  <c r="F45" i="49"/>
  <c r="E45" i="49"/>
  <c r="F44" i="49"/>
  <c r="E44" i="49"/>
  <c r="F43" i="49"/>
  <c r="E43" i="49"/>
  <c r="U42" i="49"/>
  <c r="P42" i="49"/>
  <c r="F42" i="49"/>
  <c r="E42" i="49"/>
  <c r="U41" i="49"/>
  <c r="P41" i="49"/>
  <c r="F41" i="49"/>
  <c r="E41" i="49"/>
  <c r="F40" i="49"/>
  <c r="E40" i="49"/>
  <c r="F39" i="49"/>
  <c r="E39" i="49"/>
  <c r="F38" i="49"/>
  <c r="E38" i="49"/>
  <c r="F37" i="49"/>
  <c r="E37" i="49"/>
  <c r="F36" i="49"/>
  <c r="E36" i="49"/>
  <c r="F35" i="49"/>
  <c r="E35" i="49"/>
  <c r="F34" i="49"/>
  <c r="E34" i="49"/>
  <c r="U33" i="49"/>
  <c r="P33" i="49"/>
  <c r="F33" i="49"/>
  <c r="E33" i="49"/>
  <c r="F32" i="49"/>
  <c r="E32" i="49"/>
  <c r="X31" i="49"/>
  <c r="W31" i="49"/>
  <c r="V31" i="49"/>
  <c r="T31" i="49"/>
  <c r="S31" i="49"/>
  <c r="R31" i="49"/>
  <c r="Q31" i="49"/>
  <c r="O31" i="49"/>
  <c r="N31" i="49"/>
  <c r="N30" i="49" s="1"/>
  <c r="M31" i="49"/>
  <c r="L31" i="49"/>
  <c r="K31" i="49"/>
  <c r="J31" i="49"/>
  <c r="J30" i="49" s="1"/>
  <c r="I31" i="49"/>
  <c r="H31" i="49"/>
  <c r="G31" i="49"/>
  <c r="D31" i="49"/>
  <c r="C31" i="49"/>
  <c r="P30" i="49"/>
  <c r="F29" i="49"/>
  <c r="F28" i="49" s="1"/>
  <c r="E29" i="49"/>
  <c r="E28" i="49" s="1"/>
  <c r="N28" i="49"/>
  <c r="M28" i="49"/>
  <c r="L28" i="49"/>
  <c r="K28" i="49"/>
  <c r="J28" i="49"/>
  <c r="I28" i="49"/>
  <c r="H28" i="49"/>
  <c r="G28" i="49"/>
  <c r="D28" i="49"/>
  <c r="C28" i="49"/>
  <c r="F27" i="49"/>
  <c r="E27" i="49"/>
  <c r="F26" i="49"/>
  <c r="E26" i="49"/>
  <c r="F25" i="49"/>
  <c r="E25" i="49"/>
  <c r="F24" i="49"/>
  <c r="E24" i="49"/>
  <c r="N23" i="49"/>
  <c r="M23" i="49"/>
  <c r="L23" i="49"/>
  <c r="K23" i="49"/>
  <c r="J23" i="49"/>
  <c r="I23" i="49"/>
  <c r="H23" i="49"/>
  <c r="G23" i="49"/>
  <c r="F23" i="49"/>
  <c r="D23" i="49"/>
  <c r="C23" i="49"/>
  <c r="P22" i="49"/>
  <c r="F22" i="49"/>
  <c r="F21" i="49" s="1"/>
  <c r="F20" i="49" s="1"/>
  <c r="F19" i="49" s="1"/>
  <c r="E22" i="49"/>
  <c r="E21" i="49" s="1"/>
  <c r="P21" i="49"/>
  <c r="N21" i="49"/>
  <c r="M21" i="49"/>
  <c r="L21" i="49"/>
  <c r="L20" i="49" s="1"/>
  <c r="L19" i="49" s="1"/>
  <c r="K21" i="49"/>
  <c r="J21" i="49"/>
  <c r="I21" i="49"/>
  <c r="H21" i="49"/>
  <c r="H20" i="49" s="1"/>
  <c r="H19" i="49" s="1"/>
  <c r="G21" i="49"/>
  <c r="D21" i="49"/>
  <c r="D20" i="49" s="1"/>
  <c r="D19" i="49" s="1"/>
  <c r="C21" i="49"/>
  <c r="C20" i="49" s="1"/>
  <c r="C19" i="49" s="1"/>
  <c r="P20" i="49"/>
  <c r="G20" i="49"/>
  <c r="P19" i="49"/>
  <c r="F17" i="49"/>
  <c r="E17" i="49"/>
  <c r="F16" i="49"/>
  <c r="E16" i="49"/>
  <c r="N15" i="49"/>
  <c r="N14" i="49" s="1"/>
  <c r="N13" i="49" s="1"/>
  <c r="M15" i="49"/>
  <c r="L15" i="49"/>
  <c r="L14" i="49" s="1"/>
  <c r="L13" i="49" s="1"/>
  <c r="K15" i="49"/>
  <c r="K14" i="49" s="1"/>
  <c r="K13" i="49" s="1"/>
  <c r="J15" i="49"/>
  <c r="J14" i="49" s="1"/>
  <c r="J13" i="49" s="1"/>
  <c r="I15" i="49"/>
  <c r="I14" i="49" s="1"/>
  <c r="I13" i="49" s="1"/>
  <c r="H15" i="49"/>
  <c r="H14" i="49" s="1"/>
  <c r="H13" i="49" s="1"/>
  <c r="G15" i="49"/>
  <c r="G14" i="49" s="1"/>
  <c r="G13" i="49" s="1"/>
  <c r="D15" i="49"/>
  <c r="D14" i="49" s="1"/>
  <c r="D13" i="49" s="1"/>
  <c r="C15" i="49"/>
  <c r="C14" i="49" s="1"/>
  <c r="C13" i="49" s="1"/>
  <c r="P14" i="49"/>
  <c r="M14" i="49"/>
  <c r="M13" i="49" s="1"/>
  <c r="P13" i="49"/>
  <c r="P12" i="49"/>
  <c r="X11" i="49"/>
  <c r="W11" i="49"/>
  <c r="V11" i="49"/>
  <c r="T11" i="49"/>
  <c r="S11" i="49"/>
  <c r="R11" i="49"/>
  <c r="Q11" i="49"/>
  <c r="O11" i="49"/>
  <c r="E504" i="51" l="1"/>
  <c r="E484" i="49"/>
  <c r="E488" i="49"/>
  <c r="F15" i="49"/>
  <c r="F14" i="49" s="1"/>
  <c r="F13" i="49" s="1"/>
  <c r="E23" i="49"/>
  <c r="E20" i="49" s="1"/>
  <c r="E19" i="49" s="1"/>
  <c r="U31" i="49"/>
  <c r="E62" i="49"/>
  <c r="E61" i="49" s="1"/>
  <c r="E15" i="49"/>
  <c r="E14" i="49" s="1"/>
  <c r="E13" i="49" s="1"/>
  <c r="K20" i="49"/>
  <c r="K19" i="49" s="1"/>
  <c r="K65" i="49"/>
  <c r="K76" i="49"/>
  <c r="K75" i="49" s="1"/>
  <c r="F107" i="49"/>
  <c r="E113" i="49"/>
  <c r="E118" i="49"/>
  <c r="F146" i="49"/>
  <c r="F160" i="49"/>
  <c r="E178" i="49"/>
  <c r="E197" i="49"/>
  <c r="C236" i="49"/>
  <c r="I236" i="49"/>
  <c r="M236" i="49"/>
  <c r="E237" i="49"/>
  <c r="E278" i="49"/>
  <c r="F296" i="49"/>
  <c r="G312" i="49"/>
  <c r="K312" i="49"/>
  <c r="E328" i="49"/>
  <c r="H332" i="49"/>
  <c r="L332" i="49"/>
  <c r="F348" i="49"/>
  <c r="E358" i="49"/>
  <c r="F380" i="49"/>
  <c r="F384" i="49"/>
  <c r="E388" i="49"/>
  <c r="E392" i="49"/>
  <c r="F407" i="49"/>
  <c r="F406" i="49" s="1"/>
  <c r="F430" i="49"/>
  <c r="F434" i="49"/>
  <c r="F454" i="49"/>
  <c r="J472" i="49"/>
  <c r="N472" i="49"/>
  <c r="F500" i="49"/>
  <c r="F499" i="49" s="1"/>
  <c r="L65" i="49"/>
  <c r="P204" i="49"/>
  <c r="P203" i="49" s="1"/>
  <c r="U249" i="49"/>
  <c r="J292" i="49"/>
  <c r="N292" i="49"/>
  <c r="I351" i="49"/>
  <c r="K472" i="49"/>
  <c r="M20" i="49"/>
  <c r="M19" i="49" s="1"/>
  <c r="F50" i="49"/>
  <c r="X201" i="49"/>
  <c r="T236" i="49"/>
  <c r="T202" i="49" s="1"/>
  <c r="F292" i="49"/>
  <c r="H472" i="49"/>
  <c r="U472" i="49" s="1"/>
  <c r="L472" i="49"/>
  <c r="I20" i="49"/>
  <c r="I19" i="49" s="1"/>
  <c r="K30" i="49"/>
  <c r="F118" i="49"/>
  <c r="E126" i="49"/>
  <c r="E146" i="49"/>
  <c r="G165" i="49"/>
  <c r="K165" i="49"/>
  <c r="E166" i="49"/>
  <c r="F190" i="49"/>
  <c r="F194" i="49"/>
  <c r="E204" i="49"/>
  <c r="L236" i="49"/>
  <c r="F252" i="49"/>
  <c r="U252" i="49"/>
  <c r="F283" i="49"/>
  <c r="C292" i="49"/>
  <c r="E348" i="49"/>
  <c r="E332" i="49" s="1"/>
  <c r="L351" i="49"/>
  <c r="G351" i="49"/>
  <c r="K351" i="49"/>
  <c r="D351" i="49"/>
  <c r="M351" i="49"/>
  <c r="E430" i="49"/>
  <c r="E434" i="49"/>
  <c r="E454" i="49"/>
  <c r="C472" i="49"/>
  <c r="F489" i="49"/>
  <c r="F11" i="50"/>
  <c r="F201" i="50"/>
  <c r="J504" i="50"/>
  <c r="K504" i="50"/>
  <c r="I504" i="50"/>
  <c r="E201" i="50"/>
  <c r="E504" i="50" s="1"/>
  <c r="E202" i="50"/>
  <c r="G201" i="50"/>
  <c r="G504" i="50" s="1"/>
  <c r="U504" i="50" s="1"/>
  <c r="AJ203" i="49"/>
  <c r="F31" i="49"/>
  <c r="H76" i="49"/>
  <c r="H75" i="49" s="1"/>
  <c r="L76" i="49"/>
  <c r="L75" i="49" s="1"/>
  <c r="G19" i="49"/>
  <c r="J20" i="49"/>
  <c r="J19" i="49" s="1"/>
  <c r="J18" i="49" s="1"/>
  <c r="N20" i="49"/>
  <c r="N19" i="49" s="1"/>
  <c r="N18" i="49" s="1"/>
  <c r="G30" i="49"/>
  <c r="H30" i="49"/>
  <c r="H18" i="49" s="1"/>
  <c r="H12" i="49" s="1"/>
  <c r="L30" i="49"/>
  <c r="L18" i="49" s="1"/>
  <c r="L12" i="49" s="1"/>
  <c r="J65" i="49"/>
  <c r="N65" i="49"/>
  <c r="P11" i="49"/>
  <c r="M76" i="49"/>
  <c r="M75" i="49" s="1"/>
  <c r="R202" i="49"/>
  <c r="R201" i="49"/>
  <c r="P201" i="49"/>
  <c r="P202" i="49"/>
  <c r="D30" i="49"/>
  <c r="D18" i="49" s="1"/>
  <c r="D12" i="49" s="1"/>
  <c r="I30" i="49"/>
  <c r="I18" i="49" s="1"/>
  <c r="I12" i="49" s="1"/>
  <c r="M30" i="49"/>
  <c r="M18" i="49" s="1"/>
  <c r="M12" i="49" s="1"/>
  <c r="F67" i="49"/>
  <c r="F66" i="49" s="1"/>
  <c r="F65" i="49" s="1"/>
  <c r="E71" i="49"/>
  <c r="U75" i="49"/>
  <c r="F488" i="49"/>
  <c r="F484" i="49" s="1"/>
  <c r="N12" i="49"/>
  <c r="C30" i="49"/>
  <c r="C18" i="49" s="1"/>
  <c r="C12" i="49" s="1"/>
  <c r="E31" i="49"/>
  <c r="P31" i="49"/>
  <c r="E50" i="49"/>
  <c r="F56" i="49"/>
  <c r="U82" i="49"/>
  <c r="F82" i="49"/>
  <c r="C202" i="49"/>
  <c r="W201" i="49"/>
  <c r="I76" i="49"/>
  <c r="I75" i="49" s="1"/>
  <c r="N76" i="49"/>
  <c r="N75" i="49" s="1"/>
  <c r="F91" i="49"/>
  <c r="F86" i="49" s="1"/>
  <c r="M103" i="49"/>
  <c r="E104" i="49"/>
  <c r="H103" i="49"/>
  <c r="F113" i="49"/>
  <c r="F126" i="49"/>
  <c r="F141" i="49"/>
  <c r="E228" i="49"/>
  <c r="E203" i="49" s="1"/>
  <c r="J236" i="49"/>
  <c r="J202" i="49" s="1"/>
  <c r="N236" i="49"/>
  <c r="N202" i="49" s="1"/>
  <c r="S201" i="49"/>
  <c r="E249" i="49"/>
  <c r="F249" i="49"/>
  <c r="U257" i="49"/>
  <c r="E257" i="49"/>
  <c r="E283" i="49"/>
  <c r="E301" i="49"/>
  <c r="E313" i="49"/>
  <c r="F333" i="49"/>
  <c r="F332" i="49" s="1"/>
  <c r="C351" i="49"/>
  <c r="F376" i="49"/>
  <c r="F392" i="49"/>
  <c r="C413" i="49"/>
  <c r="E426" i="49"/>
  <c r="E450" i="49"/>
  <c r="F469" i="49"/>
  <c r="I472" i="49"/>
  <c r="D472" i="49"/>
  <c r="E474" i="49"/>
  <c r="E473" i="49" s="1"/>
  <c r="E472" i="49" s="1"/>
  <c r="E56" i="49"/>
  <c r="F62" i="49"/>
  <c r="F61" i="49" s="1"/>
  <c r="E67" i="49"/>
  <c r="E66" i="49" s="1"/>
  <c r="I65" i="49"/>
  <c r="M65" i="49"/>
  <c r="J76" i="49"/>
  <c r="J75" i="49" s="1"/>
  <c r="E95" i="49"/>
  <c r="E86" i="49" s="1"/>
  <c r="E76" i="49" s="1"/>
  <c r="E75" i="49" s="1"/>
  <c r="D103" i="49"/>
  <c r="F110" i="49"/>
  <c r="F121" i="49"/>
  <c r="F136" i="49"/>
  <c r="J103" i="49"/>
  <c r="N103" i="49"/>
  <c r="E160" i="49"/>
  <c r="F170" i="49"/>
  <c r="F165" i="49" s="1"/>
  <c r="E174" i="49"/>
  <c r="E165" i="49" s="1"/>
  <c r="F186" i="49"/>
  <c r="E190" i="49"/>
  <c r="I203" i="49"/>
  <c r="I201" i="49" s="1"/>
  <c r="M203" i="49"/>
  <c r="F220" i="49"/>
  <c r="U228" i="49"/>
  <c r="G236" i="49"/>
  <c r="K236" i="49"/>
  <c r="K202" i="49" s="1"/>
  <c r="O201" i="49"/>
  <c r="F237" i="49"/>
  <c r="F257" i="49"/>
  <c r="U261" i="49"/>
  <c r="U283" i="49"/>
  <c r="E296" i="49"/>
  <c r="E368" i="49"/>
  <c r="E384" i="49"/>
  <c r="E400" i="49"/>
  <c r="E407" i="49"/>
  <c r="E406" i="49" s="1"/>
  <c r="F426" i="49"/>
  <c r="F413" i="49" s="1"/>
  <c r="E442" i="49"/>
  <c r="E413" i="49" s="1"/>
  <c r="U454" i="49"/>
  <c r="G103" i="49"/>
  <c r="K103" i="49"/>
  <c r="J165" i="49"/>
  <c r="D165" i="49"/>
  <c r="I165" i="49"/>
  <c r="M165" i="49"/>
  <c r="D203" i="49"/>
  <c r="D201" i="49" s="1"/>
  <c r="V236" i="49"/>
  <c r="V201" i="49" s="1"/>
  <c r="J351" i="49"/>
  <c r="N351" i="49"/>
  <c r="G413" i="49"/>
  <c r="K413" i="49"/>
  <c r="E469" i="49"/>
  <c r="M472" i="49"/>
  <c r="U474" i="49"/>
  <c r="G202" i="49"/>
  <c r="U237" i="49"/>
  <c r="J12" i="49"/>
  <c r="K18" i="49"/>
  <c r="K12" i="49" s="1"/>
  <c r="K11" i="49" s="1"/>
  <c r="E30" i="49"/>
  <c r="E103" i="49"/>
  <c r="F30" i="49"/>
  <c r="F18" i="49" s="1"/>
  <c r="F12" i="49" s="1"/>
  <c r="H165" i="49"/>
  <c r="L165" i="49"/>
  <c r="N201" i="49"/>
  <c r="X202" i="49"/>
  <c r="I202" i="49"/>
  <c r="M202" i="49"/>
  <c r="M201" i="49"/>
  <c r="Q202" i="49"/>
  <c r="Q201" i="49"/>
  <c r="E236" i="49"/>
  <c r="F103" i="49"/>
  <c r="E312" i="49"/>
  <c r="U203" i="49"/>
  <c r="F204" i="49"/>
  <c r="F203" i="49" s="1"/>
  <c r="C103" i="49"/>
  <c r="H203" i="49"/>
  <c r="L203" i="49"/>
  <c r="T201" i="49"/>
  <c r="E292" i="49"/>
  <c r="U469" i="49"/>
  <c r="U473" i="49"/>
  <c r="H11" i="49" l="1"/>
  <c r="E18" i="49"/>
  <c r="E12" i="49" s="1"/>
  <c r="J11" i="49"/>
  <c r="D202" i="49"/>
  <c r="L11" i="49"/>
  <c r="U236" i="49"/>
  <c r="E65" i="49"/>
  <c r="C201" i="49"/>
  <c r="M11" i="49"/>
  <c r="I11" i="49"/>
  <c r="I504" i="49" s="1"/>
  <c r="F504" i="50"/>
  <c r="E351" i="49"/>
  <c r="F351" i="49"/>
  <c r="D11" i="49"/>
  <c r="D504" i="49" s="1"/>
  <c r="C11" i="49"/>
  <c r="C504" i="49" s="1"/>
  <c r="V202" i="49"/>
  <c r="M504" i="49"/>
  <c r="K201" i="49"/>
  <c r="K504" i="49" s="1"/>
  <c r="F76" i="49"/>
  <c r="F75" i="49" s="1"/>
  <c r="F11" i="49" s="1"/>
  <c r="N11" i="49"/>
  <c r="N504" i="49" s="1"/>
  <c r="J201" i="49"/>
  <c r="J504" i="49" s="1"/>
  <c r="E201" i="49"/>
  <c r="G201" i="49"/>
  <c r="F236" i="49"/>
  <c r="F201" i="49" s="1"/>
  <c r="F504" i="49" s="1"/>
  <c r="G18" i="49"/>
  <c r="G12" i="49" s="1"/>
  <c r="G11" i="49" s="1"/>
  <c r="G504" i="49" s="1"/>
  <c r="H201" i="49"/>
  <c r="H504" i="49" s="1"/>
  <c r="H202" i="49"/>
  <c r="E202" i="49"/>
  <c r="U12" i="49"/>
  <c r="U11" i="49" s="1"/>
  <c r="U202" i="49"/>
  <c r="U201" i="49"/>
  <c r="L201" i="49"/>
  <c r="L504" i="49" s="1"/>
  <c r="L202" i="49"/>
  <c r="D250" i="48"/>
  <c r="D253" i="48"/>
  <c r="F504" i="48"/>
  <c r="E504" i="48"/>
  <c r="F503" i="48"/>
  <c r="E503" i="48"/>
  <c r="F502" i="48"/>
  <c r="F501" i="48" s="1"/>
  <c r="F500" i="48" s="1"/>
  <c r="E502" i="48"/>
  <c r="N501" i="48"/>
  <c r="N500" i="48" s="1"/>
  <c r="M501" i="48"/>
  <c r="M500" i="48" s="1"/>
  <c r="L501" i="48"/>
  <c r="L500" i="48" s="1"/>
  <c r="K501" i="48"/>
  <c r="J501" i="48"/>
  <c r="J500" i="48" s="1"/>
  <c r="I501" i="48"/>
  <c r="H501" i="48"/>
  <c r="H500" i="48" s="1"/>
  <c r="G501" i="48"/>
  <c r="D501" i="48"/>
  <c r="D500" i="48" s="1"/>
  <c r="C501" i="48"/>
  <c r="C500" i="48" s="1"/>
  <c r="K500" i="48"/>
  <c r="I500" i="48"/>
  <c r="G500" i="48"/>
  <c r="F499" i="48"/>
  <c r="E499" i="48"/>
  <c r="F498" i="48"/>
  <c r="E498" i="48"/>
  <c r="F497" i="48"/>
  <c r="E497" i="48"/>
  <c r="F496" i="48"/>
  <c r="F495" i="48" s="1"/>
  <c r="E496" i="48"/>
  <c r="N495" i="48"/>
  <c r="M495" i="48"/>
  <c r="L495" i="48"/>
  <c r="L489" i="48" s="1"/>
  <c r="L485" i="48" s="1"/>
  <c r="K495" i="48"/>
  <c r="J495" i="48"/>
  <c r="I495" i="48"/>
  <c r="H495" i="48"/>
  <c r="H489" i="48" s="1"/>
  <c r="H485" i="48" s="1"/>
  <c r="G495" i="48"/>
  <c r="D495" i="48"/>
  <c r="C495" i="48"/>
  <c r="F494" i="48"/>
  <c r="E494" i="48"/>
  <c r="F493" i="48"/>
  <c r="E493" i="48"/>
  <c r="F492" i="48"/>
  <c r="E492" i="48"/>
  <c r="F491" i="48"/>
  <c r="E491" i="48"/>
  <c r="E490" i="48" s="1"/>
  <c r="N490" i="48"/>
  <c r="N489" i="48" s="1"/>
  <c r="M490" i="48"/>
  <c r="M489" i="48" s="1"/>
  <c r="L490" i="48"/>
  <c r="K490" i="48"/>
  <c r="K489" i="48" s="1"/>
  <c r="J490" i="48"/>
  <c r="J489" i="48" s="1"/>
  <c r="I490" i="48"/>
  <c r="I489" i="48" s="1"/>
  <c r="H490" i="48"/>
  <c r="G490" i="48"/>
  <c r="G489" i="48" s="1"/>
  <c r="D490" i="48"/>
  <c r="D489" i="48" s="1"/>
  <c r="C490" i="48"/>
  <c r="F488" i="48"/>
  <c r="E488" i="48"/>
  <c r="F487" i="48"/>
  <c r="E487" i="48"/>
  <c r="N486" i="48"/>
  <c r="M486" i="48"/>
  <c r="L486" i="48"/>
  <c r="K486" i="48"/>
  <c r="J486" i="48"/>
  <c r="I486" i="48"/>
  <c r="H486" i="48"/>
  <c r="G486" i="48"/>
  <c r="F486" i="48"/>
  <c r="D486" i="48"/>
  <c r="C486" i="48"/>
  <c r="F484" i="48"/>
  <c r="E484" i="48"/>
  <c r="F483" i="48"/>
  <c r="F482" i="48" s="1"/>
  <c r="F481" i="48" s="1"/>
  <c r="E483" i="48"/>
  <c r="E482" i="48" s="1"/>
  <c r="E481" i="48" s="1"/>
  <c r="N482" i="48"/>
  <c r="N481" i="48" s="1"/>
  <c r="M482" i="48"/>
  <c r="M481" i="48" s="1"/>
  <c r="M473" i="48" s="1"/>
  <c r="L482" i="48"/>
  <c r="L481" i="48" s="1"/>
  <c r="K482" i="48"/>
  <c r="K481" i="48" s="1"/>
  <c r="J482" i="48"/>
  <c r="I482" i="48"/>
  <c r="H482" i="48"/>
  <c r="G482" i="48"/>
  <c r="G481" i="48" s="1"/>
  <c r="D482" i="48"/>
  <c r="D481" i="48" s="1"/>
  <c r="C482" i="48"/>
  <c r="C481" i="48" s="1"/>
  <c r="J481" i="48"/>
  <c r="I481" i="48"/>
  <c r="H481" i="48"/>
  <c r="F480" i="48"/>
  <c r="E480" i="48"/>
  <c r="F479" i="48"/>
  <c r="E479" i="48"/>
  <c r="F478" i="48"/>
  <c r="E478" i="48"/>
  <c r="U477" i="48"/>
  <c r="F477" i="48"/>
  <c r="E477" i="48"/>
  <c r="F476" i="48"/>
  <c r="E476" i="48"/>
  <c r="N475" i="48"/>
  <c r="N474" i="48" s="1"/>
  <c r="M475" i="48"/>
  <c r="L475" i="48"/>
  <c r="L474" i="48" s="1"/>
  <c r="K475" i="48"/>
  <c r="K474" i="48" s="1"/>
  <c r="J475" i="48"/>
  <c r="J474" i="48" s="1"/>
  <c r="J473" i="48" s="1"/>
  <c r="I475" i="48"/>
  <c r="I474" i="48" s="1"/>
  <c r="I473" i="48" s="1"/>
  <c r="H475" i="48"/>
  <c r="H474" i="48" s="1"/>
  <c r="H473" i="48" s="1"/>
  <c r="G475" i="48"/>
  <c r="D475" i="48"/>
  <c r="D474" i="48" s="1"/>
  <c r="C475" i="48"/>
  <c r="C474" i="48" s="1"/>
  <c r="M474" i="48"/>
  <c r="U472" i="48"/>
  <c r="F472" i="48"/>
  <c r="E472" i="48"/>
  <c r="U471" i="48"/>
  <c r="F471" i="48"/>
  <c r="E471" i="48"/>
  <c r="J470" i="48"/>
  <c r="I470" i="48"/>
  <c r="H470" i="48"/>
  <c r="G470" i="48"/>
  <c r="D470" i="48"/>
  <c r="C470" i="48"/>
  <c r="U469" i="48"/>
  <c r="F469" i="48"/>
  <c r="E469" i="48"/>
  <c r="F468" i="48"/>
  <c r="E468" i="48"/>
  <c r="F467" i="48"/>
  <c r="E467" i="48"/>
  <c r="F466" i="48"/>
  <c r="E466" i="48"/>
  <c r="F465" i="48"/>
  <c r="E465" i="48"/>
  <c r="F464" i="48"/>
  <c r="E464" i="48"/>
  <c r="F463" i="48"/>
  <c r="E463" i="48"/>
  <c r="F462" i="48"/>
  <c r="E462" i="48"/>
  <c r="F461" i="48"/>
  <c r="E461" i="48"/>
  <c r="F460" i="48"/>
  <c r="E460" i="48"/>
  <c r="F459" i="48"/>
  <c r="E459" i="48"/>
  <c r="F458" i="48"/>
  <c r="E458" i="48"/>
  <c r="F457" i="48"/>
  <c r="E457" i="48"/>
  <c r="F456" i="48"/>
  <c r="E456" i="48"/>
  <c r="N455" i="48"/>
  <c r="M455" i="48"/>
  <c r="L455" i="48"/>
  <c r="K455" i="48"/>
  <c r="J455" i="48"/>
  <c r="I455" i="48"/>
  <c r="H455" i="48"/>
  <c r="G455" i="48"/>
  <c r="D455" i="48"/>
  <c r="C455" i="48"/>
  <c r="F454" i="48"/>
  <c r="E454" i="48"/>
  <c r="F453" i="48"/>
  <c r="E453" i="48"/>
  <c r="E451" i="48" s="1"/>
  <c r="F452" i="48"/>
  <c r="E452" i="48"/>
  <c r="N451" i="48"/>
  <c r="M451" i="48"/>
  <c r="L451" i="48"/>
  <c r="K451" i="48"/>
  <c r="J451" i="48"/>
  <c r="I451" i="48"/>
  <c r="H451" i="48"/>
  <c r="G451" i="48"/>
  <c r="D451" i="48"/>
  <c r="C451" i="48"/>
  <c r="F450" i="48"/>
  <c r="E450" i="48"/>
  <c r="F449" i="48"/>
  <c r="E449" i="48"/>
  <c r="F448" i="48"/>
  <c r="E448" i="48"/>
  <c r="N447" i="48"/>
  <c r="M447" i="48"/>
  <c r="L447" i="48"/>
  <c r="K447" i="48"/>
  <c r="J447" i="48"/>
  <c r="I447" i="48"/>
  <c r="H447" i="48"/>
  <c r="G447" i="48"/>
  <c r="D447" i="48"/>
  <c r="C447" i="48"/>
  <c r="F446" i="48"/>
  <c r="E446" i="48"/>
  <c r="F445" i="48"/>
  <c r="E445" i="48"/>
  <c r="E443" i="48" s="1"/>
  <c r="F444" i="48"/>
  <c r="E444" i="48"/>
  <c r="N443" i="48"/>
  <c r="M443" i="48"/>
  <c r="L443" i="48"/>
  <c r="K443" i="48"/>
  <c r="J443" i="48"/>
  <c r="I443" i="48"/>
  <c r="H443" i="48"/>
  <c r="G443" i="48"/>
  <c r="D443" i="48"/>
  <c r="C443" i="48"/>
  <c r="F442" i="48"/>
  <c r="E442" i="48"/>
  <c r="F441" i="48"/>
  <c r="E441" i="48"/>
  <c r="F440" i="48"/>
  <c r="E440" i="48"/>
  <c r="N439" i="48"/>
  <c r="M439" i="48"/>
  <c r="L439" i="48"/>
  <c r="K439" i="48"/>
  <c r="J439" i="48"/>
  <c r="I439" i="48"/>
  <c r="H439" i="48"/>
  <c r="G439" i="48"/>
  <c r="D439" i="48"/>
  <c r="C439" i="48"/>
  <c r="F438" i="48"/>
  <c r="E438" i="48"/>
  <c r="F437" i="48"/>
  <c r="E437" i="48"/>
  <c r="E435" i="48" s="1"/>
  <c r="F436" i="48"/>
  <c r="E436" i="48"/>
  <c r="N435" i="48"/>
  <c r="M435" i="48"/>
  <c r="L435" i="48"/>
  <c r="K435" i="48"/>
  <c r="J435" i="48"/>
  <c r="I435" i="48"/>
  <c r="H435" i="48"/>
  <c r="G435" i="48"/>
  <c r="D435" i="48"/>
  <c r="C435" i="48"/>
  <c r="F434" i="48"/>
  <c r="E434" i="48"/>
  <c r="F433" i="48"/>
  <c r="E433" i="48"/>
  <c r="F432" i="48"/>
  <c r="E432" i="48"/>
  <c r="N431" i="48"/>
  <c r="M431" i="48"/>
  <c r="L431" i="48"/>
  <c r="K431" i="48"/>
  <c r="J431" i="48"/>
  <c r="I431" i="48"/>
  <c r="H431" i="48"/>
  <c r="G431" i="48"/>
  <c r="D431" i="48"/>
  <c r="C431" i="48"/>
  <c r="F430" i="48"/>
  <c r="E430" i="48"/>
  <c r="F429" i="48"/>
  <c r="E429" i="48"/>
  <c r="F428" i="48"/>
  <c r="E428" i="48"/>
  <c r="N427" i="48"/>
  <c r="M427" i="48"/>
  <c r="L427" i="48"/>
  <c r="K427" i="48"/>
  <c r="J427" i="48"/>
  <c r="I427" i="48"/>
  <c r="H427" i="48"/>
  <c r="G427" i="48"/>
  <c r="D427" i="48"/>
  <c r="C427" i="48"/>
  <c r="F426" i="48"/>
  <c r="E426" i="48"/>
  <c r="F425" i="48"/>
  <c r="E425" i="48"/>
  <c r="F424" i="48"/>
  <c r="E424" i="48"/>
  <c r="N423" i="48"/>
  <c r="M423" i="48"/>
  <c r="L423" i="48"/>
  <c r="K423" i="48"/>
  <c r="J423" i="48"/>
  <c r="I423" i="48"/>
  <c r="H423" i="48"/>
  <c r="G423" i="48"/>
  <c r="F423" i="48"/>
  <c r="D423" i="48"/>
  <c r="C423" i="48"/>
  <c r="F422" i="48"/>
  <c r="E422" i="48"/>
  <c r="F421" i="48"/>
  <c r="E421" i="48"/>
  <c r="F420" i="48"/>
  <c r="E420" i="48"/>
  <c r="E419" i="48" s="1"/>
  <c r="N419" i="48"/>
  <c r="M419" i="48"/>
  <c r="L419" i="48"/>
  <c r="K419" i="48"/>
  <c r="J419" i="48"/>
  <c r="I419" i="48"/>
  <c r="H419" i="48"/>
  <c r="G419" i="48"/>
  <c r="D419" i="48"/>
  <c r="C419" i="48"/>
  <c r="F418" i="48"/>
  <c r="E418" i="48"/>
  <c r="F417" i="48"/>
  <c r="E417" i="48"/>
  <c r="F416" i="48"/>
  <c r="E416" i="48"/>
  <c r="N415" i="48"/>
  <c r="M415" i="48"/>
  <c r="L415" i="48"/>
  <c r="K415" i="48"/>
  <c r="J415" i="48"/>
  <c r="I415" i="48"/>
  <c r="H415" i="48"/>
  <c r="G415" i="48"/>
  <c r="D415" i="48"/>
  <c r="C415" i="48"/>
  <c r="F413" i="48"/>
  <c r="E413" i="48"/>
  <c r="F412" i="48"/>
  <c r="E412" i="48"/>
  <c r="F411" i="48"/>
  <c r="E411" i="48"/>
  <c r="F410" i="48"/>
  <c r="E410" i="48"/>
  <c r="F409" i="48"/>
  <c r="E409" i="48"/>
  <c r="N408" i="48"/>
  <c r="N407" i="48" s="1"/>
  <c r="M408" i="48"/>
  <c r="M407" i="48" s="1"/>
  <c r="L408" i="48"/>
  <c r="K408" i="48"/>
  <c r="K407" i="48" s="1"/>
  <c r="J408" i="48"/>
  <c r="J407" i="48" s="1"/>
  <c r="I408" i="48"/>
  <c r="I407" i="48" s="1"/>
  <c r="H408" i="48"/>
  <c r="H407" i="48" s="1"/>
  <c r="G408" i="48"/>
  <c r="G407" i="48" s="1"/>
  <c r="D408" i="48"/>
  <c r="D407" i="48" s="1"/>
  <c r="C408" i="48"/>
  <c r="C407" i="48" s="1"/>
  <c r="L407" i="48"/>
  <c r="F406" i="48"/>
  <c r="F405" i="48" s="1"/>
  <c r="E406" i="48"/>
  <c r="E405" i="48" s="1"/>
  <c r="N405" i="48"/>
  <c r="M405" i="48"/>
  <c r="L405" i="48"/>
  <c r="K405" i="48"/>
  <c r="J405" i="48"/>
  <c r="I405" i="48"/>
  <c r="H405" i="48"/>
  <c r="G405" i="48"/>
  <c r="D405" i="48"/>
  <c r="C405" i="48"/>
  <c r="F404" i="48"/>
  <c r="E404" i="48"/>
  <c r="F403" i="48"/>
  <c r="E403" i="48"/>
  <c r="F402" i="48"/>
  <c r="F401" i="48" s="1"/>
  <c r="E402" i="48"/>
  <c r="N401" i="48"/>
  <c r="M401" i="48"/>
  <c r="L401" i="48"/>
  <c r="K401" i="48"/>
  <c r="J401" i="48"/>
  <c r="I401" i="48"/>
  <c r="H401" i="48"/>
  <c r="G401" i="48"/>
  <c r="D401" i="48"/>
  <c r="C401" i="48"/>
  <c r="F400" i="48"/>
  <c r="E400" i="48"/>
  <c r="F399" i="48"/>
  <c r="E399" i="48"/>
  <c r="F398" i="48"/>
  <c r="E398" i="48"/>
  <c r="N397" i="48"/>
  <c r="M397" i="48"/>
  <c r="L397" i="48"/>
  <c r="K397" i="48"/>
  <c r="J397" i="48"/>
  <c r="I397" i="48"/>
  <c r="H397" i="48"/>
  <c r="G397" i="48"/>
  <c r="D397" i="48"/>
  <c r="C397" i="48"/>
  <c r="F396" i="48"/>
  <c r="E396" i="48"/>
  <c r="F395" i="48"/>
  <c r="E395" i="48"/>
  <c r="F394" i="48"/>
  <c r="E394" i="48"/>
  <c r="N393" i="48"/>
  <c r="M393" i="48"/>
  <c r="L393" i="48"/>
  <c r="K393" i="48"/>
  <c r="J393" i="48"/>
  <c r="I393" i="48"/>
  <c r="H393" i="48"/>
  <c r="G393" i="48"/>
  <c r="D393" i="48"/>
  <c r="C393" i="48"/>
  <c r="F392" i="48"/>
  <c r="E392" i="48"/>
  <c r="F391" i="48"/>
  <c r="E391" i="48"/>
  <c r="F390" i="48"/>
  <c r="F389" i="48" s="1"/>
  <c r="E390" i="48"/>
  <c r="N389" i="48"/>
  <c r="M389" i="48"/>
  <c r="L389" i="48"/>
  <c r="K389" i="48"/>
  <c r="J389" i="48"/>
  <c r="I389" i="48"/>
  <c r="H389" i="48"/>
  <c r="G389" i="48"/>
  <c r="D389" i="48"/>
  <c r="C389" i="48"/>
  <c r="F388" i="48"/>
  <c r="E388" i="48"/>
  <c r="F387" i="48"/>
  <c r="E387" i="48"/>
  <c r="F386" i="48"/>
  <c r="E386" i="48"/>
  <c r="N385" i="48"/>
  <c r="M385" i="48"/>
  <c r="L385" i="48"/>
  <c r="K385" i="48"/>
  <c r="J385" i="48"/>
  <c r="I385" i="48"/>
  <c r="H385" i="48"/>
  <c r="G385" i="48"/>
  <c r="D385" i="48"/>
  <c r="C385" i="48"/>
  <c r="F384" i="48"/>
  <c r="E384" i="48"/>
  <c r="F383" i="48"/>
  <c r="E383" i="48"/>
  <c r="F382" i="48"/>
  <c r="E382" i="48"/>
  <c r="N381" i="48"/>
  <c r="M381" i="48"/>
  <c r="L381" i="48"/>
  <c r="K381" i="48"/>
  <c r="J381" i="48"/>
  <c r="I381" i="48"/>
  <c r="H381" i="48"/>
  <c r="G381" i="48"/>
  <c r="D381" i="48"/>
  <c r="C381" i="48"/>
  <c r="F380" i="48"/>
  <c r="E380" i="48"/>
  <c r="F379" i="48"/>
  <c r="E379" i="48"/>
  <c r="F378" i="48"/>
  <c r="E378" i="48"/>
  <c r="E377" i="48" s="1"/>
  <c r="N377" i="48"/>
  <c r="M377" i="48"/>
  <c r="L377" i="48"/>
  <c r="K377" i="48"/>
  <c r="J377" i="48"/>
  <c r="I377" i="48"/>
  <c r="H377" i="48"/>
  <c r="G377" i="48"/>
  <c r="D377" i="48"/>
  <c r="C377" i="48"/>
  <c r="F376" i="48"/>
  <c r="E376" i="48"/>
  <c r="F375" i="48"/>
  <c r="E375" i="48"/>
  <c r="F374" i="48"/>
  <c r="E374" i="48"/>
  <c r="N373" i="48"/>
  <c r="M373" i="48"/>
  <c r="L373" i="48"/>
  <c r="K373" i="48"/>
  <c r="J373" i="48"/>
  <c r="I373" i="48"/>
  <c r="H373" i="48"/>
  <c r="G373" i="48"/>
  <c r="D373" i="48"/>
  <c r="C373" i="48"/>
  <c r="F372" i="48"/>
  <c r="E372" i="48"/>
  <c r="F371" i="48"/>
  <c r="E371" i="48"/>
  <c r="F370" i="48"/>
  <c r="E370" i="48"/>
  <c r="N369" i="48"/>
  <c r="M369" i="48"/>
  <c r="L369" i="48"/>
  <c r="K369" i="48"/>
  <c r="J369" i="48"/>
  <c r="I369" i="48"/>
  <c r="H369" i="48"/>
  <c r="G369" i="48"/>
  <c r="D369" i="48"/>
  <c r="C369" i="48"/>
  <c r="F368" i="48"/>
  <c r="E368" i="48"/>
  <c r="F367" i="48"/>
  <c r="E367" i="48"/>
  <c r="F366" i="48"/>
  <c r="E366" i="48"/>
  <c r="N365" i="48"/>
  <c r="M365" i="48"/>
  <c r="L365" i="48"/>
  <c r="K365" i="48"/>
  <c r="J365" i="48"/>
  <c r="I365" i="48"/>
  <c r="H365" i="48"/>
  <c r="G365" i="48"/>
  <c r="D365" i="48"/>
  <c r="C365" i="48"/>
  <c r="F364" i="48"/>
  <c r="F363" i="48" s="1"/>
  <c r="E364" i="48"/>
  <c r="E363" i="48" s="1"/>
  <c r="N363" i="48"/>
  <c r="M363" i="48"/>
  <c r="L363" i="48"/>
  <c r="K363" i="48"/>
  <c r="J363" i="48"/>
  <c r="I363" i="48"/>
  <c r="H363" i="48"/>
  <c r="G363" i="48"/>
  <c r="D363" i="48"/>
  <c r="C363" i="48"/>
  <c r="F362" i="48"/>
  <c r="E362" i="48"/>
  <c r="F361" i="48"/>
  <c r="E361" i="48"/>
  <c r="F360" i="48"/>
  <c r="E360" i="48"/>
  <c r="N359" i="48"/>
  <c r="M359" i="48"/>
  <c r="L359" i="48"/>
  <c r="K359" i="48"/>
  <c r="J359" i="48"/>
  <c r="I359" i="48"/>
  <c r="H359" i="48"/>
  <c r="G359" i="48"/>
  <c r="D359" i="48"/>
  <c r="C359" i="48"/>
  <c r="F358" i="48"/>
  <c r="F357" i="48" s="1"/>
  <c r="E358" i="48"/>
  <c r="E357" i="48" s="1"/>
  <c r="N357" i="48"/>
  <c r="M357" i="48"/>
  <c r="L357" i="48"/>
  <c r="K357" i="48"/>
  <c r="J357" i="48"/>
  <c r="I357" i="48"/>
  <c r="H357" i="48"/>
  <c r="G357" i="48"/>
  <c r="D357" i="48"/>
  <c r="C357" i="48"/>
  <c r="F356" i="48"/>
  <c r="F355" i="48" s="1"/>
  <c r="E356" i="48"/>
  <c r="E355" i="48" s="1"/>
  <c r="N355" i="48"/>
  <c r="M355" i="48"/>
  <c r="L355" i="48"/>
  <c r="K355" i="48"/>
  <c r="J355" i="48"/>
  <c r="I355" i="48"/>
  <c r="H355" i="48"/>
  <c r="G355" i="48"/>
  <c r="D355" i="48"/>
  <c r="C355" i="48"/>
  <c r="F354" i="48"/>
  <c r="F353" i="48" s="1"/>
  <c r="E354" i="48"/>
  <c r="E353" i="48" s="1"/>
  <c r="N353" i="48"/>
  <c r="M353" i="48"/>
  <c r="L353" i="48"/>
  <c r="K353" i="48"/>
  <c r="J353" i="48"/>
  <c r="I353" i="48"/>
  <c r="H353" i="48"/>
  <c r="G353" i="48"/>
  <c r="D353" i="48"/>
  <c r="C353" i="48"/>
  <c r="F351" i="48"/>
  <c r="E351" i="48"/>
  <c r="F350" i="48"/>
  <c r="E350" i="48"/>
  <c r="N349" i="48"/>
  <c r="M349" i="48"/>
  <c r="L349" i="48"/>
  <c r="K349" i="48"/>
  <c r="J349" i="48"/>
  <c r="I349" i="48"/>
  <c r="H349" i="48"/>
  <c r="G349" i="48"/>
  <c r="D349" i="48"/>
  <c r="C349" i="48"/>
  <c r="F348" i="48"/>
  <c r="E348" i="48"/>
  <c r="F347" i="48"/>
  <c r="E347" i="48"/>
  <c r="F346" i="48"/>
  <c r="E346" i="48"/>
  <c r="F345" i="48"/>
  <c r="E345" i="48"/>
  <c r="F344" i="48"/>
  <c r="E344" i="48"/>
  <c r="F343" i="48"/>
  <c r="E343" i="48"/>
  <c r="F342" i="48"/>
  <c r="E342" i="48"/>
  <c r="F341" i="48"/>
  <c r="E341" i="48"/>
  <c r="F340" i="48"/>
  <c r="E340" i="48"/>
  <c r="F339" i="48"/>
  <c r="E339" i="48"/>
  <c r="F338" i="48"/>
  <c r="E338" i="48"/>
  <c r="F337" i="48"/>
  <c r="E337" i="48"/>
  <c r="F336" i="48"/>
  <c r="E336" i="48"/>
  <c r="F335" i="48"/>
  <c r="F334" i="48" s="1"/>
  <c r="E335" i="48"/>
  <c r="N334" i="48"/>
  <c r="M334" i="48"/>
  <c r="L334" i="48"/>
  <c r="L333" i="48" s="1"/>
  <c r="K334" i="48"/>
  <c r="J334" i="48"/>
  <c r="I334" i="48"/>
  <c r="H334" i="48"/>
  <c r="H333" i="48" s="1"/>
  <c r="G334" i="48"/>
  <c r="D334" i="48"/>
  <c r="C334" i="48"/>
  <c r="N333" i="48"/>
  <c r="F332" i="48"/>
  <c r="E332" i="48"/>
  <c r="F331" i="48"/>
  <c r="E331" i="48"/>
  <c r="F330" i="48"/>
  <c r="E330" i="48"/>
  <c r="N329" i="48"/>
  <c r="M329" i="48"/>
  <c r="L329" i="48"/>
  <c r="K329" i="48"/>
  <c r="J329" i="48"/>
  <c r="I329" i="48"/>
  <c r="H329" i="48"/>
  <c r="G329" i="48"/>
  <c r="D329" i="48"/>
  <c r="C329" i="48"/>
  <c r="F328" i="48"/>
  <c r="E328" i="48"/>
  <c r="F327" i="48"/>
  <c r="E327" i="48"/>
  <c r="F326" i="48"/>
  <c r="E326" i="48"/>
  <c r="F325" i="48"/>
  <c r="E325" i="48"/>
  <c r="F324" i="48"/>
  <c r="E324" i="48"/>
  <c r="F323" i="48"/>
  <c r="E323" i="48"/>
  <c r="F322" i="48"/>
  <c r="E322" i="48"/>
  <c r="F321" i="48"/>
  <c r="E321" i="48"/>
  <c r="F320" i="48"/>
  <c r="E320" i="48"/>
  <c r="F319" i="48"/>
  <c r="E319" i="48"/>
  <c r="F318" i="48"/>
  <c r="E318" i="48"/>
  <c r="F317" i="48"/>
  <c r="E317" i="48"/>
  <c r="F316" i="48"/>
  <c r="E316" i="48"/>
  <c r="F315" i="48"/>
  <c r="E315" i="48"/>
  <c r="N314" i="48"/>
  <c r="M314" i="48"/>
  <c r="L314" i="48"/>
  <c r="K314" i="48"/>
  <c r="J314" i="48"/>
  <c r="I314" i="48"/>
  <c r="H314" i="48"/>
  <c r="G314" i="48"/>
  <c r="D314" i="48"/>
  <c r="C314" i="48"/>
  <c r="F312" i="48"/>
  <c r="F311" i="48" s="1"/>
  <c r="E312" i="48"/>
  <c r="E311" i="48" s="1"/>
  <c r="N311" i="48"/>
  <c r="M311" i="48"/>
  <c r="L311" i="48"/>
  <c r="K311" i="48"/>
  <c r="J311" i="48"/>
  <c r="I311" i="48"/>
  <c r="H311" i="48"/>
  <c r="G311" i="48"/>
  <c r="D311" i="48"/>
  <c r="C311" i="48"/>
  <c r="F310" i="48"/>
  <c r="E310" i="48"/>
  <c r="F309" i="48"/>
  <c r="E309" i="48"/>
  <c r="F308" i="48"/>
  <c r="F307" i="48" s="1"/>
  <c r="E308" i="48"/>
  <c r="N307" i="48"/>
  <c r="M307" i="48"/>
  <c r="L307" i="48"/>
  <c r="K307" i="48"/>
  <c r="J307" i="48"/>
  <c r="I307" i="48"/>
  <c r="H307" i="48"/>
  <c r="G307" i="48"/>
  <c r="D307" i="48"/>
  <c r="C307" i="48"/>
  <c r="F306" i="48"/>
  <c r="E306" i="48"/>
  <c r="F305" i="48"/>
  <c r="E305" i="48"/>
  <c r="F304" i="48"/>
  <c r="E304" i="48"/>
  <c r="F303" i="48"/>
  <c r="E303" i="48"/>
  <c r="N302" i="48"/>
  <c r="M302" i="48"/>
  <c r="L302" i="48"/>
  <c r="K302" i="48"/>
  <c r="J302" i="48"/>
  <c r="I302" i="48"/>
  <c r="H302" i="48"/>
  <c r="G302" i="48"/>
  <c r="D302" i="48"/>
  <c r="C302" i="48"/>
  <c r="F301" i="48"/>
  <c r="E301" i="48"/>
  <c r="F300" i="48"/>
  <c r="E300" i="48"/>
  <c r="F299" i="48"/>
  <c r="E299" i="48"/>
  <c r="F298" i="48"/>
  <c r="F297" i="48" s="1"/>
  <c r="E298" i="48"/>
  <c r="N297" i="48"/>
  <c r="M297" i="48"/>
  <c r="L297" i="48"/>
  <c r="K297" i="48"/>
  <c r="J297" i="48"/>
  <c r="I297" i="48"/>
  <c r="H297" i="48"/>
  <c r="G297" i="48"/>
  <c r="D297" i="48"/>
  <c r="C297" i="48"/>
  <c r="F296" i="48"/>
  <c r="E296" i="48"/>
  <c r="F295" i="48"/>
  <c r="E295" i="48"/>
  <c r="N294" i="48"/>
  <c r="M294" i="48"/>
  <c r="L294" i="48"/>
  <c r="K294" i="48"/>
  <c r="J294" i="48"/>
  <c r="I294" i="48"/>
  <c r="H294" i="48"/>
  <c r="G294" i="48"/>
  <c r="D294" i="48"/>
  <c r="D293" i="48" s="1"/>
  <c r="C294" i="48"/>
  <c r="U292" i="48"/>
  <c r="F292" i="48"/>
  <c r="E292" i="48"/>
  <c r="F291" i="48"/>
  <c r="E291" i="48"/>
  <c r="F290" i="48"/>
  <c r="E290" i="48"/>
  <c r="F289" i="48"/>
  <c r="E289" i="48"/>
  <c r="F288" i="48"/>
  <c r="E288" i="48"/>
  <c r="U287" i="48"/>
  <c r="F287" i="48"/>
  <c r="E287" i="48"/>
  <c r="F286" i="48"/>
  <c r="E286" i="48"/>
  <c r="U285" i="48"/>
  <c r="F285" i="48"/>
  <c r="E285" i="48"/>
  <c r="N284" i="48"/>
  <c r="M284" i="48"/>
  <c r="L284" i="48"/>
  <c r="K284" i="48"/>
  <c r="J284" i="48"/>
  <c r="I284" i="48"/>
  <c r="H284" i="48"/>
  <c r="G284" i="48"/>
  <c r="D284" i="48"/>
  <c r="C284" i="48"/>
  <c r="F283" i="48"/>
  <c r="E283" i="48"/>
  <c r="F282" i="48"/>
  <c r="E282" i="48"/>
  <c r="F281" i="48"/>
  <c r="E281" i="48"/>
  <c r="F280" i="48"/>
  <c r="E280" i="48"/>
  <c r="N279" i="48"/>
  <c r="M279" i="48"/>
  <c r="L279" i="48"/>
  <c r="K279" i="48"/>
  <c r="J279" i="48"/>
  <c r="I279" i="48"/>
  <c r="H279" i="48"/>
  <c r="G279" i="48"/>
  <c r="F279" i="48"/>
  <c r="D279" i="48"/>
  <c r="C279" i="48"/>
  <c r="F278" i="48"/>
  <c r="E278" i="48"/>
  <c r="F277" i="48"/>
  <c r="E277" i="48"/>
  <c r="F276" i="48"/>
  <c r="E276" i="48"/>
  <c r="F275" i="48"/>
  <c r="E275" i="48"/>
  <c r="F274" i="48"/>
  <c r="E274" i="48"/>
  <c r="F273" i="48"/>
  <c r="E273" i="48"/>
  <c r="F272" i="48"/>
  <c r="E272" i="48"/>
  <c r="F271" i="48"/>
  <c r="E271" i="48"/>
  <c r="U270" i="48"/>
  <c r="F270" i="48"/>
  <c r="E270" i="48"/>
  <c r="U269" i="48"/>
  <c r="F269" i="48"/>
  <c r="E269" i="48"/>
  <c r="U268" i="48"/>
  <c r="F268" i="48"/>
  <c r="E268" i="48"/>
  <c r="U267" i="48"/>
  <c r="F267" i="48"/>
  <c r="E267" i="48"/>
  <c r="F266" i="48"/>
  <c r="E266" i="48"/>
  <c r="U265" i="48"/>
  <c r="F265" i="48"/>
  <c r="E265" i="48"/>
  <c r="F264" i="48"/>
  <c r="E264" i="48"/>
  <c r="U263" i="48"/>
  <c r="F263" i="48"/>
  <c r="E263" i="48"/>
  <c r="N262" i="48"/>
  <c r="M262" i="48"/>
  <c r="L262" i="48"/>
  <c r="K262" i="48"/>
  <c r="J262" i="48"/>
  <c r="I262" i="48"/>
  <c r="H262" i="48"/>
  <c r="G262" i="48"/>
  <c r="D262" i="48"/>
  <c r="C262" i="48"/>
  <c r="U261" i="48"/>
  <c r="F261" i="48"/>
  <c r="E261" i="48"/>
  <c r="U260" i="48"/>
  <c r="F260" i="48"/>
  <c r="E260" i="48"/>
  <c r="U259" i="48"/>
  <c r="F259" i="48"/>
  <c r="E259" i="48"/>
  <c r="N258" i="48"/>
  <c r="M258" i="48"/>
  <c r="L258" i="48"/>
  <c r="K258" i="48"/>
  <c r="J258" i="48"/>
  <c r="I258" i="48"/>
  <c r="H258" i="48"/>
  <c r="G258" i="48"/>
  <c r="D258" i="48"/>
  <c r="C258" i="48"/>
  <c r="U257" i="48"/>
  <c r="F257" i="48"/>
  <c r="E257" i="48"/>
  <c r="U256" i="48"/>
  <c r="F256" i="48"/>
  <c r="E256" i="48"/>
  <c r="U255" i="48"/>
  <c r="F255" i="48"/>
  <c r="E255" i="48"/>
  <c r="U254" i="48"/>
  <c r="F254" i="48"/>
  <c r="E254" i="48"/>
  <c r="X253" i="48"/>
  <c r="W253" i="48"/>
  <c r="V253" i="48"/>
  <c r="T253" i="48"/>
  <c r="T237" i="48" s="1"/>
  <c r="S253" i="48"/>
  <c r="R253" i="48"/>
  <c r="Q253" i="48"/>
  <c r="P253" i="48"/>
  <c r="O253" i="48"/>
  <c r="N253" i="48"/>
  <c r="M253" i="48"/>
  <c r="L253" i="48"/>
  <c r="K253" i="48"/>
  <c r="J253" i="48"/>
  <c r="I253" i="48"/>
  <c r="H253" i="48"/>
  <c r="G253" i="48"/>
  <c r="C253" i="48"/>
  <c r="F252" i="48"/>
  <c r="E252" i="48"/>
  <c r="U251" i="48"/>
  <c r="F251" i="48"/>
  <c r="E251" i="48"/>
  <c r="N250" i="48"/>
  <c r="M250" i="48"/>
  <c r="L250" i="48"/>
  <c r="K250" i="48"/>
  <c r="J250" i="48"/>
  <c r="I250" i="48"/>
  <c r="H250" i="48"/>
  <c r="G250" i="48"/>
  <c r="C250" i="48"/>
  <c r="U249" i="48"/>
  <c r="F249" i="48"/>
  <c r="E249" i="48"/>
  <c r="U248" i="48"/>
  <c r="F248" i="48"/>
  <c r="E248" i="48"/>
  <c r="U247" i="48"/>
  <c r="P247" i="48"/>
  <c r="P238" i="48" s="1"/>
  <c r="F247" i="48"/>
  <c r="E247" i="48"/>
  <c r="U246" i="48"/>
  <c r="F246" i="48"/>
  <c r="E246" i="48"/>
  <c r="F245" i="48"/>
  <c r="E245" i="48"/>
  <c r="U244" i="48"/>
  <c r="F244" i="48"/>
  <c r="E244" i="48"/>
  <c r="U243" i="48"/>
  <c r="F243" i="48"/>
  <c r="E243" i="48"/>
  <c r="U242" i="48"/>
  <c r="F242" i="48"/>
  <c r="E242" i="48"/>
  <c r="U241" i="48"/>
  <c r="F241" i="48"/>
  <c r="E241" i="48"/>
  <c r="U240" i="48"/>
  <c r="F240" i="48"/>
  <c r="E240" i="48"/>
  <c r="U239" i="48"/>
  <c r="F239" i="48"/>
  <c r="E239" i="48"/>
  <c r="X238" i="48"/>
  <c r="X237" i="48" s="1"/>
  <c r="W238" i="48"/>
  <c r="V238" i="48"/>
  <c r="T238" i="48"/>
  <c r="S238" i="48"/>
  <c r="S237" i="48" s="1"/>
  <c r="R238" i="48"/>
  <c r="Q238" i="48"/>
  <c r="O238" i="48"/>
  <c r="N238" i="48"/>
  <c r="M238" i="48"/>
  <c r="L238" i="48"/>
  <c r="K238" i="48"/>
  <c r="J238" i="48"/>
  <c r="I238" i="48"/>
  <c r="H238" i="48"/>
  <c r="G238" i="48"/>
  <c r="D238" i="48"/>
  <c r="C238" i="48"/>
  <c r="F236" i="48"/>
  <c r="E236" i="48"/>
  <c r="U235" i="48"/>
  <c r="P235" i="48"/>
  <c r="F235" i="48"/>
  <c r="E235" i="48"/>
  <c r="F234" i="48"/>
  <c r="E234" i="48"/>
  <c r="F233" i="48"/>
  <c r="E233" i="48"/>
  <c r="F232" i="48"/>
  <c r="E232" i="48"/>
  <c r="F231" i="48"/>
  <c r="E231" i="48"/>
  <c r="F230" i="48"/>
  <c r="E230" i="48"/>
  <c r="P229" i="48"/>
  <c r="N229" i="48"/>
  <c r="M229" i="48"/>
  <c r="L229" i="48"/>
  <c r="K229" i="48"/>
  <c r="J229" i="48"/>
  <c r="I229" i="48"/>
  <c r="H229" i="48"/>
  <c r="G229" i="48"/>
  <c r="D229" i="48"/>
  <c r="C229" i="48"/>
  <c r="F228" i="48"/>
  <c r="E228" i="48"/>
  <c r="U227" i="48"/>
  <c r="P227" i="48"/>
  <c r="F227" i="48"/>
  <c r="E227" i="48"/>
  <c r="F226" i="48"/>
  <c r="E226" i="48"/>
  <c r="F225" i="48"/>
  <c r="E225" i="48"/>
  <c r="F224" i="48"/>
  <c r="E224" i="48"/>
  <c r="F223" i="48"/>
  <c r="E223" i="48"/>
  <c r="F222" i="48"/>
  <c r="E222" i="48"/>
  <c r="P221" i="48"/>
  <c r="N221" i="48"/>
  <c r="M221" i="48"/>
  <c r="L221" i="48"/>
  <c r="K221" i="48"/>
  <c r="J221" i="48"/>
  <c r="I221" i="48"/>
  <c r="H221" i="48"/>
  <c r="G221" i="48"/>
  <c r="D221" i="48"/>
  <c r="C221" i="48"/>
  <c r="U220" i="48"/>
  <c r="P220" i="48"/>
  <c r="F220" i="48"/>
  <c r="E220" i="48"/>
  <c r="P219" i="48"/>
  <c r="F219" i="48"/>
  <c r="E219" i="48"/>
  <c r="U218" i="48"/>
  <c r="F218" i="48"/>
  <c r="E218" i="48"/>
  <c r="F217" i="48"/>
  <c r="E217" i="48"/>
  <c r="F216" i="48"/>
  <c r="E216" i="48"/>
  <c r="F215" i="48"/>
  <c r="E215" i="48"/>
  <c r="U214" i="48"/>
  <c r="P214" i="48"/>
  <c r="F214" i="48"/>
  <c r="E214" i="48"/>
  <c r="F213" i="48"/>
  <c r="E213" i="48"/>
  <c r="F212" i="48"/>
  <c r="E212" i="48"/>
  <c r="F211" i="48"/>
  <c r="E211" i="48"/>
  <c r="F210" i="48"/>
  <c r="E210" i="48"/>
  <c r="U209" i="48"/>
  <c r="P209" i="48"/>
  <c r="F209" i="48"/>
  <c r="E209" i="48"/>
  <c r="U208" i="48"/>
  <c r="P208" i="48"/>
  <c r="F208" i="48"/>
  <c r="E208" i="48"/>
  <c r="F207" i="48"/>
  <c r="E207" i="48"/>
  <c r="U206" i="48"/>
  <c r="P206" i="48"/>
  <c r="F206" i="48"/>
  <c r="E206" i="48"/>
  <c r="X205" i="48"/>
  <c r="X204" i="48" s="1"/>
  <c r="W205" i="48"/>
  <c r="W204" i="48" s="1"/>
  <c r="V205" i="48"/>
  <c r="V204" i="48" s="1"/>
  <c r="T205" i="48"/>
  <c r="T204" i="48" s="1"/>
  <c r="S205" i="48"/>
  <c r="S204" i="48" s="1"/>
  <c r="R205" i="48"/>
  <c r="R204" i="48" s="1"/>
  <c r="Q205" i="48"/>
  <c r="Q204" i="48" s="1"/>
  <c r="O205" i="48"/>
  <c r="O204" i="48" s="1"/>
  <c r="N205" i="48"/>
  <c r="M205" i="48"/>
  <c r="L205" i="48"/>
  <c r="K205" i="48"/>
  <c r="J205" i="48"/>
  <c r="J204" i="48" s="1"/>
  <c r="I205" i="48"/>
  <c r="H205" i="48"/>
  <c r="G205" i="48"/>
  <c r="D205" i="48"/>
  <c r="C205" i="48"/>
  <c r="F201" i="48"/>
  <c r="E201" i="48"/>
  <c r="F200" i="48"/>
  <c r="E200" i="48"/>
  <c r="F199" i="48"/>
  <c r="E199" i="48"/>
  <c r="N198" i="48"/>
  <c r="M198" i="48"/>
  <c r="L198" i="48"/>
  <c r="K198" i="48"/>
  <c r="J198" i="48"/>
  <c r="I198" i="48"/>
  <c r="H198" i="48"/>
  <c r="G198" i="48"/>
  <c r="E198" i="48"/>
  <c r="D198" i="48"/>
  <c r="C198" i="48"/>
  <c r="F197" i="48"/>
  <c r="E197" i="48"/>
  <c r="F196" i="48"/>
  <c r="E196" i="48"/>
  <c r="N195" i="48"/>
  <c r="M195" i="48"/>
  <c r="L195" i="48"/>
  <c r="K195" i="48"/>
  <c r="J195" i="48"/>
  <c r="I195" i="48"/>
  <c r="H195" i="48"/>
  <c r="G195" i="48"/>
  <c r="D195" i="48"/>
  <c r="C195" i="48"/>
  <c r="F194" i="48"/>
  <c r="E194" i="48"/>
  <c r="F193" i="48"/>
  <c r="E193" i="48"/>
  <c r="F192" i="48"/>
  <c r="E192" i="48"/>
  <c r="N191" i="48"/>
  <c r="M191" i="48"/>
  <c r="L191" i="48"/>
  <c r="K191" i="48"/>
  <c r="J191" i="48"/>
  <c r="I191" i="48"/>
  <c r="H191" i="48"/>
  <c r="G191" i="48"/>
  <c r="D191" i="48"/>
  <c r="C191" i="48"/>
  <c r="F190" i="48"/>
  <c r="E190" i="48"/>
  <c r="F189" i="48"/>
  <c r="E189" i="48"/>
  <c r="F188" i="48"/>
  <c r="E188" i="48"/>
  <c r="N187" i="48"/>
  <c r="M187" i="48"/>
  <c r="L187" i="48"/>
  <c r="K187" i="48"/>
  <c r="J187" i="48"/>
  <c r="I187" i="48"/>
  <c r="H187" i="48"/>
  <c r="G187" i="48"/>
  <c r="D187" i="48"/>
  <c r="C187" i="48"/>
  <c r="F186" i="48"/>
  <c r="E186" i="48"/>
  <c r="F185" i="48"/>
  <c r="E185" i="48"/>
  <c r="F184" i="48"/>
  <c r="E184" i="48"/>
  <c r="N183" i="48"/>
  <c r="M183" i="48"/>
  <c r="L183" i="48"/>
  <c r="K183" i="48"/>
  <c r="J183" i="48"/>
  <c r="I183" i="48"/>
  <c r="H183" i="48"/>
  <c r="G183" i="48"/>
  <c r="F183" i="48"/>
  <c r="D183" i="48"/>
  <c r="C183" i="48"/>
  <c r="F182" i="48"/>
  <c r="E182" i="48"/>
  <c r="F181" i="48"/>
  <c r="E181" i="48"/>
  <c r="F180" i="48"/>
  <c r="E180" i="48"/>
  <c r="E179" i="48" s="1"/>
  <c r="N179" i="48"/>
  <c r="M179" i="48"/>
  <c r="L179" i="48"/>
  <c r="K179" i="48"/>
  <c r="J179" i="48"/>
  <c r="I179" i="48"/>
  <c r="H179" i="48"/>
  <c r="G179" i="48"/>
  <c r="D179" i="48"/>
  <c r="C179" i="48"/>
  <c r="F178" i="48"/>
  <c r="E178" i="48"/>
  <c r="F177" i="48"/>
  <c r="E177" i="48"/>
  <c r="F176" i="48"/>
  <c r="E176" i="48"/>
  <c r="N175" i="48"/>
  <c r="N166" i="48" s="1"/>
  <c r="M175" i="48"/>
  <c r="L175" i="48"/>
  <c r="K175" i="48"/>
  <c r="J175" i="48"/>
  <c r="J166" i="48" s="1"/>
  <c r="I175" i="48"/>
  <c r="H175" i="48"/>
  <c r="G175" i="48"/>
  <c r="F175" i="48"/>
  <c r="D175" i="48"/>
  <c r="C175" i="48"/>
  <c r="F174" i="48"/>
  <c r="E174" i="48"/>
  <c r="F173" i="48"/>
  <c r="E173" i="48"/>
  <c r="F172" i="48"/>
  <c r="E172" i="48"/>
  <c r="E171" i="48" s="1"/>
  <c r="N171" i="48"/>
  <c r="M171" i="48"/>
  <c r="L171" i="48"/>
  <c r="K171" i="48"/>
  <c r="J171" i="48"/>
  <c r="I171" i="48"/>
  <c r="H171" i="48"/>
  <c r="G171" i="48"/>
  <c r="D171" i="48"/>
  <c r="C171" i="48"/>
  <c r="F170" i="48"/>
  <c r="E170" i="48"/>
  <c r="F169" i="48"/>
  <c r="E169" i="48"/>
  <c r="F168" i="48"/>
  <c r="F167" i="48" s="1"/>
  <c r="E168" i="48"/>
  <c r="E167" i="48" s="1"/>
  <c r="N167" i="48"/>
  <c r="M167" i="48"/>
  <c r="L167" i="48"/>
  <c r="K167" i="48"/>
  <c r="K166" i="48" s="1"/>
  <c r="J167" i="48"/>
  <c r="I167" i="48"/>
  <c r="H167" i="48"/>
  <c r="G167" i="48"/>
  <c r="D167" i="48"/>
  <c r="C167" i="48"/>
  <c r="F165" i="48"/>
  <c r="E165" i="48"/>
  <c r="F164" i="48"/>
  <c r="E164" i="48"/>
  <c r="F163" i="48"/>
  <c r="E163" i="48"/>
  <c r="F162" i="48"/>
  <c r="E162" i="48"/>
  <c r="N161" i="48"/>
  <c r="M161" i="48"/>
  <c r="L161" i="48"/>
  <c r="K161" i="48"/>
  <c r="J161" i="48"/>
  <c r="I161" i="48"/>
  <c r="H161" i="48"/>
  <c r="G161" i="48"/>
  <c r="D161" i="48"/>
  <c r="C161" i="48"/>
  <c r="F160" i="48"/>
  <c r="E160" i="48"/>
  <c r="F159" i="48"/>
  <c r="E159" i="48"/>
  <c r="F158" i="48"/>
  <c r="E158" i="48"/>
  <c r="F157" i="48"/>
  <c r="F156" i="48" s="1"/>
  <c r="E157" i="48"/>
  <c r="N156" i="48"/>
  <c r="M156" i="48"/>
  <c r="L156" i="48"/>
  <c r="K156" i="48"/>
  <c r="J156" i="48"/>
  <c r="I156" i="48"/>
  <c r="H156" i="48"/>
  <c r="G156" i="48"/>
  <c r="D156" i="48"/>
  <c r="C156" i="48"/>
  <c r="F155" i="48"/>
  <c r="E155" i="48"/>
  <c r="F154" i="48"/>
  <c r="E154" i="48"/>
  <c r="F153" i="48"/>
  <c r="E153" i="48"/>
  <c r="N152" i="48"/>
  <c r="M152" i="48"/>
  <c r="L152" i="48"/>
  <c r="K152" i="48"/>
  <c r="J152" i="48"/>
  <c r="I152" i="48"/>
  <c r="H152" i="48"/>
  <c r="G152" i="48"/>
  <c r="D152" i="48"/>
  <c r="C152" i="48"/>
  <c r="F151" i="48"/>
  <c r="E151" i="48"/>
  <c r="F150" i="48"/>
  <c r="E150" i="48"/>
  <c r="F149" i="48"/>
  <c r="E149" i="48"/>
  <c r="F148" i="48"/>
  <c r="E148" i="48"/>
  <c r="N147" i="48"/>
  <c r="M147" i="48"/>
  <c r="L147" i="48"/>
  <c r="K147" i="48"/>
  <c r="J147" i="48"/>
  <c r="I147" i="48"/>
  <c r="H147" i="48"/>
  <c r="G147" i="48"/>
  <c r="D147" i="48"/>
  <c r="C147" i="48"/>
  <c r="F146" i="48"/>
  <c r="E146" i="48"/>
  <c r="F145" i="48"/>
  <c r="E145" i="48"/>
  <c r="F144" i="48"/>
  <c r="E144" i="48"/>
  <c r="F143" i="48"/>
  <c r="E143" i="48"/>
  <c r="N142" i="48"/>
  <c r="M142" i="48"/>
  <c r="L142" i="48"/>
  <c r="K142" i="48"/>
  <c r="J142" i="48"/>
  <c r="I142" i="48"/>
  <c r="H142" i="48"/>
  <c r="G142" i="48"/>
  <c r="D142" i="48"/>
  <c r="C142" i="48"/>
  <c r="F141" i="48"/>
  <c r="E141" i="48"/>
  <c r="F140" i="48"/>
  <c r="E140" i="48"/>
  <c r="F139" i="48"/>
  <c r="E139" i="48"/>
  <c r="F138" i="48"/>
  <c r="E138" i="48"/>
  <c r="N137" i="48"/>
  <c r="M137" i="48"/>
  <c r="L137" i="48"/>
  <c r="K137" i="48"/>
  <c r="J137" i="48"/>
  <c r="I137" i="48"/>
  <c r="H137" i="48"/>
  <c r="G137" i="48"/>
  <c r="D137" i="48"/>
  <c r="C137" i="48"/>
  <c r="F136" i="48"/>
  <c r="E136" i="48"/>
  <c r="F135" i="48"/>
  <c r="E135" i="48"/>
  <c r="F134" i="48"/>
  <c r="E134" i="48"/>
  <c r="F133" i="48"/>
  <c r="E133" i="48"/>
  <c r="N132" i="48"/>
  <c r="M132" i="48"/>
  <c r="L132" i="48"/>
  <c r="K132" i="48"/>
  <c r="J132" i="48"/>
  <c r="I132" i="48"/>
  <c r="H132" i="48"/>
  <c r="G132" i="48"/>
  <c r="D132" i="48"/>
  <c r="C132" i="48"/>
  <c r="F131" i="48"/>
  <c r="E131" i="48"/>
  <c r="F130" i="48"/>
  <c r="E130" i="48"/>
  <c r="F129" i="48"/>
  <c r="E129" i="48"/>
  <c r="F128" i="48"/>
  <c r="E128" i="48"/>
  <c r="N127" i="48"/>
  <c r="M127" i="48"/>
  <c r="L127" i="48"/>
  <c r="K127" i="48"/>
  <c r="J127" i="48"/>
  <c r="I127" i="48"/>
  <c r="H127" i="48"/>
  <c r="G127" i="48"/>
  <c r="D127" i="48"/>
  <c r="C127" i="48"/>
  <c r="F126" i="48"/>
  <c r="E126" i="48"/>
  <c r="F125" i="48"/>
  <c r="E125" i="48"/>
  <c r="F124" i="48"/>
  <c r="E124" i="48"/>
  <c r="F123" i="48"/>
  <c r="E123" i="48"/>
  <c r="N122" i="48"/>
  <c r="M122" i="48"/>
  <c r="L122" i="48"/>
  <c r="K122" i="48"/>
  <c r="J122" i="48"/>
  <c r="I122" i="48"/>
  <c r="H122" i="48"/>
  <c r="G122" i="48"/>
  <c r="D122" i="48"/>
  <c r="C122" i="48"/>
  <c r="F121" i="48"/>
  <c r="E121" i="48"/>
  <c r="F120" i="48"/>
  <c r="E120" i="48"/>
  <c r="N119" i="48"/>
  <c r="M119" i="48"/>
  <c r="L119" i="48"/>
  <c r="K119" i="48"/>
  <c r="J119" i="48"/>
  <c r="I119" i="48"/>
  <c r="H119" i="48"/>
  <c r="G119" i="48"/>
  <c r="D119" i="48"/>
  <c r="C119" i="48"/>
  <c r="F118" i="48"/>
  <c r="E118" i="48"/>
  <c r="F117" i="48"/>
  <c r="E117" i="48"/>
  <c r="F116" i="48"/>
  <c r="E116" i="48"/>
  <c r="F115" i="48"/>
  <c r="E115" i="48"/>
  <c r="N114" i="48"/>
  <c r="M114" i="48"/>
  <c r="L114" i="48"/>
  <c r="K114" i="48"/>
  <c r="J114" i="48"/>
  <c r="I114" i="48"/>
  <c r="H114" i="48"/>
  <c r="G114" i="48"/>
  <c r="D114" i="48"/>
  <c r="C114" i="48"/>
  <c r="F113" i="48"/>
  <c r="E113" i="48"/>
  <c r="F112" i="48"/>
  <c r="E112" i="48"/>
  <c r="N111" i="48"/>
  <c r="M111" i="48"/>
  <c r="L111" i="48"/>
  <c r="K111" i="48"/>
  <c r="J111" i="48"/>
  <c r="I111" i="48"/>
  <c r="H111" i="48"/>
  <c r="G111" i="48"/>
  <c r="D111" i="48"/>
  <c r="C111" i="48"/>
  <c r="F110" i="48"/>
  <c r="E110" i="48"/>
  <c r="F109" i="48"/>
  <c r="E109" i="48"/>
  <c r="N108" i="48"/>
  <c r="M108" i="48"/>
  <c r="L108" i="48"/>
  <c r="K108" i="48"/>
  <c r="J108" i="48"/>
  <c r="I108" i="48"/>
  <c r="H108" i="48"/>
  <c r="G108" i="48"/>
  <c r="D108" i="48"/>
  <c r="C108" i="48"/>
  <c r="F107" i="48"/>
  <c r="E107" i="48"/>
  <c r="F106" i="48"/>
  <c r="E106" i="48"/>
  <c r="N105" i="48"/>
  <c r="M105" i="48"/>
  <c r="L105" i="48"/>
  <c r="K105" i="48"/>
  <c r="J105" i="48"/>
  <c r="I105" i="48"/>
  <c r="H105" i="48"/>
  <c r="G105" i="48"/>
  <c r="D105" i="48"/>
  <c r="C105" i="48"/>
  <c r="P103" i="48"/>
  <c r="F103" i="48"/>
  <c r="E103" i="48"/>
  <c r="U102" i="48"/>
  <c r="P102" i="48"/>
  <c r="F102" i="48"/>
  <c r="E102" i="48"/>
  <c r="U101" i="48"/>
  <c r="F101" i="48"/>
  <c r="E101" i="48"/>
  <c r="F100" i="48"/>
  <c r="E100" i="48"/>
  <c r="F99" i="48"/>
  <c r="E99" i="48"/>
  <c r="F98" i="48"/>
  <c r="E98" i="48"/>
  <c r="F97" i="48"/>
  <c r="E97" i="48"/>
  <c r="N96" i="48"/>
  <c r="M96" i="48"/>
  <c r="L96" i="48"/>
  <c r="K96" i="48"/>
  <c r="J96" i="48"/>
  <c r="I96" i="48"/>
  <c r="H96" i="48"/>
  <c r="G96" i="48"/>
  <c r="D96" i="48"/>
  <c r="C96" i="48"/>
  <c r="F95" i="48"/>
  <c r="E95" i="48"/>
  <c r="F94" i="48"/>
  <c r="E94" i="48"/>
  <c r="E92" i="48" s="1"/>
  <c r="F93" i="48"/>
  <c r="E93" i="48"/>
  <c r="N92" i="48"/>
  <c r="N87" i="48" s="1"/>
  <c r="M92" i="48"/>
  <c r="M87" i="48" s="1"/>
  <c r="L92" i="48"/>
  <c r="L87" i="48" s="1"/>
  <c r="K92" i="48"/>
  <c r="K87" i="48" s="1"/>
  <c r="J92" i="48"/>
  <c r="J87" i="48" s="1"/>
  <c r="I92" i="48"/>
  <c r="H92" i="48"/>
  <c r="G92" i="48"/>
  <c r="D92" i="48"/>
  <c r="D87" i="48" s="1"/>
  <c r="C92" i="48"/>
  <c r="C87" i="48" s="1"/>
  <c r="F91" i="48"/>
  <c r="E91" i="48"/>
  <c r="U90" i="48"/>
  <c r="P90" i="48"/>
  <c r="F90" i="48"/>
  <c r="E90" i="48"/>
  <c r="U89" i="48"/>
  <c r="P89" i="48"/>
  <c r="F89" i="48"/>
  <c r="E89" i="48"/>
  <c r="F88" i="48"/>
  <c r="E88" i="48"/>
  <c r="P87" i="48"/>
  <c r="G87" i="48"/>
  <c r="F86" i="48"/>
  <c r="E86" i="48"/>
  <c r="U85" i="48"/>
  <c r="P85" i="48"/>
  <c r="F85" i="48"/>
  <c r="E85" i="48"/>
  <c r="U84" i="48"/>
  <c r="F84" i="48"/>
  <c r="E84" i="48"/>
  <c r="J83" i="48"/>
  <c r="I83" i="48"/>
  <c r="H83" i="48"/>
  <c r="G83" i="48"/>
  <c r="E83" i="48"/>
  <c r="F81" i="48"/>
  <c r="E81" i="48"/>
  <c r="F80" i="48"/>
  <c r="E80" i="48"/>
  <c r="F79" i="48"/>
  <c r="E79" i="48"/>
  <c r="P78" i="48"/>
  <c r="N78" i="48"/>
  <c r="M78" i="48"/>
  <c r="L78" i="48"/>
  <c r="K78" i="48"/>
  <c r="J78" i="48"/>
  <c r="I78" i="48"/>
  <c r="H78" i="48"/>
  <c r="G78" i="48"/>
  <c r="F78" i="48"/>
  <c r="E78" i="48"/>
  <c r="C78" i="48"/>
  <c r="P77" i="48"/>
  <c r="P76" i="48"/>
  <c r="F75" i="48"/>
  <c r="E75" i="48"/>
  <c r="F74" i="48"/>
  <c r="E74" i="48"/>
  <c r="P73" i="48"/>
  <c r="F73" i="48"/>
  <c r="E73" i="48"/>
  <c r="N72" i="48"/>
  <c r="M72" i="48"/>
  <c r="L72" i="48"/>
  <c r="K72" i="48"/>
  <c r="J72" i="48"/>
  <c r="I72" i="48"/>
  <c r="H72" i="48"/>
  <c r="G72" i="48"/>
  <c r="D72" i="48"/>
  <c r="C72" i="48"/>
  <c r="F71" i="48"/>
  <c r="E71" i="48"/>
  <c r="F70" i="48"/>
  <c r="E70" i="48"/>
  <c r="F69" i="48"/>
  <c r="E69" i="48"/>
  <c r="N68" i="48"/>
  <c r="N67" i="48" s="1"/>
  <c r="N66" i="48" s="1"/>
  <c r="M68" i="48"/>
  <c r="M67" i="48" s="1"/>
  <c r="M66" i="48" s="1"/>
  <c r="L68" i="48"/>
  <c r="L67" i="48" s="1"/>
  <c r="K68" i="48"/>
  <c r="K67" i="48" s="1"/>
  <c r="K66" i="48" s="1"/>
  <c r="J68" i="48"/>
  <c r="J67" i="48" s="1"/>
  <c r="J66" i="48" s="1"/>
  <c r="I68" i="48"/>
  <c r="I67" i="48" s="1"/>
  <c r="I66" i="48" s="1"/>
  <c r="H68" i="48"/>
  <c r="H67" i="48" s="1"/>
  <c r="G68" i="48"/>
  <c r="G67" i="48" s="1"/>
  <c r="G66" i="48" s="1"/>
  <c r="D68" i="48"/>
  <c r="D67" i="48" s="1"/>
  <c r="C68" i="48"/>
  <c r="C67" i="48" s="1"/>
  <c r="C66" i="48" s="1"/>
  <c r="F65" i="48"/>
  <c r="E65" i="48"/>
  <c r="F64" i="48"/>
  <c r="E64" i="48"/>
  <c r="E63" i="48" s="1"/>
  <c r="E62" i="48" s="1"/>
  <c r="N63" i="48"/>
  <c r="N62" i="48" s="1"/>
  <c r="M63" i="48"/>
  <c r="M62" i="48" s="1"/>
  <c r="L63" i="48"/>
  <c r="L62" i="48" s="1"/>
  <c r="K63" i="48"/>
  <c r="K62" i="48" s="1"/>
  <c r="J63" i="48"/>
  <c r="J62" i="48" s="1"/>
  <c r="I63" i="48"/>
  <c r="I62" i="48" s="1"/>
  <c r="H63" i="48"/>
  <c r="H62" i="48" s="1"/>
  <c r="G63" i="48"/>
  <c r="G62" i="48" s="1"/>
  <c r="D63" i="48"/>
  <c r="D62" i="48" s="1"/>
  <c r="C63" i="48"/>
  <c r="C62" i="48"/>
  <c r="F61" i="48"/>
  <c r="E61" i="48"/>
  <c r="U60" i="48"/>
  <c r="P60" i="48"/>
  <c r="F60" i="48"/>
  <c r="U59" i="48"/>
  <c r="P59" i="48"/>
  <c r="F59" i="48"/>
  <c r="E59" i="48"/>
  <c r="F58" i="48"/>
  <c r="E58" i="48"/>
  <c r="P57" i="48"/>
  <c r="N57" i="48"/>
  <c r="M57" i="48"/>
  <c r="L57" i="48"/>
  <c r="K57" i="48"/>
  <c r="J57" i="48"/>
  <c r="I57" i="48"/>
  <c r="H57" i="48"/>
  <c r="G57" i="48"/>
  <c r="C57" i="48"/>
  <c r="F56" i="48"/>
  <c r="E56" i="48"/>
  <c r="F55" i="48"/>
  <c r="E55" i="48"/>
  <c r="F54" i="48"/>
  <c r="E54" i="48"/>
  <c r="N53" i="48"/>
  <c r="N51" i="48" s="1"/>
  <c r="M53" i="48"/>
  <c r="M51" i="48" s="1"/>
  <c r="L53" i="48"/>
  <c r="L51" i="48" s="1"/>
  <c r="K53" i="48"/>
  <c r="K51" i="48" s="1"/>
  <c r="J53" i="48"/>
  <c r="I53" i="48"/>
  <c r="I51" i="48" s="1"/>
  <c r="H53" i="48"/>
  <c r="H51" i="48" s="1"/>
  <c r="G53" i="48"/>
  <c r="G51" i="48" s="1"/>
  <c r="D53" i="48"/>
  <c r="D51" i="48" s="1"/>
  <c r="C53" i="48"/>
  <c r="C51" i="48" s="1"/>
  <c r="F52" i="48"/>
  <c r="E52" i="48"/>
  <c r="J51" i="48"/>
  <c r="F50" i="48"/>
  <c r="F49" i="48" s="1"/>
  <c r="E50" i="48"/>
  <c r="E49" i="48" s="1"/>
  <c r="N49" i="48"/>
  <c r="M49" i="48"/>
  <c r="L49" i="48"/>
  <c r="K49" i="48"/>
  <c r="J49" i="48"/>
  <c r="I49" i="48"/>
  <c r="H49" i="48"/>
  <c r="G49" i="48"/>
  <c r="D49" i="48"/>
  <c r="C49" i="48"/>
  <c r="F48" i="48"/>
  <c r="F47" i="48" s="1"/>
  <c r="E48" i="48"/>
  <c r="E47" i="48" s="1"/>
  <c r="N47" i="48"/>
  <c r="M47" i="48"/>
  <c r="L47" i="48"/>
  <c r="K47" i="48"/>
  <c r="J47" i="48"/>
  <c r="I47" i="48"/>
  <c r="H47" i="48"/>
  <c r="G47" i="48"/>
  <c r="D47" i="48"/>
  <c r="C47" i="48"/>
  <c r="P46" i="48"/>
  <c r="F46" i="48"/>
  <c r="E46" i="48"/>
  <c r="F45" i="48"/>
  <c r="E45" i="48"/>
  <c r="F44" i="48"/>
  <c r="E44" i="48"/>
  <c r="U43" i="48"/>
  <c r="P43" i="48"/>
  <c r="F43" i="48"/>
  <c r="E43" i="48"/>
  <c r="U42" i="48"/>
  <c r="P42" i="48"/>
  <c r="P32" i="48" s="1"/>
  <c r="F42" i="48"/>
  <c r="E42" i="48"/>
  <c r="F41" i="48"/>
  <c r="E41" i="48"/>
  <c r="F40" i="48"/>
  <c r="E40" i="48"/>
  <c r="F39" i="48"/>
  <c r="E39" i="48"/>
  <c r="F38" i="48"/>
  <c r="E38" i="48"/>
  <c r="F37" i="48"/>
  <c r="E37" i="48"/>
  <c r="F36" i="48"/>
  <c r="E36" i="48"/>
  <c r="F35" i="48"/>
  <c r="E35" i="48"/>
  <c r="U34" i="48"/>
  <c r="P34" i="48"/>
  <c r="F34" i="48"/>
  <c r="E34" i="48"/>
  <c r="F33" i="48"/>
  <c r="E33" i="48"/>
  <c r="X32" i="48"/>
  <c r="W32" i="48"/>
  <c r="V32" i="48"/>
  <c r="T32" i="48"/>
  <c r="S32" i="48"/>
  <c r="R32" i="48"/>
  <c r="Q32" i="48"/>
  <c r="O32" i="48"/>
  <c r="N32" i="48"/>
  <c r="M32" i="48"/>
  <c r="L32" i="48"/>
  <c r="K32" i="48"/>
  <c r="J32" i="48"/>
  <c r="I32" i="48"/>
  <c r="H32" i="48"/>
  <c r="G32" i="48"/>
  <c r="D32" i="48"/>
  <c r="C32" i="48"/>
  <c r="P31" i="48"/>
  <c r="F30" i="48"/>
  <c r="F29" i="48" s="1"/>
  <c r="E30" i="48"/>
  <c r="E29" i="48" s="1"/>
  <c r="N29" i="48"/>
  <c r="M29" i="48"/>
  <c r="L29" i="48"/>
  <c r="K29" i="48"/>
  <c r="J29" i="48"/>
  <c r="I29" i="48"/>
  <c r="H29" i="48"/>
  <c r="G29" i="48"/>
  <c r="D29" i="48"/>
  <c r="C29" i="48"/>
  <c r="F28" i="48"/>
  <c r="E28" i="48"/>
  <c r="F27" i="48"/>
  <c r="E27" i="48"/>
  <c r="F26" i="48"/>
  <c r="E26" i="48"/>
  <c r="F25" i="48"/>
  <c r="E25" i="48"/>
  <c r="N24" i="48"/>
  <c r="M24" i="48"/>
  <c r="L24" i="48"/>
  <c r="K24" i="48"/>
  <c r="J24" i="48"/>
  <c r="I24" i="48"/>
  <c r="H24" i="48"/>
  <c r="G24" i="48"/>
  <c r="D24" i="48"/>
  <c r="C24" i="48"/>
  <c r="P23" i="48"/>
  <c r="F23" i="48"/>
  <c r="F22" i="48" s="1"/>
  <c r="E23" i="48"/>
  <c r="E22" i="48" s="1"/>
  <c r="P22" i="48"/>
  <c r="N22" i="48"/>
  <c r="M22" i="48"/>
  <c r="L22" i="48"/>
  <c r="K22" i="48"/>
  <c r="J22" i="48"/>
  <c r="I22" i="48"/>
  <c r="H22" i="48"/>
  <c r="G22" i="48"/>
  <c r="D22" i="48"/>
  <c r="C22" i="48"/>
  <c r="P21" i="48"/>
  <c r="P20" i="48"/>
  <c r="F18" i="48"/>
  <c r="E18" i="48"/>
  <c r="F17" i="48"/>
  <c r="E17" i="48"/>
  <c r="N16" i="48"/>
  <c r="N15" i="48" s="1"/>
  <c r="N14" i="48" s="1"/>
  <c r="M16" i="48"/>
  <c r="M15" i="48" s="1"/>
  <c r="M14" i="48" s="1"/>
  <c r="L16" i="48"/>
  <c r="L15" i="48" s="1"/>
  <c r="L14" i="48" s="1"/>
  <c r="K16" i="48"/>
  <c r="K15" i="48" s="1"/>
  <c r="K14" i="48" s="1"/>
  <c r="J16" i="48"/>
  <c r="J15" i="48" s="1"/>
  <c r="J14" i="48" s="1"/>
  <c r="I16" i="48"/>
  <c r="I15" i="48" s="1"/>
  <c r="I14" i="48" s="1"/>
  <c r="H16" i="48"/>
  <c r="H15" i="48" s="1"/>
  <c r="H14" i="48" s="1"/>
  <c r="G16" i="48"/>
  <c r="G15" i="48" s="1"/>
  <c r="G14" i="48" s="1"/>
  <c r="D16" i="48"/>
  <c r="D15" i="48" s="1"/>
  <c r="D14" i="48" s="1"/>
  <c r="C16" i="48"/>
  <c r="C15" i="48" s="1"/>
  <c r="C14" i="48" s="1"/>
  <c r="P15" i="48"/>
  <c r="P14" i="48"/>
  <c r="P13" i="48"/>
  <c r="X12" i="48"/>
  <c r="W12" i="48"/>
  <c r="V12" i="48"/>
  <c r="T12" i="48"/>
  <c r="S12" i="48"/>
  <c r="R12" i="48"/>
  <c r="Q12" i="48"/>
  <c r="O12" i="48"/>
  <c r="F63" i="48" l="1"/>
  <c r="F62" i="48" s="1"/>
  <c r="L31" i="48"/>
  <c r="E68" i="48"/>
  <c r="E67" i="48" s="1"/>
  <c r="F105" i="48"/>
  <c r="I293" i="48"/>
  <c r="K313" i="48"/>
  <c r="G333" i="48"/>
  <c r="K333" i="48"/>
  <c r="E349" i="48"/>
  <c r="N473" i="48"/>
  <c r="F490" i="48"/>
  <c r="F489" i="48" s="1"/>
  <c r="E253" i="48"/>
  <c r="U284" i="48"/>
  <c r="E284" i="48"/>
  <c r="J414" i="48"/>
  <c r="E501" i="48"/>
  <c r="E500" i="48" s="1"/>
  <c r="E11" i="49"/>
  <c r="E504" i="49" s="1"/>
  <c r="G104" i="48"/>
  <c r="E108" i="48"/>
  <c r="E111" i="48"/>
  <c r="E119" i="48"/>
  <c r="E122" i="48"/>
  <c r="E161" i="48"/>
  <c r="M166" i="48"/>
  <c r="E393" i="48"/>
  <c r="E401" i="48"/>
  <c r="C489" i="48"/>
  <c r="C485" i="48" s="1"/>
  <c r="F202" i="49"/>
  <c r="U504" i="49"/>
  <c r="E142" i="48"/>
  <c r="E152" i="48"/>
  <c r="F161" i="48"/>
  <c r="N237" i="48"/>
  <c r="C313" i="48"/>
  <c r="G313" i="48"/>
  <c r="F373" i="48"/>
  <c r="E385" i="48"/>
  <c r="F415" i="48"/>
  <c r="F419" i="48"/>
  <c r="E423" i="48"/>
  <c r="E455" i="48"/>
  <c r="G485" i="48"/>
  <c r="K485" i="48"/>
  <c r="D21" i="48"/>
  <c r="D20" i="48" s="1"/>
  <c r="F24" i="48"/>
  <c r="F122" i="48"/>
  <c r="F152" i="48"/>
  <c r="E156" i="48"/>
  <c r="C204" i="48"/>
  <c r="E229" i="48"/>
  <c r="F294" i="48"/>
  <c r="J313" i="48"/>
  <c r="N313" i="48"/>
  <c r="E369" i="48"/>
  <c r="F451" i="48"/>
  <c r="E470" i="48"/>
  <c r="C473" i="48"/>
  <c r="E495" i="48"/>
  <c r="E489" i="48" s="1"/>
  <c r="I485" i="48"/>
  <c r="M485" i="48"/>
  <c r="P12" i="48"/>
  <c r="U250" i="48"/>
  <c r="E250" i="48"/>
  <c r="J333" i="48"/>
  <c r="N414" i="48"/>
  <c r="F485" i="48"/>
  <c r="J485" i="48"/>
  <c r="N485" i="48"/>
  <c r="F284" i="48"/>
  <c r="U258" i="48"/>
  <c r="F238" i="48"/>
  <c r="U475" i="48"/>
  <c r="J237" i="48"/>
  <c r="U229" i="48"/>
  <c r="F455" i="48"/>
  <c r="E238" i="48"/>
  <c r="E32" i="48"/>
  <c r="M104" i="48"/>
  <c r="M21" i="48"/>
  <c r="M20" i="48" s="1"/>
  <c r="F53" i="48"/>
  <c r="F137" i="48"/>
  <c r="E147" i="48"/>
  <c r="F16" i="48"/>
  <c r="F15" i="48" s="1"/>
  <c r="F14" i="48" s="1"/>
  <c r="H21" i="48"/>
  <c r="H20" i="48" s="1"/>
  <c r="L21" i="48"/>
  <c r="L20" i="48" s="1"/>
  <c r="F96" i="48"/>
  <c r="K104" i="48"/>
  <c r="F114" i="48"/>
  <c r="E127" i="48"/>
  <c r="E132" i="48"/>
  <c r="E221" i="48"/>
  <c r="F229" i="48"/>
  <c r="D237" i="48"/>
  <c r="R237" i="48"/>
  <c r="R203" i="48" s="1"/>
  <c r="J293" i="48"/>
  <c r="N293" i="48"/>
  <c r="G293" i="48"/>
  <c r="K293" i="48"/>
  <c r="E297" i="48"/>
  <c r="M293" i="48"/>
  <c r="H313" i="48"/>
  <c r="L313" i="48"/>
  <c r="F314" i="48"/>
  <c r="D333" i="48"/>
  <c r="L352" i="48"/>
  <c r="F359" i="48"/>
  <c r="F365" i="48"/>
  <c r="E427" i="48"/>
  <c r="F435" i="48"/>
  <c r="F439" i="48"/>
  <c r="G474" i="48"/>
  <c r="U474" i="48" s="1"/>
  <c r="D485" i="48"/>
  <c r="D473" i="48"/>
  <c r="G77" i="48"/>
  <c r="G76" i="48" s="1"/>
  <c r="C104" i="48"/>
  <c r="S203" i="48"/>
  <c r="X202" i="48"/>
  <c r="N204" i="48"/>
  <c r="C293" i="48"/>
  <c r="H293" i="48"/>
  <c r="L293" i="48"/>
  <c r="E475" i="48"/>
  <c r="E474" i="48" s="1"/>
  <c r="E473" i="48" s="1"/>
  <c r="F475" i="48"/>
  <c r="F474" i="48" s="1"/>
  <c r="I104" i="48"/>
  <c r="E96" i="48"/>
  <c r="E114" i="48"/>
  <c r="G204" i="48"/>
  <c r="K204" i="48"/>
  <c r="C237" i="48"/>
  <c r="H237" i="48"/>
  <c r="L237" i="48"/>
  <c r="V237" i="48"/>
  <c r="V203" i="48" s="1"/>
  <c r="F302" i="48"/>
  <c r="E314" i="48"/>
  <c r="C333" i="48"/>
  <c r="I333" i="48"/>
  <c r="M333" i="48"/>
  <c r="F381" i="48"/>
  <c r="F385" i="48"/>
  <c r="E389" i="48"/>
  <c r="E408" i="48"/>
  <c r="E407" i="48" s="1"/>
  <c r="E439" i="48"/>
  <c r="E53" i="48"/>
  <c r="F68" i="48"/>
  <c r="F67" i="48" s="1"/>
  <c r="J77" i="48"/>
  <c r="J76" i="48" s="1"/>
  <c r="N77" i="48"/>
  <c r="N76" i="48" s="1"/>
  <c r="E137" i="48"/>
  <c r="F142" i="48"/>
  <c r="I166" i="48"/>
  <c r="F179" i="48"/>
  <c r="E183" i="48"/>
  <c r="E195" i="48"/>
  <c r="F198" i="48"/>
  <c r="T203" i="48"/>
  <c r="D313" i="48"/>
  <c r="G473" i="48"/>
  <c r="U473" i="48" s="1"/>
  <c r="K473" i="48"/>
  <c r="E16" i="48"/>
  <c r="E15" i="48" s="1"/>
  <c r="E14" i="48" s="1"/>
  <c r="C21" i="48"/>
  <c r="C20" i="48" s="1"/>
  <c r="I21" i="48"/>
  <c r="I20" i="48" s="1"/>
  <c r="F21" i="48"/>
  <c r="F20" i="48" s="1"/>
  <c r="U83" i="48"/>
  <c r="L104" i="48"/>
  <c r="F191" i="48"/>
  <c r="F195" i="48"/>
  <c r="H204" i="48"/>
  <c r="L204" i="48"/>
  <c r="P205" i="48"/>
  <c r="P204" i="48" s="1"/>
  <c r="U262" i="48"/>
  <c r="E262" i="48"/>
  <c r="C414" i="48"/>
  <c r="H414" i="48"/>
  <c r="L414" i="48"/>
  <c r="L473" i="48"/>
  <c r="G166" i="48"/>
  <c r="P237" i="48"/>
  <c r="P202" i="48" s="1"/>
  <c r="U253" i="48"/>
  <c r="E258" i="48"/>
  <c r="E302" i="48"/>
  <c r="F329" i="48"/>
  <c r="F313" i="48" s="1"/>
  <c r="E334" i="48"/>
  <c r="E333" i="48" s="1"/>
  <c r="F369" i="48"/>
  <c r="E373" i="48"/>
  <c r="F443" i="48"/>
  <c r="F447" i="48"/>
  <c r="E486" i="48"/>
  <c r="G21" i="48"/>
  <c r="G20" i="48" s="1"/>
  <c r="K21" i="48"/>
  <c r="K20" i="48" s="1"/>
  <c r="F32" i="48"/>
  <c r="U32" i="48"/>
  <c r="N31" i="48"/>
  <c r="E72" i="48"/>
  <c r="E66" i="48" s="1"/>
  <c r="I87" i="48"/>
  <c r="I77" i="48" s="1"/>
  <c r="I76" i="48" s="1"/>
  <c r="C77" i="48"/>
  <c r="C76" i="48" s="1"/>
  <c r="H87" i="48"/>
  <c r="H77" i="48" s="1"/>
  <c r="H76" i="48" s="1"/>
  <c r="U76" i="48" s="1"/>
  <c r="L77" i="48"/>
  <c r="L76" i="48" s="1"/>
  <c r="F119" i="48"/>
  <c r="U205" i="48"/>
  <c r="E205" i="48"/>
  <c r="E204" i="48" s="1"/>
  <c r="I313" i="48"/>
  <c r="M313" i="48"/>
  <c r="D352" i="48"/>
  <c r="M352" i="48"/>
  <c r="I352" i="48"/>
  <c r="H352" i="48"/>
  <c r="E359" i="48"/>
  <c r="F397" i="48"/>
  <c r="G414" i="48"/>
  <c r="K414" i="48"/>
  <c r="F431" i="48"/>
  <c r="U470" i="48"/>
  <c r="E105" i="48"/>
  <c r="E104" i="48" s="1"/>
  <c r="F108" i="48"/>
  <c r="E187" i="48"/>
  <c r="F293" i="48"/>
  <c r="G31" i="48"/>
  <c r="F51" i="48"/>
  <c r="K77" i="48"/>
  <c r="K76" i="48" s="1"/>
  <c r="E87" i="48"/>
  <c r="E77" i="48" s="1"/>
  <c r="E76" i="48" s="1"/>
  <c r="F132" i="48"/>
  <c r="I204" i="48"/>
  <c r="M204" i="48"/>
  <c r="K31" i="48"/>
  <c r="J21" i="48"/>
  <c r="J20" i="48" s="1"/>
  <c r="N21" i="48"/>
  <c r="N20" i="48" s="1"/>
  <c r="N19" i="48" s="1"/>
  <c r="N13" i="48" s="1"/>
  <c r="E24" i="48"/>
  <c r="E21" i="48" s="1"/>
  <c r="E20" i="48" s="1"/>
  <c r="E51" i="48"/>
  <c r="J31" i="48"/>
  <c r="H66" i="48"/>
  <c r="L66" i="48"/>
  <c r="F72" i="48"/>
  <c r="M77" i="48"/>
  <c r="M76" i="48" s="1"/>
  <c r="D104" i="48"/>
  <c r="J104" i="48"/>
  <c r="N104" i="48"/>
  <c r="C166" i="48"/>
  <c r="C203" i="48"/>
  <c r="I31" i="48"/>
  <c r="M31" i="48"/>
  <c r="M19" i="48" s="1"/>
  <c r="D66" i="48"/>
  <c r="F83" i="48"/>
  <c r="F92" i="48"/>
  <c r="F87" i="48" s="1"/>
  <c r="H104" i="48"/>
  <c r="F111" i="48"/>
  <c r="F127" i="48"/>
  <c r="F147" i="48"/>
  <c r="F171" i="48"/>
  <c r="E175" i="48"/>
  <c r="F187" i="48"/>
  <c r="E191" i="48"/>
  <c r="U221" i="48"/>
  <c r="G237" i="48"/>
  <c r="K237" i="48"/>
  <c r="K203" i="48" s="1"/>
  <c r="O237" i="48"/>
  <c r="O202" i="48" s="1"/>
  <c r="F250" i="48"/>
  <c r="F258" i="48"/>
  <c r="F262" i="48"/>
  <c r="E279" i="48"/>
  <c r="E294" i="48"/>
  <c r="J352" i="48"/>
  <c r="N352" i="48"/>
  <c r="N202" i="48" s="1"/>
  <c r="F408" i="48"/>
  <c r="F407" i="48" s="1"/>
  <c r="D414" i="48"/>
  <c r="I414" i="48"/>
  <c r="M414" i="48"/>
  <c r="U455" i="48"/>
  <c r="I237" i="48"/>
  <c r="M237" i="48"/>
  <c r="M203" i="48" s="1"/>
  <c r="Q237" i="48"/>
  <c r="Q202" i="48" s="1"/>
  <c r="F253" i="48"/>
  <c r="E307" i="48"/>
  <c r="E329" i="48"/>
  <c r="E313" i="48" s="1"/>
  <c r="F349" i="48"/>
  <c r="G352" i="48"/>
  <c r="K352" i="48"/>
  <c r="E365" i="48"/>
  <c r="F377" i="48"/>
  <c r="E381" i="48"/>
  <c r="F393" i="48"/>
  <c r="E397" i="48"/>
  <c r="E415" i="48"/>
  <c r="F427" i="48"/>
  <c r="E431" i="48"/>
  <c r="E447" i="48"/>
  <c r="W237" i="48"/>
  <c r="W202" i="48" s="1"/>
  <c r="U238" i="48"/>
  <c r="C352" i="48"/>
  <c r="F221" i="48"/>
  <c r="S202" i="48"/>
  <c r="F473" i="48"/>
  <c r="H31" i="48"/>
  <c r="H19" i="48" s="1"/>
  <c r="H13" i="48" s="1"/>
  <c r="F57" i="48"/>
  <c r="C31" i="48"/>
  <c r="C19" i="48" s="1"/>
  <c r="C13" i="48" s="1"/>
  <c r="E57" i="48"/>
  <c r="D31" i="48"/>
  <c r="D19" i="48" s="1"/>
  <c r="D13" i="48" s="1"/>
  <c r="G19" i="48"/>
  <c r="G13" i="48" s="1"/>
  <c r="M13" i="48"/>
  <c r="L19" i="48"/>
  <c r="L13" i="48" s="1"/>
  <c r="K19" i="48"/>
  <c r="K13" i="48" s="1"/>
  <c r="K12" i="48" s="1"/>
  <c r="T202" i="48"/>
  <c r="H166" i="48"/>
  <c r="L166" i="48"/>
  <c r="X203" i="48"/>
  <c r="D166" i="48"/>
  <c r="R202" i="48"/>
  <c r="D204" i="48"/>
  <c r="F333" i="48"/>
  <c r="F205" i="48"/>
  <c r="F470" i="48"/>
  <c r="F505" i="46"/>
  <c r="E505" i="46"/>
  <c r="F504" i="46"/>
  <c r="E504" i="46"/>
  <c r="F503" i="46"/>
  <c r="E503" i="46"/>
  <c r="E502" i="46" s="1"/>
  <c r="E501" i="46" s="1"/>
  <c r="N502" i="46"/>
  <c r="N501" i="46" s="1"/>
  <c r="M502" i="46"/>
  <c r="L502" i="46"/>
  <c r="L501" i="46" s="1"/>
  <c r="K502" i="46"/>
  <c r="K501" i="46" s="1"/>
  <c r="J502" i="46"/>
  <c r="J501" i="46" s="1"/>
  <c r="I502" i="46"/>
  <c r="H502" i="46"/>
  <c r="G502" i="46"/>
  <c r="G501" i="46" s="1"/>
  <c r="F502" i="46"/>
  <c r="F501" i="46" s="1"/>
  <c r="D502" i="46"/>
  <c r="C502" i="46"/>
  <c r="M501" i="46"/>
  <c r="I501" i="46"/>
  <c r="H501" i="46"/>
  <c r="D501" i="46"/>
  <c r="C501" i="46"/>
  <c r="F500" i="46"/>
  <c r="E500" i="46"/>
  <c r="F499" i="46"/>
  <c r="E499" i="46"/>
  <c r="F498" i="46"/>
  <c r="E498" i="46"/>
  <c r="F497" i="46"/>
  <c r="E497" i="46"/>
  <c r="E496" i="46" s="1"/>
  <c r="N496" i="46"/>
  <c r="M496" i="46"/>
  <c r="L496" i="46"/>
  <c r="K496" i="46"/>
  <c r="J496" i="46"/>
  <c r="J490" i="46" s="1"/>
  <c r="I496" i="46"/>
  <c r="H496" i="46"/>
  <c r="G496" i="46"/>
  <c r="D496" i="46"/>
  <c r="C496" i="46"/>
  <c r="F495" i="46"/>
  <c r="E495" i="46"/>
  <c r="F494" i="46"/>
  <c r="E494" i="46"/>
  <c r="F493" i="46"/>
  <c r="E493" i="46"/>
  <c r="F492" i="46"/>
  <c r="F491" i="46" s="1"/>
  <c r="E492" i="46"/>
  <c r="N491" i="46"/>
  <c r="N490" i="46" s="1"/>
  <c r="M491" i="46"/>
  <c r="M490" i="46" s="1"/>
  <c r="L491" i="46"/>
  <c r="L490" i="46" s="1"/>
  <c r="K491" i="46"/>
  <c r="J491" i="46"/>
  <c r="I491" i="46"/>
  <c r="H491" i="46"/>
  <c r="H490" i="46" s="1"/>
  <c r="G491" i="46"/>
  <c r="D491" i="46"/>
  <c r="D490" i="46" s="1"/>
  <c r="C491" i="46"/>
  <c r="C490" i="46" s="1"/>
  <c r="I490" i="46"/>
  <c r="F489" i="46"/>
  <c r="E489" i="46"/>
  <c r="F488" i="46"/>
  <c r="F487" i="46" s="1"/>
  <c r="E488" i="46"/>
  <c r="N487" i="46"/>
  <c r="M487" i="46"/>
  <c r="L487" i="46"/>
  <c r="K487" i="46"/>
  <c r="J487" i="46"/>
  <c r="I487" i="46"/>
  <c r="I486" i="46" s="1"/>
  <c r="H487" i="46"/>
  <c r="G487" i="46"/>
  <c r="D487" i="46"/>
  <c r="C487" i="46"/>
  <c r="F485" i="46"/>
  <c r="E485" i="46"/>
  <c r="F484" i="46"/>
  <c r="F483" i="46" s="1"/>
  <c r="F482" i="46" s="1"/>
  <c r="E484" i="46"/>
  <c r="E483" i="46" s="1"/>
  <c r="E482" i="46" s="1"/>
  <c r="N483" i="46"/>
  <c r="N482" i="46" s="1"/>
  <c r="N474" i="46" s="1"/>
  <c r="M483" i="46"/>
  <c r="M482" i="46" s="1"/>
  <c r="L483" i="46"/>
  <c r="L482" i="46" s="1"/>
  <c r="K483" i="46"/>
  <c r="K482" i="46" s="1"/>
  <c r="J483" i="46"/>
  <c r="I483" i="46"/>
  <c r="H483" i="46"/>
  <c r="H482" i="46" s="1"/>
  <c r="G483" i="46"/>
  <c r="G482" i="46" s="1"/>
  <c r="D483" i="46"/>
  <c r="D482" i="46" s="1"/>
  <c r="C483" i="46"/>
  <c r="C482" i="46" s="1"/>
  <c r="J482" i="46"/>
  <c r="I482" i="46"/>
  <c r="F481" i="46"/>
  <c r="E481" i="46"/>
  <c r="F480" i="46"/>
  <c r="E480" i="46"/>
  <c r="F479" i="46"/>
  <c r="E479" i="46"/>
  <c r="U478" i="46"/>
  <c r="F478" i="46"/>
  <c r="E478" i="46"/>
  <c r="F477" i="46"/>
  <c r="F476" i="46" s="1"/>
  <c r="F475" i="46" s="1"/>
  <c r="F474" i="46" s="1"/>
  <c r="E477" i="46"/>
  <c r="N476" i="46"/>
  <c r="N475" i="46" s="1"/>
  <c r="M476" i="46"/>
  <c r="L476" i="46"/>
  <c r="L475" i="46" s="1"/>
  <c r="L474" i="46" s="1"/>
  <c r="K476" i="46"/>
  <c r="K475" i="46" s="1"/>
  <c r="J476" i="46"/>
  <c r="J475" i="46" s="1"/>
  <c r="I476" i="46"/>
  <c r="H476" i="46"/>
  <c r="G476" i="46"/>
  <c r="U476" i="46" s="1"/>
  <c r="D476" i="46"/>
  <c r="D475" i="46" s="1"/>
  <c r="C476" i="46"/>
  <c r="C475" i="46" s="1"/>
  <c r="M475" i="46"/>
  <c r="I475" i="46"/>
  <c r="I474" i="46" s="1"/>
  <c r="H475" i="46"/>
  <c r="H474" i="46" s="1"/>
  <c r="J474" i="46"/>
  <c r="U473" i="46"/>
  <c r="F473" i="46"/>
  <c r="E473" i="46"/>
  <c r="U472" i="46"/>
  <c r="F472" i="46"/>
  <c r="E472" i="46"/>
  <c r="J471" i="46"/>
  <c r="I471" i="46"/>
  <c r="H471" i="46"/>
  <c r="G471" i="46"/>
  <c r="D471" i="46"/>
  <c r="C471" i="46"/>
  <c r="U470" i="46"/>
  <c r="F470" i="46"/>
  <c r="E470" i="46"/>
  <c r="F469" i="46"/>
  <c r="E469" i="46"/>
  <c r="F468" i="46"/>
  <c r="E468" i="46"/>
  <c r="F467" i="46"/>
  <c r="E467" i="46"/>
  <c r="F466" i="46"/>
  <c r="E466" i="46"/>
  <c r="F465" i="46"/>
  <c r="E465" i="46"/>
  <c r="F464" i="46"/>
  <c r="E464" i="46"/>
  <c r="F463" i="46"/>
  <c r="E463" i="46"/>
  <c r="F462" i="46"/>
  <c r="E462" i="46"/>
  <c r="F461" i="46"/>
  <c r="E461" i="46"/>
  <c r="F460" i="46"/>
  <c r="E460" i="46"/>
  <c r="F459" i="46"/>
  <c r="E459" i="46"/>
  <c r="F458" i="46"/>
  <c r="E458" i="46"/>
  <c r="E456" i="46" s="1"/>
  <c r="F457" i="46"/>
  <c r="E457" i="46"/>
  <c r="N456" i="46"/>
  <c r="M456" i="46"/>
  <c r="L456" i="46"/>
  <c r="K456" i="46"/>
  <c r="J456" i="46"/>
  <c r="I456" i="46"/>
  <c r="H456" i="46"/>
  <c r="G456" i="46"/>
  <c r="U456" i="46" s="1"/>
  <c r="D456" i="46"/>
  <c r="C456" i="46"/>
  <c r="F455" i="46"/>
  <c r="E455" i="46"/>
  <c r="F454" i="46"/>
  <c r="E454" i="46"/>
  <c r="F453" i="46"/>
  <c r="E453" i="46"/>
  <c r="E452" i="46" s="1"/>
  <c r="N452" i="46"/>
  <c r="M452" i="46"/>
  <c r="L452" i="46"/>
  <c r="K452" i="46"/>
  <c r="J452" i="46"/>
  <c r="I452" i="46"/>
  <c r="H452" i="46"/>
  <c r="G452" i="46"/>
  <c r="D452" i="46"/>
  <c r="C452" i="46"/>
  <c r="F451" i="46"/>
  <c r="E451" i="46"/>
  <c r="F450" i="46"/>
  <c r="E450" i="46"/>
  <c r="F449" i="46"/>
  <c r="E449" i="46"/>
  <c r="E448" i="46" s="1"/>
  <c r="N448" i="46"/>
  <c r="M448" i="46"/>
  <c r="L448" i="46"/>
  <c r="K448" i="46"/>
  <c r="J448" i="46"/>
  <c r="I448" i="46"/>
  <c r="H448" i="46"/>
  <c r="G448" i="46"/>
  <c r="F448" i="46"/>
  <c r="D448" i="46"/>
  <c r="C448" i="46"/>
  <c r="F447" i="46"/>
  <c r="E447" i="46"/>
  <c r="F446" i="46"/>
  <c r="E446" i="46"/>
  <c r="F445" i="46"/>
  <c r="F444" i="46" s="1"/>
  <c r="E445" i="46"/>
  <c r="E444" i="46" s="1"/>
  <c r="N444" i="46"/>
  <c r="M444" i="46"/>
  <c r="L444" i="46"/>
  <c r="K444" i="46"/>
  <c r="J444" i="46"/>
  <c r="I444" i="46"/>
  <c r="H444" i="46"/>
  <c r="G444" i="46"/>
  <c r="D444" i="46"/>
  <c r="C444" i="46"/>
  <c r="F443" i="46"/>
  <c r="E443" i="46"/>
  <c r="F442" i="46"/>
  <c r="E442" i="46"/>
  <c r="F441" i="46"/>
  <c r="F440" i="46" s="1"/>
  <c r="E441" i="46"/>
  <c r="N440" i="46"/>
  <c r="M440" i="46"/>
  <c r="L440" i="46"/>
  <c r="K440" i="46"/>
  <c r="J440" i="46"/>
  <c r="I440" i="46"/>
  <c r="H440" i="46"/>
  <c r="G440" i="46"/>
  <c r="E440" i="46"/>
  <c r="D440" i="46"/>
  <c r="C440" i="46"/>
  <c r="F439" i="46"/>
  <c r="E439" i="46"/>
  <c r="F438" i="46"/>
  <c r="E438" i="46"/>
  <c r="F437" i="46"/>
  <c r="E437" i="46"/>
  <c r="E436" i="46" s="1"/>
  <c r="N436" i="46"/>
  <c r="M436" i="46"/>
  <c r="L436" i="46"/>
  <c r="K436" i="46"/>
  <c r="J436" i="46"/>
  <c r="I436" i="46"/>
  <c r="H436" i="46"/>
  <c r="G436" i="46"/>
  <c r="D436" i="46"/>
  <c r="C436" i="46"/>
  <c r="F435" i="46"/>
  <c r="E435" i="46"/>
  <c r="F434" i="46"/>
  <c r="E434" i="46"/>
  <c r="F433" i="46"/>
  <c r="E433" i="46"/>
  <c r="E432" i="46" s="1"/>
  <c r="N432" i="46"/>
  <c r="M432" i="46"/>
  <c r="L432" i="46"/>
  <c r="K432" i="46"/>
  <c r="J432" i="46"/>
  <c r="I432" i="46"/>
  <c r="H432" i="46"/>
  <c r="G432" i="46"/>
  <c r="F432" i="46"/>
  <c r="D432" i="46"/>
  <c r="C432" i="46"/>
  <c r="F431" i="46"/>
  <c r="E431" i="46"/>
  <c r="F430" i="46"/>
  <c r="E430" i="46"/>
  <c r="F429" i="46"/>
  <c r="F428" i="46" s="1"/>
  <c r="E429" i="46"/>
  <c r="N428" i="46"/>
  <c r="M428" i="46"/>
  <c r="L428" i="46"/>
  <c r="K428" i="46"/>
  <c r="J428" i="46"/>
  <c r="I428" i="46"/>
  <c r="H428" i="46"/>
  <c r="G428" i="46"/>
  <c r="D428" i="46"/>
  <c r="C428" i="46"/>
  <c r="F427" i="46"/>
  <c r="E427" i="46"/>
  <c r="F426" i="46"/>
  <c r="E426" i="46"/>
  <c r="F425" i="46"/>
  <c r="F424" i="46" s="1"/>
  <c r="E425" i="46"/>
  <c r="N424" i="46"/>
  <c r="M424" i="46"/>
  <c r="L424" i="46"/>
  <c r="K424" i="46"/>
  <c r="J424" i="46"/>
  <c r="I424" i="46"/>
  <c r="I415" i="46" s="1"/>
  <c r="H424" i="46"/>
  <c r="G424" i="46"/>
  <c r="E424" i="46"/>
  <c r="D424" i="46"/>
  <c r="C424" i="46"/>
  <c r="F423" i="46"/>
  <c r="E423" i="46"/>
  <c r="F422" i="46"/>
  <c r="E422" i="46"/>
  <c r="F421" i="46"/>
  <c r="E421" i="46"/>
  <c r="E420" i="46" s="1"/>
  <c r="N420" i="46"/>
  <c r="M420" i="46"/>
  <c r="L420" i="46"/>
  <c r="K420" i="46"/>
  <c r="J420" i="46"/>
  <c r="I420" i="46"/>
  <c r="H420" i="46"/>
  <c r="G420" i="46"/>
  <c r="D420" i="46"/>
  <c r="D415" i="46" s="1"/>
  <c r="C420" i="46"/>
  <c r="F419" i="46"/>
  <c r="E419" i="46"/>
  <c r="F418" i="46"/>
  <c r="E418" i="46"/>
  <c r="F417" i="46"/>
  <c r="E417" i="46"/>
  <c r="E416" i="46" s="1"/>
  <c r="N416" i="46"/>
  <c r="N415" i="46" s="1"/>
  <c r="M416" i="46"/>
  <c r="L416" i="46"/>
  <c r="K416" i="46"/>
  <c r="J416" i="46"/>
  <c r="J415" i="46" s="1"/>
  <c r="I416" i="46"/>
  <c r="H416" i="46"/>
  <c r="G416" i="46"/>
  <c r="G415" i="46" s="1"/>
  <c r="F416" i="46"/>
  <c r="D416" i="46"/>
  <c r="C416" i="46"/>
  <c r="K415" i="46"/>
  <c r="C415" i="46"/>
  <c r="F414" i="46"/>
  <c r="E414" i="46"/>
  <c r="F413" i="46"/>
  <c r="E413" i="46"/>
  <c r="F412" i="46"/>
  <c r="E412" i="46"/>
  <c r="F411" i="46"/>
  <c r="E411" i="46"/>
  <c r="F410" i="46"/>
  <c r="F409" i="46" s="1"/>
  <c r="F408" i="46" s="1"/>
  <c r="E410" i="46"/>
  <c r="N409" i="46"/>
  <c r="M409" i="46"/>
  <c r="M408" i="46" s="1"/>
  <c r="L409" i="46"/>
  <c r="L408" i="46" s="1"/>
  <c r="K409" i="46"/>
  <c r="K408" i="46" s="1"/>
  <c r="J409" i="46"/>
  <c r="I409" i="46"/>
  <c r="I408" i="46" s="1"/>
  <c r="H409" i="46"/>
  <c r="H408" i="46" s="1"/>
  <c r="G409" i="46"/>
  <c r="G408" i="46" s="1"/>
  <c r="D409" i="46"/>
  <c r="D408" i="46" s="1"/>
  <c r="C409" i="46"/>
  <c r="N408" i="46"/>
  <c r="J408" i="46"/>
  <c r="C408" i="46"/>
  <c r="F407" i="46"/>
  <c r="E407" i="46"/>
  <c r="N406" i="46"/>
  <c r="M406" i="46"/>
  <c r="L406" i="46"/>
  <c r="K406" i="46"/>
  <c r="J406" i="46"/>
  <c r="I406" i="46"/>
  <c r="H406" i="46"/>
  <c r="G406" i="46"/>
  <c r="F406" i="46"/>
  <c r="E406" i="46"/>
  <c r="D406" i="46"/>
  <c r="C406" i="46"/>
  <c r="F405" i="46"/>
  <c r="E405" i="46"/>
  <c r="F404" i="46"/>
  <c r="E404" i="46"/>
  <c r="F403" i="46"/>
  <c r="F402" i="46" s="1"/>
  <c r="E403" i="46"/>
  <c r="E402" i="46" s="1"/>
  <c r="N402" i="46"/>
  <c r="M402" i="46"/>
  <c r="L402" i="46"/>
  <c r="K402" i="46"/>
  <c r="J402" i="46"/>
  <c r="I402" i="46"/>
  <c r="H402" i="46"/>
  <c r="G402" i="46"/>
  <c r="D402" i="46"/>
  <c r="C402" i="46"/>
  <c r="F401" i="46"/>
  <c r="E401" i="46"/>
  <c r="F400" i="46"/>
  <c r="E400" i="46"/>
  <c r="F399" i="46"/>
  <c r="F398" i="46" s="1"/>
  <c r="E399" i="46"/>
  <c r="E398" i="46" s="1"/>
  <c r="N398" i="46"/>
  <c r="M398" i="46"/>
  <c r="L398" i="46"/>
  <c r="K398" i="46"/>
  <c r="J398" i="46"/>
  <c r="I398" i="46"/>
  <c r="H398" i="46"/>
  <c r="G398" i="46"/>
  <c r="D398" i="46"/>
  <c r="C398" i="46"/>
  <c r="F397" i="46"/>
  <c r="E397" i="46"/>
  <c r="F396" i="46"/>
  <c r="E396" i="46"/>
  <c r="E394" i="46" s="1"/>
  <c r="F395" i="46"/>
  <c r="E395" i="46"/>
  <c r="N394" i="46"/>
  <c r="M394" i="46"/>
  <c r="L394" i="46"/>
  <c r="K394" i="46"/>
  <c r="J394" i="46"/>
  <c r="I394" i="46"/>
  <c r="H394" i="46"/>
  <c r="G394" i="46"/>
  <c r="D394" i="46"/>
  <c r="C394" i="46"/>
  <c r="F393" i="46"/>
  <c r="E393" i="46"/>
  <c r="F392" i="46"/>
  <c r="E392" i="46"/>
  <c r="F391" i="46"/>
  <c r="E391" i="46"/>
  <c r="E390" i="46" s="1"/>
  <c r="N390" i="46"/>
  <c r="M390" i="46"/>
  <c r="L390" i="46"/>
  <c r="K390" i="46"/>
  <c r="J390" i="46"/>
  <c r="I390" i="46"/>
  <c r="H390" i="46"/>
  <c r="G390" i="46"/>
  <c r="F390" i="46"/>
  <c r="D390" i="46"/>
  <c r="C390" i="46"/>
  <c r="F389" i="46"/>
  <c r="E389" i="46"/>
  <c r="F388" i="46"/>
  <c r="E388" i="46"/>
  <c r="F387" i="46"/>
  <c r="F386" i="46" s="1"/>
  <c r="E387" i="46"/>
  <c r="N386" i="46"/>
  <c r="M386" i="46"/>
  <c r="L386" i="46"/>
  <c r="K386" i="46"/>
  <c r="J386" i="46"/>
  <c r="I386" i="46"/>
  <c r="H386" i="46"/>
  <c r="G386" i="46"/>
  <c r="D386" i="46"/>
  <c r="C386" i="46"/>
  <c r="F385" i="46"/>
  <c r="E385" i="46"/>
  <c r="F384" i="46"/>
  <c r="E384" i="46"/>
  <c r="F383" i="46"/>
  <c r="F382" i="46" s="1"/>
  <c r="E383" i="46"/>
  <c r="N382" i="46"/>
  <c r="M382" i="46"/>
  <c r="L382" i="46"/>
  <c r="K382" i="46"/>
  <c r="J382" i="46"/>
  <c r="I382" i="46"/>
  <c r="H382" i="46"/>
  <c r="G382" i="46"/>
  <c r="D382" i="46"/>
  <c r="C382" i="46"/>
  <c r="F381" i="46"/>
  <c r="E381" i="46"/>
  <c r="F380" i="46"/>
  <c r="E380" i="46"/>
  <c r="E378" i="46" s="1"/>
  <c r="F379" i="46"/>
  <c r="E379" i="46"/>
  <c r="N378" i="46"/>
  <c r="M378" i="46"/>
  <c r="L378" i="46"/>
  <c r="K378" i="46"/>
  <c r="J378" i="46"/>
  <c r="I378" i="46"/>
  <c r="H378" i="46"/>
  <c r="G378" i="46"/>
  <c r="D378" i="46"/>
  <c r="C378" i="46"/>
  <c r="F377" i="46"/>
  <c r="E377" i="46"/>
  <c r="F376" i="46"/>
  <c r="E376" i="46"/>
  <c r="F375" i="46"/>
  <c r="E375" i="46"/>
  <c r="E374" i="46" s="1"/>
  <c r="N374" i="46"/>
  <c r="M374" i="46"/>
  <c r="L374" i="46"/>
  <c r="K374" i="46"/>
  <c r="J374" i="46"/>
  <c r="I374" i="46"/>
  <c r="H374" i="46"/>
  <c r="G374" i="46"/>
  <c r="F374" i="46"/>
  <c r="D374" i="46"/>
  <c r="C374" i="46"/>
  <c r="F373" i="46"/>
  <c r="E373" i="46"/>
  <c r="F372" i="46"/>
  <c r="E372" i="46"/>
  <c r="F371" i="46"/>
  <c r="F370" i="46" s="1"/>
  <c r="E371" i="46"/>
  <c r="N370" i="46"/>
  <c r="M370" i="46"/>
  <c r="L370" i="46"/>
  <c r="K370" i="46"/>
  <c r="J370" i="46"/>
  <c r="I370" i="46"/>
  <c r="H370" i="46"/>
  <c r="G370" i="46"/>
  <c r="D370" i="46"/>
  <c r="C370" i="46"/>
  <c r="F369" i="46"/>
  <c r="E369" i="46"/>
  <c r="F368" i="46"/>
  <c r="E368" i="46"/>
  <c r="F367" i="46"/>
  <c r="F366" i="46" s="1"/>
  <c r="E367" i="46"/>
  <c r="N366" i="46"/>
  <c r="M366" i="46"/>
  <c r="L366" i="46"/>
  <c r="K366" i="46"/>
  <c r="J366" i="46"/>
  <c r="I366" i="46"/>
  <c r="H366" i="46"/>
  <c r="G366" i="46"/>
  <c r="E366" i="46"/>
  <c r="D366" i="46"/>
  <c r="C366" i="46"/>
  <c r="F365" i="46"/>
  <c r="F364" i="46" s="1"/>
  <c r="E365" i="46"/>
  <c r="N364" i="46"/>
  <c r="M364" i="46"/>
  <c r="L364" i="46"/>
  <c r="K364" i="46"/>
  <c r="J364" i="46"/>
  <c r="I364" i="46"/>
  <c r="H364" i="46"/>
  <c r="G364" i="46"/>
  <c r="E364" i="46"/>
  <c r="D364" i="46"/>
  <c r="C364" i="46"/>
  <c r="F363" i="46"/>
  <c r="E363" i="46"/>
  <c r="F362" i="46"/>
  <c r="E362" i="46"/>
  <c r="F361" i="46"/>
  <c r="F360" i="46" s="1"/>
  <c r="E361" i="46"/>
  <c r="E360" i="46" s="1"/>
  <c r="N360" i="46"/>
  <c r="M360" i="46"/>
  <c r="L360" i="46"/>
  <c r="K360" i="46"/>
  <c r="J360" i="46"/>
  <c r="I360" i="46"/>
  <c r="H360" i="46"/>
  <c r="G360" i="46"/>
  <c r="D360" i="46"/>
  <c r="C360" i="46"/>
  <c r="F359" i="46"/>
  <c r="F358" i="46" s="1"/>
  <c r="E359" i="46"/>
  <c r="E358" i="46" s="1"/>
  <c r="N358" i="46"/>
  <c r="M358" i="46"/>
  <c r="L358" i="46"/>
  <c r="K358" i="46"/>
  <c r="J358" i="46"/>
  <c r="I358" i="46"/>
  <c r="H358" i="46"/>
  <c r="G358" i="46"/>
  <c r="D358" i="46"/>
  <c r="C358" i="46"/>
  <c r="F357" i="46"/>
  <c r="E357" i="46"/>
  <c r="E356" i="46" s="1"/>
  <c r="N356" i="46"/>
  <c r="M356" i="46"/>
  <c r="L356" i="46"/>
  <c r="K356" i="46"/>
  <c r="J356" i="46"/>
  <c r="I356" i="46"/>
  <c r="I353" i="46" s="1"/>
  <c r="H356" i="46"/>
  <c r="G356" i="46"/>
  <c r="F356" i="46"/>
  <c r="D356" i="46"/>
  <c r="D353" i="46" s="1"/>
  <c r="C356" i="46"/>
  <c r="F355" i="46"/>
  <c r="F354" i="46" s="1"/>
  <c r="E355" i="46"/>
  <c r="N354" i="46"/>
  <c r="M354" i="46"/>
  <c r="L354" i="46"/>
  <c r="K354" i="46"/>
  <c r="J354" i="46"/>
  <c r="I354" i="46"/>
  <c r="H354" i="46"/>
  <c r="G354" i="46"/>
  <c r="E354" i="46"/>
  <c r="D354" i="46"/>
  <c r="C354" i="46"/>
  <c r="G353" i="46"/>
  <c r="F352" i="46"/>
  <c r="E352" i="46"/>
  <c r="E350" i="46" s="1"/>
  <c r="F351" i="46"/>
  <c r="F350" i="46" s="1"/>
  <c r="E351" i="46"/>
  <c r="N350" i="46"/>
  <c r="M350" i="46"/>
  <c r="L350" i="46"/>
  <c r="K350" i="46"/>
  <c r="J350" i="46"/>
  <c r="J334" i="46" s="1"/>
  <c r="I350" i="46"/>
  <c r="H350" i="46"/>
  <c r="G350" i="46"/>
  <c r="D350" i="46"/>
  <c r="C350" i="46"/>
  <c r="C334" i="46" s="1"/>
  <c r="F349" i="46"/>
  <c r="E349" i="46"/>
  <c r="F348" i="46"/>
  <c r="E348" i="46"/>
  <c r="F347" i="46"/>
  <c r="E347" i="46"/>
  <c r="F346" i="46"/>
  <c r="E346" i="46"/>
  <c r="F345" i="46"/>
  <c r="E345" i="46"/>
  <c r="F344" i="46"/>
  <c r="E344" i="46"/>
  <c r="F343" i="46"/>
  <c r="E343" i="46"/>
  <c r="F342" i="46"/>
  <c r="E342" i="46"/>
  <c r="F341" i="46"/>
  <c r="E341" i="46"/>
  <c r="F340" i="46"/>
  <c r="E340" i="46"/>
  <c r="F339" i="46"/>
  <c r="E339" i="46"/>
  <c r="F338" i="46"/>
  <c r="E338" i="46"/>
  <c r="F337" i="46"/>
  <c r="E337" i="46"/>
  <c r="F336" i="46"/>
  <c r="F335" i="46" s="1"/>
  <c r="E336" i="46"/>
  <c r="E335" i="46" s="1"/>
  <c r="N335" i="46"/>
  <c r="M335" i="46"/>
  <c r="L335" i="46"/>
  <c r="K335" i="46"/>
  <c r="K334" i="46" s="1"/>
  <c r="J335" i="46"/>
  <c r="I335" i="46"/>
  <c r="H335" i="46"/>
  <c r="H334" i="46" s="1"/>
  <c r="G335" i="46"/>
  <c r="G334" i="46" s="1"/>
  <c r="D335" i="46"/>
  <c r="C335" i="46"/>
  <c r="N334" i="46"/>
  <c r="L334" i="46"/>
  <c r="F333" i="46"/>
  <c r="E333" i="46"/>
  <c r="F332" i="46"/>
  <c r="E332" i="46"/>
  <c r="F331" i="46"/>
  <c r="F330" i="46" s="1"/>
  <c r="E331" i="46"/>
  <c r="N330" i="46"/>
  <c r="M330" i="46"/>
  <c r="L330" i="46"/>
  <c r="K330" i="46"/>
  <c r="J330" i="46"/>
  <c r="I330" i="46"/>
  <c r="H330" i="46"/>
  <c r="G330" i="46"/>
  <c r="D330" i="46"/>
  <c r="C330" i="46"/>
  <c r="F329" i="46"/>
  <c r="E329" i="46"/>
  <c r="F328" i="46"/>
  <c r="E328" i="46"/>
  <c r="F327" i="46"/>
  <c r="E327" i="46"/>
  <c r="F326" i="46"/>
  <c r="E326" i="46"/>
  <c r="F325" i="46"/>
  <c r="E325" i="46"/>
  <c r="F324" i="46"/>
  <c r="E324" i="46"/>
  <c r="F323" i="46"/>
  <c r="E323" i="46"/>
  <c r="F322" i="46"/>
  <c r="E322" i="46"/>
  <c r="F321" i="46"/>
  <c r="E321" i="46"/>
  <c r="F320" i="46"/>
  <c r="E320" i="46"/>
  <c r="F319" i="46"/>
  <c r="E319" i="46"/>
  <c r="F318" i="46"/>
  <c r="E318" i="46"/>
  <c r="F317" i="46"/>
  <c r="E317" i="46"/>
  <c r="F316" i="46"/>
  <c r="F315" i="46" s="1"/>
  <c r="F314" i="46" s="1"/>
  <c r="E316" i="46"/>
  <c r="E315" i="46" s="1"/>
  <c r="N315" i="46"/>
  <c r="M315" i="46"/>
  <c r="M314" i="46" s="1"/>
  <c r="L315" i="46"/>
  <c r="L314" i="46" s="1"/>
  <c r="K315" i="46"/>
  <c r="K314" i="46" s="1"/>
  <c r="J315" i="46"/>
  <c r="I315" i="46"/>
  <c r="I314" i="46" s="1"/>
  <c r="H315" i="46"/>
  <c r="H314" i="46" s="1"/>
  <c r="G315" i="46"/>
  <c r="G314" i="46" s="1"/>
  <c r="D315" i="46"/>
  <c r="D314" i="46" s="1"/>
  <c r="C315" i="46"/>
  <c r="C314" i="46" s="1"/>
  <c r="N314" i="46"/>
  <c r="J314" i="46"/>
  <c r="F313" i="46"/>
  <c r="F312" i="46" s="1"/>
  <c r="E313" i="46"/>
  <c r="E312" i="46" s="1"/>
  <c r="N312" i="46"/>
  <c r="M312" i="46"/>
  <c r="L312" i="46"/>
  <c r="K312" i="46"/>
  <c r="J312" i="46"/>
  <c r="I312" i="46"/>
  <c r="H312" i="46"/>
  <c r="G312" i="46"/>
  <c r="D312" i="46"/>
  <c r="C312" i="46"/>
  <c r="F311" i="46"/>
  <c r="E311" i="46"/>
  <c r="F310" i="46"/>
  <c r="E310" i="46"/>
  <c r="F309" i="46"/>
  <c r="F308" i="46" s="1"/>
  <c r="E309" i="46"/>
  <c r="E308" i="46" s="1"/>
  <c r="N308" i="46"/>
  <c r="M308" i="46"/>
  <c r="L308" i="46"/>
  <c r="K308" i="46"/>
  <c r="J308" i="46"/>
  <c r="I308" i="46"/>
  <c r="H308" i="46"/>
  <c r="G308" i="46"/>
  <c r="D308" i="46"/>
  <c r="C308" i="46"/>
  <c r="F307" i="46"/>
  <c r="E307" i="46"/>
  <c r="F306" i="46"/>
  <c r="E306" i="46"/>
  <c r="F305" i="46"/>
  <c r="E305" i="46"/>
  <c r="F304" i="46"/>
  <c r="E304" i="46"/>
  <c r="E303" i="46" s="1"/>
  <c r="N303" i="46"/>
  <c r="M303" i="46"/>
  <c r="L303" i="46"/>
  <c r="K303" i="46"/>
  <c r="J303" i="46"/>
  <c r="I303" i="46"/>
  <c r="H303" i="46"/>
  <c r="G303" i="46"/>
  <c r="F303" i="46"/>
  <c r="D303" i="46"/>
  <c r="C303" i="46"/>
  <c r="F302" i="46"/>
  <c r="E302" i="46"/>
  <c r="F301" i="46"/>
  <c r="E301" i="46"/>
  <c r="F300" i="46"/>
  <c r="E300" i="46"/>
  <c r="F299" i="46"/>
  <c r="E299" i="46"/>
  <c r="N298" i="46"/>
  <c r="M298" i="46"/>
  <c r="L298" i="46"/>
  <c r="K298" i="46"/>
  <c r="J298" i="46"/>
  <c r="I298" i="46"/>
  <c r="H298" i="46"/>
  <c r="G298" i="46"/>
  <c r="F298" i="46"/>
  <c r="D298" i="46"/>
  <c r="C298" i="46"/>
  <c r="F297" i="46"/>
  <c r="E297" i="46"/>
  <c r="F296" i="46"/>
  <c r="F295" i="46" s="1"/>
  <c r="F294" i="46" s="1"/>
  <c r="E296" i="46"/>
  <c r="N295" i="46"/>
  <c r="N294" i="46" s="1"/>
  <c r="M295" i="46"/>
  <c r="M294" i="46" s="1"/>
  <c r="L295" i="46"/>
  <c r="L294" i="46" s="1"/>
  <c r="K295" i="46"/>
  <c r="J295" i="46"/>
  <c r="J294" i="46" s="1"/>
  <c r="I295" i="46"/>
  <c r="I294" i="46" s="1"/>
  <c r="H295" i="46"/>
  <c r="H294" i="46" s="1"/>
  <c r="G295" i="46"/>
  <c r="D295" i="46"/>
  <c r="D294" i="46" s="1"/>
  <c r="C295" i="46"/>
  <c r="C294" i="46" s="1"/>
  <c r="K294" i="46"/>
  <c r="G294" i="46"/>
  <c r="U293" i="46"/>
  <c r="F293" i="46"/>
  <c r="E293" i="46"/>
  <c r="F292" i="46"/>
  <c r="E292" i="46"/>
  <c r="F291" i="46"/>
  <c r="E291" i="46"/>
  <c r="F290" i="46"/>
  <c r="E290" i="46"/>
  <c r="F289" i="46"/>
  <c r="E289" i="46"/>
  <c r="U288" i="46"/>
  <c r="F288" i="46"/>
  <c r="F285" i="46" s="1"/>
  <c r="E288" i="46"/>
  <c r="F287" i="46"/>
  <c r="E287" i="46"/>
  <c r="U286" i="46"/>
  <c r="F286" i="46"/>
  <c r="E286" i="46"/>
  <c r="N285" i="46"/>
  <c r="M285" i="46"/>
  <c r="L285" i="46"/>
  <c r="K285" i="46"/>
  <c r="J285" i="46"/>
  <c r="I285" i="46"/>
  <c r="H285" i="46"/>
  <c r="G285" i="46"/>
  <c r="U285" i="46" s="1"/>
  <c r="D285" i="46"/>
  <c r="C285" i="46"/>
  <c r="F284" i="46"/>
  <c r="E284" i="46"/>
  <c r="F283" i="46"/>
  <c r="E283" i="46"/>
  <c r="F282" i="46"/>
  <c r="E282" i="46"/>
  <c r="F281" i="46"/>
  <c r="F280" i="46" s="1"/>
  <c r="E281" i="46"/>
  <c r="N280" i="46"/>
  <c r="M280" i="46"/>
  <c r="L280" i="46"/>
  <c r="K280" i="46"/>
  <c r="J280" i="46"/>
  <c r="I280" i="46"/>
  <c r="H280" i="46"/>
  <c r="G280" i="46"/>
  <c r="D280" i="46"/>
  <c r="C280" i="46"/>
  <c r="F279" i="46"/>
  <c r="E279" i="46"/>
  <c r="F278" i="46"/>
  <c r="E278" i="46"/>
  <c r="F277" i="46"/>
  <c r="E277" i="46"/>
  <c r="F276" i="46"/>
  <c r="E276" i="46"/>
  <c r="F275" i="46"/>
  <c r="E275" i="46"/>
  <c r="F274" i="46"/>
  <c r="E274" i="46"/>
  <c r="F273" i="46"/>
  <c r="E273" i="46"/>
  <c r="F272" i="46"/>
  <c r="E272" i="46"/>
  <c r="U271" i="46"/>
  <c r="F271" i="46"/>
  <c r="E271" i="46"/>
  <c r="U270" i="46"/>
  <c r="F270" i="46"/>
  <c r="E270" i="46"/>
  <c r="U269" i="46"/>
  <c r="F269" i="46"/>
  <c r="E269" i="46"/>
  <c r="U268" i="46"/>
  <c r="F268" i="46"/>
  <c r="E268" i="46"/>
  <c r="F267" i="46"/>
  <c r="E267" i="46"/>
  <c r="U266" i="46"/>
  <c r="F266" i="46"/>
  <c r="E266" i="46"/>
  <c r="F265" i="46"/>
  <c r="E265" i="46"/>
  <c r="U264" i="46"/>
  <c r="F264" i="46"/>
  <c r="E264" i="46"/>
  <c r="N263" i="46"/>
  <c r="M263" i="46"/>
  <c r="L263" i="46"/>
  <c r="K263" i="46"/>
  <c r="J263" i="46"/>
  <c r="I263" i="46"/>
  <c r="H263" i="46"/>
  <c r="G263" i="46"/>
  <c r="E263" i="46"/>
  <c r="D263" i="46"/>
  <c r="C263" i="46"/>
  <c r="U262" i="46"/>
  <c r="F262" i="46"/>
  <c r="E262" i="46"/>
  <c r="U261" i="46"/>
  <c r="F261" i="46"/>
  <c r="E261" i="46"/>
  <c r="U260" i="46"/>
  <c r="F260" i="46"/>
  <c r="E260" i="46"/>
  <c r="N259" i="46"/>
  <c r="M259" i="46"/>
  <c r="L259" i="46"/>
  <c r="K259" i="46"/>
  <c r="J259" i="46"/>
  <c r="I259" i="46"/>
  <c r="H259" i="46"/>
  <c r="G259" i="46"/>
  <c r="U259" i="46" s="1"/>
  <c r="F259" i="46"/>
  <c r="D259" i="46"/>
  <c r="C259" i="46"/>
  <c r="U258" i="46"/>
  <c r="F258" i="46"/>
  <c r="E258" i="46"/>
  <c r="U257" i="46"/>
  <c r="F257" i="46"/>
  <c r="E257" i="46"/>
  <c r="U256" i="46"/>
  <c r="F256" i="46"/>
  <c r="E256" i="46"/>
  <c r="U255" i="46"/>
  <c r="F255" i="46"/>
  <c r="E255" i="46"/>
  <c r="X254" i="46"/>
  <c r="W254" i="46"/>
  <c r="V254" i="46"/>
  <c r="T254" i="46"/>
  <c r="S254" i="46"/>
  <c r="R254" i="46"/>
  <c r="Q254" i="46"/>
  <c r="P254" i="46"/>
  <c r="O254" i="46"/>
  <c r="N254" i="46"/>
  <c r="M254" i="46"/>
  <c r="L254" i="46"/>
  <c r="K254" i="46"/>
  <c r="J254" i="46"/>
  <c r="I254" i="46"/>
  <c r="H254" i="46"/>
  <c r="G254" i="46"/>
  <c r="D254" i="46"/>
  <c r="C254" i="46"/>
  <c r="F253" i="46"/>
  <c r="E253" i="46"/>
  <c r="U252" i="46"/>
  <c r="F252" i="46"/>
  <c r="F251" i="46" s="1"/>
  <c r="E252" i="46"/>
  <c r="N251" i="46"/>
  <c r="M251" i="46"/>
  <c r="L251" i="46"/>
  <c r="K251" i="46"/>
  <c r="J251" i="46"/>
  <c r="I251" i="46"/>
  <c r="H251" i="46"/>
  <c r="G251" i="46"/>
  <c r="D251" i="46"/>
  <c r="C251" i="46"/>
  <c r="C238" i="46" s="1"/>
  <c r="U250" i="46"/>
  <c r="F250" i="46"/>
  <c r="E250" i="46"/>
  <c r="U249" i="46"/>
  <c r="F249" i="46"/>
  <c r="E249" i="46"/>
  <c r="U248" i="46"/>
  <c r="P248" i="46"/>
  <c r="P239" i="46" s="1"/>
  <c r="P238" i="46" s="1"/>
  <c r="F248" i="46"/>
  <c r="E248" i="46"/>
  <c r="U247" i="46"/>
  <c r="F247" i="46"/>
  <c r="E247" i="46"/>
  <c r="F246" i="46"/>
  <c r="E246" i="46"/>
  <c r="U245" i="46"/>
  <c r="F245" i="46"/>
  <c r="E245" i="46"/>
  <c r="U244" i="46"/>
  <c r="F244" i="46"/>
  <c r="E244" i="46"/>
  <c r="U243" i="46"/>
  <c r="F243" i="46"/>
  <c r="E243" i="46"/>
  <c r="E239" i="46" s="1"/>
  <c r="U242" i="46"/>
  <c r="F242" i="46"/>
  <c r="E242" i="46"/>
  <c r="U241" i="46"/>
  <c r="F241" i="46"/>
  <c r="E241" i="46"/>
  <c r="U240" i="46"/>
  <c r="F240" i="46"/>
  <c r="F239" i="46" s="1"/>
  <c r="E240" i="46"/>
  <c r="X239" i="46"/>
  <c r="W239" i="46"/>
  <c r="V239" i="46"/>
  <c r="V238" i="46" s="1"/>
  <c r="T239" i="46"/>
  <c r="S239" i="46"/>
  <c r="S238" i="46" s="1"/>
  <c r="R239" i="46"/>
  <c r="R238" i="46" s="1"/>
  <c r="Q239" i="46"/>
  <c r="Q238" i="46" s="1"/>
  <c r="O239" i="46"/>
  <c r="N239" i="46"/>
  <c r="M239" i="46"/>
  <c r="L239" i="46"/>
  <c r="L238" i="46" s="1"/>
  <c r="K239" i="46"/>
  <c r="J239" i="46"/>
  <c r="I239" i="46"/>
  <c r="H239" i="46"/>
  <c r="H238" i="46" s="1"/>
  <c r="G239" i="46"/>
  <c r="D239" i="46"/>
  <c r="C239" i="46"/>
  <c r="X238" i="46"/>
  <c r="W238" i="46"/>
  <c r="T238" i="46"/>
  <c r="T204" i="46" s="1"/>
  <c r="O238" i="46"/>
  <c r="K238" i="46"/>
  <c r="G238" i="46"/>
  <c r="F237" i="46"/>
  <c r="E237" i="46"/>
  <c r="U236" i="46"/>
  <c r="P236" i="46"/>
  <c r="F236" i="46"/>
  <c r="E236" i="46"/>
  <c r="F235" i="46"/>
  <c r="E235" i="46"/>
  <c r="F234" i="46"/>
  <c r="E234" i="46"/>
  <c r="F233" i="46"/>
  <c r="E233" i="46"/>
  <c r="F232" i="46"/>
  <c r="E232" i="46"/>
  <c r="F231" i="46"/>
  <c r="F230" i="46" s="1"/>
  <c r="E231" i="46"/>
  <c r="P230" i="46"/>
  <c r="N230" i="46"/>
  <c r="M230" i="46"/>
  <c r="L230" i="46"/>
  <c r="K230" i="46"/>
  <c r="J230" i="46"/>
  <c r="I230" i="46"/>
  <c r="I205" i="46" s="1"/>
  <c r="H230" i="46"/>
  <c r="G230" i="46"/>
  <c r="U230" i="46" s="1"/>
  <c r="D230" i="46"/>
  <c r="C230" i="46"/>
  <c r="F229" i="46"/>
  <c r="E229" i="46"/>
  <c r="U228" i="46"/>
  <c r="P228" i="46"/>
  <c r="F228" i="46"/>
  <c r="E228" i="46"/>
  <c r="F227" i="46"/>
  <c r="E227" i="46"/>
  <c r="F226" i="46"/>
  <c r="E226" i="46"/>
  <c r="F225" i="46"/>
  <c r="E225" i="46"/>
  <c r="F224" i="46"/>
  <c r="E224" i="46"/>
  <c r="F223" i="46"/>
  <c r="E223" i="46"/>
  <c r="E222" i="46" s="1"/>
  <c r="P222" i="46"/>
  <c r="N222" i="46"/>
  <c r="M222" i="46"/>
  <c r="L222" i="46"/>
  <c r="K222" i="46"/>
  <c r="J222" i="46"/>
  <c r="I222" i="46"/>
  <c r="H222" i="46"/>
  <c r="G222" i="46"/>
  <c r="D222" i="46"/>
  <c r="C222" i="46"/>
  <c r="U221" i="46"/>
  <c r="P221" i="46"/>
  <c r="F221" i="46"/>
  <c r="E221" i="46"/>
  <c r="P220" i="46"/>
  <c r="F220" i="46"/>
  <c r="E220" i="46"/>
  <c r="U219" i="46"/>
  <c r="F219" i="46"/>
  <c r="E219" i="46"/>
  <c r="F218" i="46"/>
  <c r="E218" i="46"/>
  <c r="F217" i="46"/>
  <c r="E217" i="46"/>
  <c r="F216" i="46"/>
  <c r="E216" i="46"/>
  <c r="U215" i="46"/>
  <c r="P215" i="46"/>
  <c r="F215" i="46"/>
  <c r="E215" i="46"/>
  <c r="F214" i="46"/>
  <c r="E214" i="46"/>
  <c r="F213" i="46"/>
  <c r="E213" i="46"/>
  <c r="F212" i="46"/>
  <c r="E212" i="46"/>
  <c r="F211" i="46"/>
  <c r="E211" i="46"/>
  <c r="U210" i="46"/>
  <c r="P210" i="46"/>
  <c r="F210" i="46"/>
  <c r="E210" i="46"/>
  <c r="U209" i="46"/>
  <c r="P209" i="46"/>
  <c r="F209" i="46"/>
  <c r="E209" i="46"/>
  <c r="F208" i="46"/>
  <c r="E208" i="46"/>
  <c r="U207" i="46"/>
  <c r="P207" i="46"/>
  <c r="F207" i="46"/>
  <c r="E207" i="46"/>
  <c r="X206" i="46"/>
  <c r="X205" i="46" s="1"/>
  <c r="X203" i="46" s="1"/>
  <c r="W206" i="46"/>
  <c r="W205" i="46" s="1"/>
  <c r="W204" i="46" s="1"/>
  <c r="V206" i="46"/>
  <c r="V205" i="46" s="1"/>
  <c r="V203" i="46" s="1"/>
  <c r="T206" i="46"/>
  <c r="T205" i="46" s="1"/>
  <c r="S206" i="46"/>
  <c r="R206" i="46"/>
  <c r="R205" i="46" s="1"/>
  <c r="R203" i="46" s="1"/>
  <c r="Q206" i="46"/>
  <c r="Q205" i="46" s="1"/>
  <c r="O206" i="46"/>
  <c r="O205" i="46" s="1"/>
  <c r="N206" i="46"/>
  <c r="N205" i="46" s="1"/>
  <c r="M206" i="46"/>
  <c r="L206" i="46"/>
  <c r="K206" i="46"/>
  <c r="K205" i="46" s="1"/>
  <c r="J206" i="46"/>
  <c r="I206" i="46"/>
  <c r="H206" i="46"/>
  <c r="G206" i="46"/>
  <c r="D206" i="46"/>
  <c r="D205" i="46" s="1"/>
  <c r="C206" i="46"/>
  <c r="S205" i="46"/>
  <c r="S204" i="46" s="1"/>
  <c r="J205" i="46"/>
  <c r="O204" i="46"/>
  <c r="F202" i="46"/>
  <c r="E202" i="46"/>
  <c r="F201" i="46"/>
  <c r="E201" i="46"/>
  <c r="F200" i="46"/>
  <c r="E200" i="46"/>
  <c r="N199" i="46"/>
  <c r="M199" i="46"/>
  <c r="L199" i="46"/>
  <c r="K199" i="46"/>
  <c r="J199" i="46"/>
  <c r="I199" i="46"/>
  <c r="H199" i="46"/>
  <c r="G199" i="46"/>
  <c r="E199" i="46"/>
  <c r="D199" i="46"/>
  <c r="C199" i="46"/>
  <c r="F198" i="46"/>
  <c r="E198" i="46"/>
  <c r="E196" i="46" s="1"/>
  <c r="F197" i="46"/>
  <c r="E197" i="46"/>
  <c r="N196" i="46"/>
  <c r="M196" i="46"/>
  <c r="L196" i="46"/>
  <c r="K196" i="46"/>
  <c r="J196" i="46"/>
  <c r="I196" i="46"/>
  <c r="H196" i="46"/>
  <c r="G196" i="46"/>
  <c r="D196" i="46"/>
  <c r="C196" i="46"/>
  <c r="F195" i="46"/>
  <c r="E195" i="46"/>
  <c r="F194" i="46"/>
  <c r="E194" i="46"/>
  <c r="F193" i="46"/>
  <c r="E193" i="46"/>
  <c r="N192" i="46"/>
  <c r="M192" i="46"/>
  <c r="L192" i="46"/>
  <c r="K192" i="46"/>
  <c r="J192" i="46"/>
  <c r="I192" i="46"/>
  <c r="H192" i="46"/>
  <c r="G192" i="46"/>
  <c r="F192" i="46"/>
  <c r="D192" i="46"/>
  <c r="C192" i="46"/>
  <c r="F191" i="46"/>
  <c r="E191" i="46"/>
  <c r="F190" i="46"/>
  <c r="E190" i="46"/>
  <c r="F189" i="46"/>
  <c r="E189" i="46"/>
  <c r="E188" i="46" s="1"/>
  <c r="N188" i="46"/>
  <c r="M188" i="46"/>
  <c r="L188" i="46"/>
  <c r="K188" i="46"/>
  <c r="J188" i="46"/>
  <c r="I188" i="46"/>
  <c r="H188" i="46"/>
  <c r="G188" i="46"/>
  <c r="D188" i="46"/>
  <c r="C188" i="46"/>
  <c r="F187" i="46"/>
  <c r="E187" i="46"/>
  <c r="F186" i="46"/>
  <c r="E186" i="46"/>
  <c r="F185" i="46"/>
  <c r="E185" i="46"/>
  <c r="E184" i="46" s="1"/>
  <c r="N184" i="46"/>
  <c r="N167" i="46" s="1"/>
  <c r="M184" i="46"/>
  <c r="L184" i="46"/>
  <c r="K184" i="46"/>
  <c r="J184" i="46"/>
  <c r="I184" i="46"/>
  <c r="H184" i="46"/>
  <c r="G184" i="46"/>
  <c r="F184" i="46"/>
  <c r="D184" i="46"/>
  <c r="C184" i="46"/>
  <c r="F183" i="46"/>
  <c r="E183" i="46"/>
  <c r="F182" i="46"/>
  <c r="E182" i="46"/>
  <c r="F181" i="46"/>
  <c r="F180" i="46" s="1"/>
  <c r="E181" i="46"/>
  <c r="N180" i="46"/>
  <c r="M180" i="46"/>
  <c r="L180" i="46"/>
  <c r="K180" i="46"/>
  <c r="J180" i="46"/>
  <c r="I180" i="46"/>
  <c r="H180" i="46"/>
  <c r="G180" i="46"/>
  <c r="D180" i="46"/>
  <c r="C180" i="46"/>
  <c r="F179" i="46"/>
  <c r="E179" i="46"/>
  <c r="F178" i="46"/>
  <c r="E178" i="46"/>
  <c r="F177" i="46"/>
  <c r="F176" i="46" s="1"/>
  <c r="E177" i="46"/>
  <c r="N176" i="46"/>
  <c r="M176" i="46"/>
  <c r="L176" i="46"/>
  <c r="K176" i="46"/>
  <c r="J176" i="46"/>
  <c r="I176" i="46"/>
  <c r="H176" i="46"/>
  <c r="G176" i="46"/>
  <c r="E176" i="46"/>
  <c r="D176" i="46"/>
  <c r="C176" i="46"/>
  <c r="F175" i="46"/>
  <c r="E175" i="46"/>
  <c r="F174" i="46"/>
  <c r="E174" i="46"/>
  <c r="F173" i="46"/>
  <c r="E173" i="46"/>
  <c r="N172" i="46"/>
  <c r="M172" i="46"/>
  <c r="L172" i="46"/>
  <c r="K172" i="46"/>
  <c r="J172" i="46"/>
  <c r="J167" i="46" s="1"/>
  <c r="I172" i="46"/>
  <c r="H172" i="46"/>
  <c r="G172" i="46"/>
  <c r="E172" i="46"/>
  <c r="D172" i="46"/>
  <c r="C172" i="46"/>
  <c r="F171" i="46"/>
  <c r="E171" i="46"/>
  <c r="F170" i="46"/>
  <c r="E170" i="46"/>
  <c r="F169" i="46"/>
  <c r="F168" i="46" s="1"/>
  <c r="E169" i="46"/>
  <c r="E168" i="46" s="1"/>
  <c r="N168" i="46"/>
  <c r="M168" i="46"/>
  <c r="L168" i="46"/>
  <c r="K168" i="46"/>
  <c r="K167" i="46" s="1"/>
  <c r="J168" i="46"/>
  <c r="I168" i="46"/>
  <c r="H168" i="46"/>
  <c r="G168" i="46"/>
  <c r="G167" i="46" s="1"/>
  <c r="D168" i="46"/>
  <c r="C168" i="46"/>
  <c r="F166" i="46"/>
  <c r="E166" i="46"/>
  <c r="F165" i="46"/>
  <c r="E165" i="46"/>
  <c r="F164" i="46"/>
  <c r="E164" i="46"/>
  <c r="F163" i="46"/>
  <c r="E163" i="46"/>
  <c r="N162" i="46"/>
  <c r="M162" i="46"/>
  <c r="L162" i="46"/>
  <c r="K162" i="46"/>
  <c r="J162" i="46"/>
  <c r="I162" i="46"/>
  <c r="H162" i="46"/>
  <c r="G162" i="46"/>
  <c r="F162" i="46"/>
  <c r="E162" i="46"/>
  <c r="D162" i="46"/>
  <c r="C162" i="46"/>
  <c r="F161" i="46"/>
  <c r="E161" i="46"/>
  <c r="F160" i="46"/>
  <c r="E160" i="46"/>
  <c r="F159" i="46"/>
  <c r="E159" i="46"/>
  <c r="F158" i="46"/>
  <c r="E158" i="46"/>
  <c r="N157" i="46"/>
  <c r="M157" i="46"/>
  <c r="L157" i="46"/>
  <c r="K157" i="46"/>
  <c r="J157" i="46"/>
  <c r="I157" i="46"/>
  <c r="H157" i="46"/>
  <c r="G157" i="46"/>
  <c r="F157" i="46"/>
  <c r="E157" i="46"/>
  <c r="D157" i="46"/>
  <c r="C157" i="46"/>
  <c r="F156" i="46"/>
  <c r="E156" i="46"/>
  <c r="F155" i="46"/>
  <c r="E155" i="46"/>
  <c r="F154" i="46"/>
  <c r="F153" i="46" s="1"/>
  <c r="E154" i="46"/>
  <c r="E153" i="46" s="1"/>
  <c r="N153" i="46"/>
  <c r="M153" i="46"/>
  <c r="L153" i="46"/>
  <c r="K153" i="46"/>
  <c r="J153" i="46"/>
  <c r="I153" i="46"/>
  <c r="H153" i="46"/>
  <c r="G153" i="46"/>
  <c r="D153" i="46"/>
  <c r="C153" i="46"/>
  <c r="F152" i="46"/>
  <c r="E152" i="46"/>
  <c r="F151" i="46"/>
  <c r="E151" i="46"/>
  <c r="F150" i="46"/>
  <c r="E150" i="46"/>
  <c r="F149" i="46"/>
  <c r="E149" i="46"/>
  <c r="N148" i="46"/>
  <c r="M148" i="46"/>
  <c r="L148" i="46"/>
  <c r="K148" i="46"/>
  <c r="J148" i="46"/>
  <c r="I148" i="46"/>
  <c r="H148" i="46"/>
  <c r="G148" i="46"/>
  <c r="D148" i="46"/>
  <c r="C148" i="46"/>
  <c r="F147" i="46"/>
  <c r="E147" i="46"/>
  <c r="F146" i="46"/>
  <c r="E146" i="46"/>
  <c r="F145" i="46"/>
  <c r="E145" i="46"/>
  <c r="F144" i="46"/>
  <c r="F143" i="46" s="1"/>
  <c r="E144" i="46"/>
  <c r="N143" i="46"/>
  <c r="M143" i="46"/>
  <c r="L143" i="46"/>
  <c r="K143" i="46"/>
  <c r="J143" i="46"/>
  <c r="I143" i="46"/>
  <c r="H143" i="46"/>
  <c r="G143" i="46"/>
  <c r="D143" i="46"/>
  <c r="C143" i="46"/>
  <c r="F142" i="46"/>
  <c r="E142" i="46"/>
  <c r="F141" i="46"/>
  <c r="E141" i="46"/>
  <c r="F140" i="46"/>
  <c r="E140" i="46"/>
  <c r="F139" i="46"/>
  <c r="E139" i="46"/>
  <c r="N138" i="46"/>
  <c r="M138" i="46"/>
  <c r="L138" i="46"/>
  <c r="K138" i="46"/>
  <c r="J138" i="46"/>
  <c r="I138" i="46"/>
  <c r="H138" i="46"/>
  <c r="G138" i="46"/>
  <c r="E138" i="46"/>
  <c r="D138" i="46"/>
  <c r="C138" i="46"/>
  <c r="F137" i="46"/>
  <c r="E137" i="46"/>
  <c r="F136" i="46"/>
  <c r="E136" i="46"/>
  <c r="F135" i="46"/>
  <c r="E135" i="46"/>
  <c r="E133" i="46" s="1"/>
  <c r="F134" i="46"/>
  <c r="E134" i="46"/>
  <c r="N133" i="46"/>
  <c r="M133" i="46"/>
  <c r="L133" i="46"/>
  <c r="K133" i="46"/>
  <c r="J133" i="46"/>
  <c r="I133" i="46"/>
  <c r="H133" i="46"/>
  <c r="G133" i="46"/>
  <c r="D133" i="46"/>
  <c r="C133" i="46"/>
  <c r="F132" i="46"/>
  <c r="E132" i="46"/>
  <c r="F131" i="46"/>
  <c r="E131" i="46"/>
  <c r="F130" i="46"/>
  <c r="E130" i="46"/>
  <c r="E128" i="46" s="1"/>
  <c r="F129" i="46"/>
  <c r="F128" i="46" s="1"/>
  <c r="E129" i="46"/>
  <c r="N128" i="46"/>
  <c r="M128" i="46"/>
  <c r="L128" i="46"/>
  <c r="K128" i="46"/>
  <c r="J128" i="46"/>
  <c r="I128" i="46"/>
  <c r="H128" i="46"/>
  <c r="G128" i="46"/>
  <c r="D128" i="46"/>
  <c r="C128" i="46"/>
  <c r="F127" i="46"/>
  <c r="E127" i="46"/>
  <c r="F126" i="46"/>
  <c r="E126" i="46"/>
  <c r="F125" i="46"/>
  <c r="E125" i="46"/>
  <c r="F124" i="46"/>
  <c r="F123" i="46" s="1"/>
  <c r="E124" i="46"/>
  <c r="E123" i="46" s="1"/>
  <c r="N123" i="46"/>
  <c r="M123" i="46"/>
  <c r="L123" i="46"/>
  <c r="K123" i="46"/>
  <c r="J123" i="46"/>
  <c r="I123" i="46"/>
  <c r="H123" i="46"/>
  <c r="G123" i="46"/>
  <c r="D123" i="46"/>
  <c r="C123" i="46"/>
  <c r="F122" i="46"/>
  <c r="E122" i="46"/>
  <c r="F121" i="46"/>
  <c r="E121" i="46"/>
  <c r="N120" i="46"/>
  <c r="M120" i="46"/>
  <c r="L120" i="46"/>
  <c r="K120" i="46"/>
  <c r="J120" i="46"/>
  <c r="I120" i="46"/>
  <c r="H120" i="46"/>
  <c r="G120" i="46"/>
  <c r="E120" i="46"/>
  <c r="D120" i="46"/>
  <c r="C120" i="46"/>
  <c r="F119" i="46"/>
  <c r="E119" i="46"/>
  <c r="F118" i="46"/>
  <c r="E118" i="46"/>
  <c r="F117" i="46"/>
  <c r="E117" i="46"/>
  <c r="E115" i="46" s="1"/>
  <c r="F116" i="46"/>
  <c r="E116" i="46"/>
  <c r="N115" i="46"/>
  <c r="M115" i="46"/>
  <c r="M105" i="46" s="1"/>
  <c r="L115" i="46"/>
  <c r="K115" i="46"/>
  <c r="J115" i="46"/>
  <c r="I115" i="46"/>
  <c r="H115" i="46"/>
  <c r="G115" i="46"/>
  <c r="D115" i="46"/>
  <c r="C115" i="46"/>
  <c r="F114" i="46"/>
  <c r="E114" i="46"/>
  <c r="E112" i="46" s="1"/>
  <c r="F113" i="46"/>
  <c r="F112" i="46" s="1"/>
  <c r="E113" i="46"/>
  <c r="N112" i="46"/>
  <c r="M112" i="46"/>
  <c r="L112" i="46"/>
  <c r="K112" i="46"/>
  <c r="J112" i="46"/>
  <c r="I112" i="46"/>
  <c r="H112" i="46"/>
  <c r="G112" i="46"/>
  <c r="D112" i="46"/>
  <c r="C112" i="46"/>
  <c r="F111" i="46"/>
  <c r="E111" i="46"/>
  <c r="F110" i="46"/>
  <c r="F109" i="46" s="1"/>
  <c r="E110" i="46"/>
  <c r="E109" i="46" s="1"/>
  <c r="N109" i="46"/>
  <c r="M109" i="46"/>
  <c r="L109" i="46"/>
  <c r="K109" i="46"/>
  <c r="J109" i="46"/>
  <c r="I109" i="46"/>
  <c r="H109" i="46"/>
  <c r="G109" i="46"/>
  <c r="D109" i="46"/>
  <c r="D105" i="46" s="1"/>
  <c r="C109" i="46"/>
  <c r="F108" i="46"/>
  <c r="E108" i="46"/>
  <c r="F107" i="46"/>
  <c r="F106" i="46" s="1"/>
  <c r="E107" i="46"/>
  <c r="N106" i="46"/>
  <c r="N105" i="46" s="1"/>
  <c r="M106" i="46"/>
  <c r="L106" i="46"/>
  <c r="L105" i="46" s="1"/>
  <c r="K106" i="46"/>
  <c r="J106" i="46"/>
  <c r="I106" i="46"/>
  <c r="H106" i="46"/>
  <c r="H105" i="46" s="1"/>
  <c r="G106" i="46"/>
  <c r="E106" i="46"/>
  <c r="D106" i="46"/>
  <c r="C106" i="46"/>
  <c r="C105" i="46" s="1"/>
  <c r="J105" i="46"/>
  <c r="I105" i="46"/>
  <c r="P104" i="46"/>
  <c r="F104" i="46"/>
  <c r="E104" i="46"/>
  <c r="U103" i="46"/>
  <c r="P103" i="46"/>
  <c r="F103" i="46"/>
  <c r="E103" i="46"/>
  <c r="U102" i="46"/>
  <c r="F102" i="46"/>
  <c r="E102" i="46"/>
  <c r="F101" i="46"/>
  <c r="E101" i="46"/>
  <c r="F100" i="46"/>
  <c r="E100" i="46"/>
  <c r="F99" i="46"/>
  <c r="E99" i="46"/>
  <c r="F98" i="46"/>
  <c r="F97" i="46" s="1"/>
  <c r="E98" i="46"/>
  <c r="E97" i="46" s="1"/>
  <c r="N97" i="46"/>
  <c r="M97" i="46"/>
  <c r="L97" i="46"/>
  <c r="K97" i="46"/>
  <c r="K88" i="46" s="1"/>
  <c r="J97" i="46"/>
  <c r="I97" i="46"/>
  <c r="H97" i="46"/>
  <c r="G97" i="46"/>
  <c r="G88" i="46" s="1"/>
  <c r="G78" i="46" s="1"/>
  <c r="G77" i="46" s="1"/>
  <c r="D97" i="46"/>
  <c r="C97" i="46"/>
  <c r="F96" i="46"/>
  <c r="E96" i="46"/>
  <c r="F95" i="46"/>
  <c r="E95" i="46"/>
  <c r="E93" i="46" s="1"/>
  <c r="F94" i="46"/>
  <c r="F93" i="46" s="1"/>
  <c r="E94" i="46"/>
  <c r="N93" i="46"/>
  <c r="M93" i="46"/>
  <c r="M88" i="46" s="1"/>
  <c r="L93" i="46"/>
  <c r="L88" i="46" s="1"/>
  <c r="K93" i="46"/>
  <c r="J93" i="46"/>
  <c r="I93" i="46"/>
  <c r="I88" i="46" s="1"/>
  <c r="H93" i="46"/>
  <c r="H88" i="46" s="1"/>
  <c r="G93" i="46"/>
  <c r="D93" i="46"/>
  <c r="D88" i="46" s="1"/>
  <c r="C93" i="46"/>
  <c r="F92" i="46"/>
  <c r="E92" i="46"/>
  <c r="U91" i="46"/>
  <c r="P91" i="46"/>
  <c r="F91" i="46"/>
  <c r="E91" i="46"/>
  <c r="U90" i="46"/>
  <c r="P90" i="46"/>
  <c r="F90" i="46"/>
  <c r="E90" i="46"/>
  <c r="F89" i="46"/>
  <c r="E89" i="46"/>
  <c r="P88" i="46"/>
  <c r="N88" i="46"/>
  <c r="J88" i="46"/>
  <c r="C88" i="46"/>
  <c r="F87" i="46"/>
  <c r="E87" i="46"/>
  <c r="U86" i="46"/>
  <c r="P86" i="46"/>
  <c r="F86" i="46"/>
  <c r="E86" i="46"/>
  <c r="U85" i="46"/>
  <c r="F85" i="46"/>
  <c r="E85" i="46"/>
  <c r="J84" i="46"/>
  <c r="I84" i="46"/>
  <c r="H84" i="46"/>
  <c r="G84" i="46"/>
  <c r="E84" i="46"/>
  <c r="F82" i="46"/>
  <c r="E82" i="46"/>
  <c r="F81" i="46"/>
  <c r="E81" i="46"/>
  <c r="F80" i="46"/>
  <c r="E80" i="46"/>
  <c r="P79" i="46"/>
  <c r="N79" i="46"/>
  <c r="N78" i="46" s="1"/>
  <c r="N77" i="46" s="1"/>
  <c r="M79" i="46"/>
  <c r="L79" i="46"/>
  <c r="K79" i="46"/>
  <c r="J79" i="46"/>
  <c r="I79" i="46"/>
  <c r="H79" i="46"/>
  <c r="G79" i="46"/>
  <c r="F79" i="46"/>
  <c r="E79" i="46"/>
  <c r="D79" i="46"/>
  <c r="C79" i="46"/>
  <c r="P78" i="46"/>
  <c r="C78" i="46"/>
  <c r="C77" i="46" s="1"/>
  <c r="P77" i="46"/>
  <c r="F76" i="46"/>
  <c r="E76" i="46"/>
  <c r="F75" i="46"/>
  <c r="E75" i="46"/>
  <c r="P74" i="46"/>
  <c r="F74" i="46"/>
  <c r="E74" i="46"/>
  <c r="E73" i="46" s="1"/>
  <c r="N73" i="46"/>
  <c r="M73" i="46"/>
  <c r="L73" i="46"/>
  <c r="K73" i="46"/>
  <c r="J73" i="46"/>
  <c r="I73" i="46"/>
  <c r="H73" i="46"/>
  <c r="G73" i="46"/>
  <c r="D73" i="46"/>
  <c r="C73" i="46"/>
  <c r="F72" i="46"/>
  <c r="E72" i="46"/>
  <c r="F71" i="46"/>
  <c r="E71" i="46"/>
  <c r="F70" i="46"/>
  <c r="F69" i="46" s="1"/>
  <c r="F68" i="46" s="1"/>
  <c r="E70" i="46"/>
  <c r="E69" i="46" s="1"/>
  <c r="E68" i="46" s="1"/>
  <c r="N69" i="46"/>
  <c r="M69" i="46"/>
  <c r="L69" i="46"/>
  <c r="K69" i="46"/>
  <c r="J69" i="46"/>
  <c r="I69" i="46"/>
  <c r="H69" i="46"/>
  <c r="G69" i="46"/>
  <c r="D69" i="46"/>
  <c r="C69" i="46"/>
  <c r="N68" i="46"/>
  <c r="M68" i="46"/>
  <c r="L68" i="46"/>
  <c r="K68" i="46"/>
  <c r="J68" i="46"/>
  <c r="J67" i="46" s="1"/>
  <c r="I68" i="46"/>
  <c r="H68" i="46"/>
  <c r="G68" i="46"/>
  <c r="D68" i="46"/>
  <c r="C68" i="46"/>
  <c r="N67" i="46"/>
  <c r="M67" i="46"/>
  <c r="I67" i="46"/>
  <c r="F66" i="46"/>
  <c r="E66" i="46"/>
  <c r="F65" i="46"/>
  <c r="F64" i="46" s="1"/>
  <c r="F63" i="46" s="1"/>
  <c r="E65" i="46"/>
  <c r="E64" i="46" s="1"/>
  <c r="E63" i="46" s="1"/>
  <c r="N64" i="46"/>
  <c r="M64" i="46"/>
  <c r="L64" i="46"/>
  <c r="K64" i="46"/>
  <c r="J64" i="46"/>
  <c r="I64" i="46"/>
  <c r="H64" i="46"/>
  <c r="G64" i="46"/>
  <c r="D64" i="46"/>
  <c r="C64" i="46"/>
  <c r="N63" i="46"/>
  <c r="M63" i="46"/>
  <c r="L63" i="46"/>
  <c r="K63" i="46"/>
  <c r="J63" i="46"/>
  <c r="I63" i="46"/>
  <c r="H63" i="46"/>
  <c r="G63" i="46"/>
  <c r="D63" i="46"/>
  <c r="C63" i="46"/>
  <c r="F62" i="46"/>
  <c r="E62" i="46"/>
  <c r="U61" i="46"/>
  <c r="P61" i="46"/>
  <c r="F61" i="46"/>
  <c r="E61" i="46"/>
  <c r="U60" i="46"/>
  <c r="P60" i="46"/>
  <c r="F60" i="46"/>
  <c r="E60" i="46"/>
  <c r="F59" i="46"/>
  <c r="E59" i="46"/>
  <c r="P58" i="46"/>
  <c r="N58" i="46"/>
  <c r="M58" i="46"/>
  <c r="L58" i="46"/>
  <c r="K58" i="46"/>
  <c r="J58" i="46"/>
  <c r="I58" i="46"/>
  <c r="H58" i="46"/>
  <c r="G58" i="46"/>
  <c r="D58" i="46"/>
  <c r="C58" i="46"/>
  <c r="F57" i="46"/>
  <c r="E57" i="46"/>
  <c r="F56" i="46"/>
  <c r="E56" i="46"/>
  <c r="E54" i="46" s="1"/>
  <c r="F55" i="46"/>
  <c r="F54" i="46" s="1"/>
  <c r="F52" i="46" s="1"/>
  <c r="E55" i="46"/>
  <c r="N54" i="46"/>
  <c r="M54" i="46"/>
  <c r="M52" i="46" s="1"/>
  <c r="L54" i="46"/>
  <c r="L52" i="46" s="1"/>
  <c r="K54" i="46"/>
  <c r="J54" i="46"/>
  <c r="I54" i="46"/>
  <c r="I52" i="46" s="1"/>
  <c r="H54" i="46"/>
  <c r="H52" i="46" s="1"/>
  <c r="G54" i="46"/>
  <c r="D54" i="46"/>
  <c r="D52" i="46" s="1"/>
  <c r="C54" i="46"/>
  <c r="C52" i="46" s="1"/>
  <c r="F53" i="46"/>
  <c r="E53" i="46"/>
  <c r="N52" i="46"/>
  <c r="K52" i="46"/>
  <c r="J52" i="46"/>
  <c r="G52" i="46"/>
  <c r="F51" i="46"/>
  <c r="F50" i="46" s="1"/>
  <c r="E51" i="46"/>
  <c r="E50" i="46" s="1"/>
  <c r="N50" i="46"/>
  <c r="M50" i="46"/>
  <c r="L50" i="46"/>
  <c r="K50" i="46"/>
  <c r="J50" i="46"/>
  <c r="I50" i="46"/>
  <c r="H50" i="46"/>
  <c r="G50" i="46"/>
  <c r="D50" i="46"/>
  <c r="C50" i="46"/>
  <c r="F49" i="46"/>
  <c r="F48" i="46" s="1"/>
  <c r="E49" i="46"/>
  <c r="E48" i="46" s="1"/>
  <c r="N48" i="46"/>
  <c r="M48" i="46"/>
  <c r="L48" i="46"/>
  <c r="L32" i="46" s="1"/>
  <c r="K48" i="46"/>
  <c r="J48" i="46"/>
  <c r="I48" i="46"/>
  <c r="H48" i="46"/>
  <c r="G48" i="46"/>
  <c r="D48" i="46"/>
  <c r="C48" i="46"/>
  <c r="P47" i="46"/>
  <c r="F47" i="46"/>
  <c r="E47" i="46"/>
  <c r="F46" i="46"/>
  <c r="E46" i="46"/>
  <c r="F45" i="46"/>
  <c r="E45" i="46"/>
  <c r="U44" i="46"/>
  <c r="P44" i="46"/>
  <c r="F44" i="46"/>
  <c r="E44" i="46"/>
  <c r="U43" i="46"/>
  <c r="U33" i="46" s="1"/>
  <c r="P43" i="46"/>
  <c r="F43" i="46"/>
  <c r="E43" i="46"/>
  <c r="F42" i="46"/>
  <c r="E42" i="46"/>
  <c r="F41" i="46"/>
  <c r="E41" i="46"/>
  <c r="F40" i="46"/>
  <c r="E40" i="46"/>
  <c r="F39" i="46"/>
  <c r="E39" i="46"/>
  <c r="F38" i="46"/>
  <c r="E38" i="46"/>
  <c r="F37" i="46"/>
  <c r="E37" i="46"/>
  <c r="F36" i="46"/>
  <c r="E36" i="46"/>
  <c r="U35" i="46"/>
  <c r="P35" i="46"/>
  <c r="F35" i="46"/>
  <c r="F33" i="46" s="1"/>
  <c r="E35" i="46"/>
  <c r="F34" i="46"/>
  <c r="E34" i="46"/>
  <c r="X33" i="46"/>
  <c r="W33" i="46"/>
  <c r="V33" i="46"/>
  <c r="T33" i="46"/>
  <c r="S33" i="46"/>
  <c r="R33" i="46"/>
  <c r="Q33" i="46"/>
  <c r="O33" i="46"/>
  <c r="N33" i="46"/>
  <c r="M33" i="46"/>
  <c r="L33" i="46"/>
  <c r="K33" i="46"/>
  <c r="J33" i="46"/>
  <c r="I33" i="46"/>
  <c r="H33" i="46"/>
  <c r="G33" i="46"/>
  <c r="G32" i="46" s="1"/>
  <c r="D33" i="46"/>
  <c r="D32" i="46" s="1"/>
  <c r="C33" i="46"/>
  <c r="P32" i="46"/>
  <c r="K32" i="46"/>
  <c r="F31" i="46"/>
  <c r="F30" i="46" s="1"/>
  <c r="E31" i="46"/>
  <c r="E30" i="46" s="1"/>
  <c r="N30" i="46"/>
  <c r="M30" i="46"/>
  <c r="L30" i="46"/>
  <c r="K30" i="46"/>
  <c r="J30" i="46"/>
  <c r="I30" i="46"/>
  <c r="H30" i="46"/>
  <c r="G30" i="46"/>
  <c r="D30" i="46"/>
  <c r="C30" i="46"/>
  <c r="F29" i="46"/>
  <c r="E29" i="46"/>
  <c r="F28" i="46"/>
  <c r="E28" i="46"/>
  <c r="F27" i="46"/>
  <c r="E27" i="46"/>
  <c r="F26" i="46"/>
  <c r="F25" i="46" s="1"/>
  <c r="E26" i="46"/>
  <c r="N25" i="46"/>
  <c r="M25" i="46"/>
  <c r="L25" i="46"/>
  <c r="K25" i="46"/>
  <c r="J25" i="46"/>
  <c r="I25" i="46"/>
  <c r="H25" i="46"/>
  <c r="G25" i="46"/>
  <c r="D25" i="46"/>
  <c r="C25" i="46"/>
  <c r="P24" i="46"/>
  <c r="F24" i="46"/>
  <c r="F23" i="46" s="1"/>
  <c r="E24" i="46"/>
  <c r="E23" i="46" s="1"/>
  <c r="P23" i="46"/>
  <c r="N23" i="46"/>
  <c r="N22" i="46" s="1"/>
  <c r="N21" i="46" s="1"/>
  <c r="M23" i="46"/>
  <c r="L23" i="46"/>
  <c r="L22" i="46" s="1"/>
  <c r="L21" i="46" s="1"/>
  <c r="L20" i="46" s="1"/>
  <c r="K23" i="46"/>
  <c r="K22" i="46" s="1"/>
  <c r="K21" i="46" s="1"/>
  <c r="J23" i="46"/>
  <c r="J22" i="46" s="1"/>
  <c r="J21" i="46" s="1"/>
  <c r="I23" i="46"/>
  <c r="H23" i="46"/>
  <c r="G23" i="46"/>
  <c r="G22" i="46" s="1"/>
  <c r="G21" i="46" s="1"/>
  <c r="D23" i="46"/>
  <c r="D22" i="46" s="1"/>
  <c r="D21" i="46" s="1"/>
  <c r="D20" i="46" s="1"/>
  <c r="C23" i="46"/>
  <c r="P22" i="46"/>
  <c r="M22" i="46"/>
  <c r="M21" i="46" s="1"/>
  <c r="I22" i="46"/>
  <c r="I21" i="46" s="1"/>
  <c r="H22" i="46"/>
  <c r="H21" i="46" s="1"/>
  <c r="P21" i="46"/>
  <c r="F19" i="46"/>
  <c r="E19" i="46"/>
  <c r="F18" i="46"/>
  <c r="F17" i="46" s="1"/>
  <c r="F16" i="46" s="1"/>
  <c r="F15" i="46" s="1"/>
  <c r="E18" i="46"/>
  <c r="E17" i="46" s="1"/>
  <c r="E16" i="46" s="1"/>
  <c r="E15" i="46" s="1"/>
  <c r="N17" i="46"/>
  <c r="M17" i="46"/>
  <c r="M16" i="46" s="1"/>
  <c r="M15" i="46" s="1"/>
  <c r="L17" i="46"/>
  <c r="K17" i="46"/>
  <c r="J17" i="46"/>
  <c r="I17" i="46"/>
  <c r="I16" i="46" s="1"/>
  <c r="I15" i="46" s="1"/>
  <c r="H17" i="46"/>
  <c r="H16" i="46" s="1"/>
  <c r="H15" i="46" s="1"/>
  <c r="G17" i="46"/>
  <c r="G16" i="46" s="1"/>
  <c r="G15" i="46" s="1"/>
  <c r="D17" i="46"/>
  <c r="D16" i="46" s="1"/>
  <c r="D15" i="46" s="1"/>
  <c r="C17" i="46"/>
  <c r="C16" i="46" s="1"/>
  <c r="C15" i="46" s="1"/>
  <c r="P16" i="46"/>
  <c r="N16" i="46"/>
  <c r="N15" i="46" s="1"/>
  <c r="L16" i="46"/>
  <c r="K16" i="46"/>
  <c r="K15" i="46" s="1"/>
  <c r="J16" i="46"/>
  <c r="J15" i="46" s="1"/>
  <c r="P15" i="46"/>
  <c r="L15" i="46"/>
  <c r="P14" i="46"/>
  <c r="X13" i="46"/>
  <c r="W13" i="46"/>
  <c r="V13" i="46"/>
  <c r="T13" i="46"/>
  <c r="S13" i="46"/>
  <c r="R13" i="46"/>
  <c r="Q13" i="46"/>
  <c r="P13" i="46"/>
  <c r="O13" i="46"/>
  <c r="M20" i="46" l="1"/>
  <c r="N32" i="46"/>
  <c r="N20" i="46" s="1"/>
  <c r="N14" i="46" s="1"/>
  <c r="N13" i="46" s="1"/>
  <c r="M32" i="46"/>
  <c r="C22" i="46"/>
  <c r="C21" i="46" s="1"/>
  <c r="C20" i="46" s="1"/>
  <c r="C14" i="46" s="1"/>
  <c r="C13" i="46" s="1"/>
  <c r="F22" i="46"/>
  <c r="F21" i="46" s="1"/>
  <c r="E25" i="46"/>
  <c r="C32" i="46"/>
  <c r="E33" i="46"/>
  <c r="P33" i="46"/>
  <c r="F58" i="46"/>
  <c r="D67" i="46"/>
  <c r="K78" i="46"/>
  <c r="K77" i="46" s="1"/>
  <c r="F120" i="46"/>
  <c r="E143" i="46"/>
  <c r="E148" i="46"/>
  <c r="E105" i="46" s="1"/>
  <c r="C167" i="46"/>
  <c r="F172" i="46"/>
  <c r="O203" i="46"/>
  <c r="H32" i="46"/>
  <c r="H20" i="46" s="1"/>
  <c r="H14" i="46" s="1"/>
  <c r="G67" i="46"/>
  <c r="K67" i="46"/>
  <c r="E67" i="46"/>
  <c r="G105" i="46"/>
  <c r="K105" i="46"/>
  <c r="K20" i="46"/>
  <c r="K14" i="46" s="1"/>
  <c r="K13" i="46" s="1"/>
  <c r="H67" i="46"/>
  <c r="L67" i="46"/>
  <c r="F73" i="46"/>
  <c r="F67" i="46" s="1"/>
  <c r="L78" i="46"/>
  <c r="L77" i="46" s="1"/>
  <c r="F88" i="46"/>
  <c r="C205" i="46"/>
  <c r="C204" i="46" s="1"/>
  <c r="M205" i="46"/>
  <c r="P206" i="46"/>
  <c r="P205" i="46" s="1"/>
  <c r="P203" i="46" s="1"/>
  <c r="M486" i="46"/>
  <c r="G20" i="46"/>
  <c r="G14" i="46" s="1"/>
  <c r="J32" i="46"/>
  <c r="J20" i="46" s="1"/>
  <c r="J14" i="46" s="1"/>
  <c r="J13" i="46" s="1"/>
  <c r="I32" i="46"/>
  <c r="I20" i="46" s="1"/>
  <c r="I14" i="46" s="1"/>
  <c r="E58" i="46"/>
  <c r="C67" i="46"/>
  <c r="J78" i="46"/>
  <c r="J77" i="46" s="1"/>
  <c r="D78" i="46"/>
  <c r="D77" i="46" s="1"/>
  <c r="F138" i="46"/>
  <c r="I167" i="46"/>
  <c r="F188" i="46"/>
  <c r="E192" i="46"/>
  <c r="F115" i="46"/>
  <c r="F133" i="46"/>
  <c r="F148" i="46"/>
  <c r="M167" i="46"/>
  <c r="E180" i="46"/>
  <c r="E167" i="46" s="1"/>
  <c r="F196" i="46"/>
  <c r="F167" i="46" s="1"/>
  <c r="H205" i="46"/>
  <c r="L205" i="46"/>
  <c r="T203" i="46"/>
  <c r="E206" i="46"/>
  <c r="U222" i="46"/>
  <c r="F222" i="46"/>
  <c r="E230" i="46"/>
  <c r="U251" i="46"/>
  <c r="F254" i="46"/>
  <c r="F263" i="46"/>
  <c r="E280" i="46"/>
  <c r="E295" i="46"/>
  <c r="E330" i="46"/>
  <c r="D334" i="46"/>
  <c r="M353" i="46"/>
  <c r="E370" i="46"/>
  <c r="F378" i="46"/>
  <c r="E382" i="46"/>
  <c r="E353" i="46" s="1"/>
  <c r="E386" i="46"/>
  <c r="F394" i="46"/>
  <c r="E409" i="46"/>
  <c r="E408" i="46" s="1"/>
  <c r="M415" i="46"/>
  <c r="E428" i="46"/>
  <c r="F456" i="46"/>
  <c r="E471" i="46"/>
  <c r="G475" i="46"/>
  <c r="E487" i="46"/>
  <c r="G490" i="46"/>
  <c r="G486" i="46" s="1"/>
  <c r="K490" i="46"/>
  <c r="K486" i="46" s="1"/>
  <c r="E491" i="46"/>
  <c r="E490" i="46" s="1"/>
  <c r="E485" i="48"/>
  <c r="N203" i="48"/>
  <c r="E314" i="46"/>
  <c r="E334" i="46"/>
  <c r="M474" i="46"/>
  <c r="C486" i="46"/>
  <c r="H486" i="46"/>
  <c r="L486" i="46"/>
  <c r="I238" i="46"/>
  <c r="I204" i="46" s="1"/>
  <c r="M238" i="46"/>
  <c r="U239" i="46"/>
  <c r="D238" i="46"/>
  <c r="D204" i="46" s="1"/>
  <c r="E285" i="46"/>
  <c r="J353" i="46"/>
  <c r="N353" i="46"/>
  <c r="D486" i="46"/>
  <c r="E352" i="48"/>
  <c r="F199" i="46"/>
  <c r="U206" i="46"/>
  <c r="U205" i="46" s="1"/>
  <c r="J238" i="46"/>
  <c r="J204" i="46" s="1"/>
  <c r="N238" i="46"/>
  <c r="N204" i="46" s="1"/>
  <c r="E254" i="46"/>
  <c r="U254" i="46"/>
  <c r="E298" i="46"/>
  <c r="I334" i="46"/>
  <c r="M334" i="46"/>
  <c r="C353" i="46"/>
  <c r="H353" i="46"/>
  <c r="L353" i="46"/>
  <c r="F353" i="46"/>
  <c r="K353" i="46"/>
  <c r="F420" i="46"/>
  <c r="F415" i="46" s="1"/>
  <c r="F436" i="46"/>
  <c r="F452" i="46"/>
  <c r="D474" i="46"/>
  <c r="J486" i="46"/>
  <c r="N486" i="46"/>
  <c r="F496" i="46"/>
  <c r="F490" i="46" s="1"/>
  <c r="F486" i="46" s="1"/>
  <c r="E237" i="48"/>
  <c r="E203" i="48" s="1"/>
  <c r="C202" i="48"/>
  <c r="E293" i="48"/>
  <c r="Q203" i="48"/>
  <c r="I19" i="48"/>
  <c r="I13" i="48" s="1"/>
  <c r="I12" i="48" s="1"/>
  <c r="F66" i="48"/>
  <c r="V202" i="48"/>
  <c r="J203" i="48"/>
  <c r="M12" i="48"/>
  <c r="L202" i="48"/>
  <c r="M202" i="48"/>
  <c r="L203" i="48"/>
  <c r="J202" i="48"/>
  <c r="U204" i="48"/>
  <c r="H202" i="48"/>
  <c r="I203" i="48"/>
  <c r="H203" i="48"/>
  <c r="G203" i="48"/>
  <c r="C12" i="48"/>
  <c r="C505" i="48" s="1"/>
  <c r="E166" i="48"/>
  <c r="F104" i="48"/>
  <c r="U237" i="48"/>
  <c r="F166" i="48"/>
  <c r="J19" i="48"/>
  <c r="J13" i="48" s="1"/>
  <c r="J12" i="48" s="1"/>
  <c r="J505" i="48" s="1"/>
  <c r="F414" i="48"/>
  <c r="E31" i="48"/>
  <c r="E19" i="48" s="1"/>
  <c r="E13" i="48" s="1"/>
  <c r="I202" i="48"/>
  <c r="I505" i="48" s="1"/>
  <c r="F31" i="48"/>
  <c r="F19" i="48" s="1"/>
  <c r="F13" i="48" s="1"/>
  <c r="F237" i="48"/>
  <c r="P203" i="48"/>
  <c r="L12" i="48"/>
  <c r="F352" i="48"/>
  <c r="U87" i="48"/>
  <c r="N12" i="48"/>
  <c r="N505" i="48" s="1"/>
  <c r="F77" i="48"/>
  <c r="F76" i="48" s="1"/>
  <c r="F204" i="48"/>
  <c r="H12" i="48"/>
  <c r="W203" i="48"/>
  <c r="G202" i="48"/>
  <c r="E414" i="48"/>
  <c r="E202" i="48" s="1"/>
  <c r="K202" i="48"/>
  <c r="K505" i="48" s="1"/>
  <c r="O203" i="48"/>
  <c r="U13" i="48"/>
  <c r="U12" i="48" s="1"/>
  <c r="G12" i="48"/>
  <c r="D12" i="48"/>
  <c r="D202" i="48"/>
  <c r="D203" i="48"/>
  <c r="U84" i="46"/>
  <c r="F471" i="46"/>
  <c r="M14" i="46"/>
  <c r="E22" i="46"/>
  <c r="E21" i="46" s="1"/>
  <c r="L14" i="46"/>
  <c r="D14" i="46"/>
  <c r="I78" i="46"/>
  <c r="I77" i="46" s="1"/>
  <c r="M78" i="46"/>
  <c r="M77" i="46" s="1"/>
  <c r="U88" i="46"/>
  <c r="E205" i="46"/>
  <c r="E294" i="46"/>
  <c r="M204" i="46"/>
  <c r="M203" i="46"/>
  <c r="Q204" i="46"/>
  <c r="Q203" i="46"/>
  <c r="E415" i="46"/>
  <c r="F32" i="46"/>
  <c r="F20" i="46" s="1"/>
  <c r="F14" i="46" s="1"/>
  <c r="E52" i="46"/>
  <c r="E32" i="46" s="1"/>
  <c r="H78" i="46"/>
  <c r="H77" i="46" s="1"/>
  <c r="U77" i="46" s="1"/>
  <c r="E88" i="46"/>
  <c r="E78" i="46" s="1"/>
  <c r="E77" i="46" s="1"/>
  <c r="F105" i="46"/>
  <c r="K204" i="46"/>
  <c r="F206" i="46"/>
  <c r="F205" i="46" s="1"/>
  <c r="E251" i="46"/>
  <c r="U263" i="46"/>
  <c r="U238" i="46" s="1"/>
  <c r="H415" i="46"/>
  <c r="H203" i="46" s="1"/>
  <c r="L415" i="46"/>
  <c r="L203" i="46" s="1"/>
  <c r="K474" i="46"/>
  <c r="K203" i="46" s="1"/>
  <c r="E476" i="46"/>
  <c r="E475" i="46" s="1"/>
  <c r="E474" i="46" s="1"/>
  <c r="P204" i="46"/>
  <c r="D203" i="46"/>
  <c r="F238" i="46"/>
  <c r="G474" i="46"/>
  <c r="U474" i="46" s="1"/>
  <c r="F84" i="46"/>
  <c r="F78" i="46" s="1"/>
  <c r="F77" i="46" s="1"/>
  <c r="H167" i="46"/>
  <c r="L167" i="46"/>
  <c r="W203" i="46"/>
  <c r="L204" i="46"/>
  <c r="V204" i="46"/>
  <c r="F334" i="46"/>
  <c r="U471" i="46"/>
  <c r="C474" i="46"/>
  <c r="D167" i="46"/>
  <c r="C203" i="46"/>
  <c r="N203" i="46"/>
  <c r="S203" i="46"/>
  <c r="H204" i="46"/>
  <c r="X204" i="46"/>
  <c r="G205" i="46"/>
  <c r="R204" i="46"/>
  <c r="E259" i="46"/>
  <c r="U475" i="46"/>
  <c r="E486" i="46"/>
  <c r="F505" i="45"/>
  <c r="E505" i="45"/>
  <c r="F504" i="45"/>
  <c r="E504" i="45"/>
  <c r="F503" i="45"/>
  <c r="E503" i="45"/>
  <c r="N502" i="45"/>
  <c r="M502" i="45"/>
  <c r="L502" i="45"/>
  <c r="K502" i="45"/>
  <c r="J502" i="45"/>
  <c r="I502" i="45"/>
  <c r="H502" i="45"/>
  <c r="G502" i="45"/>
  <c r="F502" i="45"/>
  <c r="E502" i="45"/>
  <c r="D502" i="45"/>
  <c r="C502" i="45"/>
  <c r="N501" i="45"/>
  <c r="M501" i="45"/>
  <c r="L501" i="45"/>
  <c r="K501" i="45"/>
  <c r="J501" i="45"/>
  <c r="I501" i="45"/>
  <c r="H501" i="45"/>
  <c r="G501" i="45"/>
  <c r="F501" i="45"/>
  <c r="E501" i="45"/>
  <c r="D501" i="45"/>
  <c r="C501" i="45"/>
  <c r="F500" i="45"/>
  <c r="E500" i="45"/>
  <c r="F499" i="45"/>
  <c r="E499" i="45"/>
  <c r="F498" i="45"/>
  <c r="E498" i="45"/>
  <c r="F497" i="45"/>
  <c r="E497" i="45"/>
  <c r="N496" i="45"/>
  <c r="M496" i="45"/>
  <c r="L496" i="45"/>
  <c r="K496" i="45"/>
  <c r="J496" i="45"/>
  <c r="I496" i="45"/>
  <c r="H496" i="45"/>
  <c r="G496" i="45"/>
  <c r="E496" i="45"/>
  <c r="D496" i="45"/>
  <c r="C496" i="45"/>
  <c r="F495" i="45"/>
  <c r="E495" i="45"/>
  <c r="F494" i="45"/>
  <c r="E494" i="45"/>
  <c r="F493" i="45"/>
  <c r="E493" i="45"/>
  <c r="E491" i="45" s="1"/>
  <c r="E490" i="45" s="1"/>
  <c r="F492" i="45"/>
  <c r="E492" i="45"/>
  <c r="N491" i="45"/>
  <c r="N490" i="45" s="1"/>
  <c r="N486" i="45" s="1"/>
  <c r="M491" i="45"/>
  <c r="M490" i="45" s="1"/>
  <c r="M486" i="45" s="1"/>
  <c r="L491" i="45"/>
  <c r="K491" i="45"/>
  <c r="J491" i="45"/>
  <c r="J490" i="45" s="1"/>
  <c r="J486" i="45" s="1"/>
  <c r="I491" i="45"/>
  <c r="I490" i="45" s="1"/>
  <c r="I486" i="45" s="1"/>
  <c r="H491" i="45"/>
  <c r="G491" i="45"/>
  <c r="D491" i="45"/>
  <c r="D490" i="45" s="1"/>
  <c r="D486" i="45" s="1"/>
  <c r="C491" i="45"/>
  <c r="L490" i="45"/>
  <c r="K490" i="45"/>
  <c r="H490" i="45"/>
  <c r="G490" i="45"/>
  <c r="C490" i="45"/>
  <c r="F489" i="45"/>
  <c r="E489" i="45"/>
  <c r="F488" i="45"/>
  <c r="E488" i="45"/>
  <c r="E487" i="45" s="1"/>
  <c r="N487" i="45"/>
  <c r="M487" i="45"/>
  <c r="L487" i="45"/>
  <c r="K487" i="45"/>
  <c r="K486" i="45" s="1"/>
  <c r="J487" i="45"/>
  <c r="I487" i="45"/>
  <c r="H487" i="45"/>
  <c r="G487" i="45"/>
  <c r="G486" i="45" s="1"/>
  <c r="D487" i="45"/>
  <c r="C487" i="45"/>
  <c r="L486" i="45"/>
  <c r="H486" i="45"/>
  <c r="C486" i="45"/>
  <c r="F485" i="45"/>
  <c r="E485" i="45"/>
  <c r="F484" i="45"/>
  <c r="F483" i="45" s="1"/>
  <c r="F482" i="45" s="1"/>
  <c r="E484" i="45"/>
  <c r="E483" i="45" s="1"/>
  <c r="E482" i="45" s="1"/>
  <c r="N483" i="45"/>
  <c r="M483" i="45"/>
  <c r="L483" i="45"/>
  <c r="K483" i="45"/>
  <c r="K482" i="45" s="1"/>
  <c r="J483" i="45"/>
  <c r="I483" i="45"/>
  <c r="H483" i="45"/>
  <c r="G483" i="45"/>
  <c r="G482" i="45" s="1"/>
  <c r="D483" i="45"/>
  <c r="C483" i="45"/>
  <c r="N482" i="45"/>
  <c r="M482" i="45"/>
  <c r="L482" i="45"/>
  <c r="J482" i="45"/>
  <c r="I482" i="45"/>
  <c r="H482" i="45"/>
  <c r="D482" i="45"/>
  <c r="C482" i="45"/>
  <c r="F481" i="45"/>
  <c r="E481" i="45"/>
  <c r="F480" i="45"/>
  <c r="E480" i="45"/>
  <c r="F479" i="45"/>
  <c r="E479" i="45"/>
  <c r="U478" i="45"/>
  <c r="F478" i="45"/>
  <c r="E478" i="45"/>
  <c r="F477" i="45"/>
  <c r="E477" i="45"/>
  <c r="N476" i="45"/>
  <c r="N475" i="45" s="1"/>
  <c r="N474" i="45" s="1"/>
  <c r="M476" i="45"/>
  <c r="L476" i="45"/>
  <c r="L475" i="45" s="1"/>
  <c r="K476" i="45"/>
  <c r="K475" i="45" s="1"/>
  <c r="J476" i="45"/>
  <c r="J475" i="45" s="1"/>
  <c r="J474" i="45" s="1"/>
  <c r="I476" i="45"/>
  <c r="H476" i="45"/>
  <c r="H475" i="45" s="1"/>
  <c r="G476" i="45"/>
  <c r="U476" i="45" s="1"/>
  <c r="D476" i="45"/>
  <c r="D475" i="45" s="1"/>
  <c r="D474" i="45" s="1"/>
  <c r="C476" i="45"/>
  <c r="C475" i="45" s="1"/>
  <c r="C474" i="45" s="1"/>
  <c r="M475" i="45"/>
  <c r="M474" i="45" s="1"/>
  <c r="I475" i="45"/>
  <c r="I474" i="45" s="1"/>
  <c r="U473" i="45"/>
  <c r="F473" i="45"/>
  <c r="E473" i="45"/>
  <c r="U472" i="45"/>
  <c r="F472" i="45"/>
  <c r="E472" i="45"/>
  <c r="J471" i="45"/>
  <c r="I471" i="45"/>
  <c r="H471" i="45"/>
  <c r="G471" i="45"/>
  <c r="U471" i="45" s="1"/>
  <c r="E471" i="45"/>
  <c r="D471" i="45"/>
  <c r="C471" i="45"/>
  <c r="U470" i="45"/>
  <c r="F470" i="45"/>
  <c r="E470" i="45"/>
  <c r="F469" i="45"/>
  <c r="E469" i="45"/>
  <c r="F468" i="45"/>
  <c r="E468" i="45"/>
  <c r="F467" i="45"/>
  <c r="E467" i="45"/>
  <c r="F466" i="45"/>
  <c r="E466" i="45"/>
  <c r="F465" i="45"/>
  <c r="E465" i="45"/>
  <c r="F464" i="45"/>
  <c r="E464" i="45"/>
  <c r="F463" i="45"/>
  <c r="E463" i="45"/>
  <c r="F462" i="45"/>
  <c r="E462" i="45"/>
  <c r="F461" i="45"/>
  <c r="E461" i="45"/>
  <c r="F460" i="45"/>
  <c r="E460" i="45"/>
  <c r="F459" i="45"/>
  <c r="E459" i="45"/>
  <c r="F458" i="45"/>
  <c r="F456" i="45" s="1"/>
  <c r="E458" i="45"/>
  <c r="F457" i="45"/>
  <c r="E457" i="45"/>
  <c r="N456" i="45"/>
  <c r="M456" i="45"/>
  <c r="L456" i="45"/>
  <c r="K456" i="45"/>
  <c r="J456" i="45"/>
  <c r="I456" i="45"/>
  <c r="H456" i="45"/>
  <c r="G456" i="45"/>
  <c r="U456" i="45" s="1"/>
  <c r="E456" i="45"/>
  <c r="D456" i="45"/>
  <c r="C456" i="45"/>
  <c r="F455" i="45"/>
  <c r="E455" i="45"/>
  <c r="F454" i="45"/>
  <c r="E454" i="45"/>
  <c r="F453" i="45"/>
  <c r="F452" i="45" s="1"/>
  <c r="E453" i="45"/>
  <c r="E452" i="45" s="1"/>
  <c r="N452" i="45"/>
  <c r="M452" i="45"/>
  <c r="L452" i="45"/>
  <c r="K452" i="45"/>
  <c r="J452" i="45"/>
  <c r="I452" i="45"/>
  <c r="H452" i="45"/>
  <c r="G452" i="45"/>
  <c r="D452" i="45"/>
  <c r="C452" i="45"/>
  <c r="F451" i="45"/>
  <c r="E451" i="45"/>
  <c r="F450" i="45"/>
  <c r="E450" i="45"/>
  <c r="F449" i="45"/>
  <c r="F448" i="45" s="1"/>
  <c r="E449" i="45"/>
  <c r="N448" i="45"/>
  <c r="M448" i="45"/>
  <c r="L448" i="45"/>
  <c r="K448" i="45"/>
  <c r="J448" i="45"/>
  <c r="I448" i="45"/>
  <c r="H448" i="45"/>
  <c r="G448" i="45"/>
  <c r="D448" i="45"/>
  <c r="C448" i="45"/>
  <c r="F447" i="45"/>
  <c r="E447" i="45"/>
  <c r="F446" i="45"/>
  <c r="E446" i="45"/>
  <c r="E444" i="45" s="1"/>
  <c r="F445" i="45"/>
  <c r="E445" i="45"/>
  <c r="N444" i="45"/>
  <c r="M444" i="45"/>
  <c r="L444" i="45"/>
  <c r="K444" i="45"/>
  <c r="J444" i="45"/>
  <c r="I444" i="45"/>
  <c r="H444" i="45"/>
  <c r="G444" i="45"/>
  <c r="D444" i="45"/>
  <c r="C444" i="45"/>
  <c r="F443" i="45"/>
  <c r="E443" i="45"/>
  <c r="F442" i="45"/>
  <c r="E442" i="45"/>
  <c r="F441" i="45"/>
  <c r="E441" i="45"/>
  <c r="E440" i="45" s="1"/>
  <c r="N440" i="45"/>
  <c r="M440" i="45"/>
  <c r="L440" i="45"/>
  <c r="K440" i="45"/>
  <c r="J440" i="45"/>
  <c r="I440" i="45"/>
  <c r="H440" i="45"/>
  <c r="G440" i="45"/>
  <c r="F440" i="45"/>
  <c r="D440" i="45"/>
  <c r="C440" i="45"/>
  <c r="F439" i="45"/>
  <c r="E439" i="45"/>
  <c r="F438" i="45"/>
  <c r="E438" i="45"/>
  <c r="F437" i="45"/>
  <c r="F436" i="45" s="1"/>
  <c r="E437" i="45"/>
  <c r="E436" i="45" s="1"/>
  <c r="N436" i="45"/>
  <c r="M436" i="45"/>
  <c r="L436" i="45"/>
  <c r="K436" i="45"/>
  <c r="J436" i="45"/>
  <c r="I436" i="45"/>
  <c r="H436" i="45"/>
  <c r="G436" i="45"/>
  <c r="D436" i="45"/>
  <c r="C436" i="45"/>
  <c r="F435" i="45"/>
  <c r="E435" i="45"/>
  <c r="F434" i="45"/>
  <c r="E434" i="45"/>
  <c r="F433" i="45"/>
  <c r="F432" i="45" s="1"/>
  <c r="E433" i="45"/>
  <c r="N432" i="45"/>
  <c r="M432" i="45"/>
  <c r="L432" i="45"/>
  <c r="K432" i="45"/>
  <c r="J432" i="45"/>
  <c r="I432" i="45"/>
  <c r="H432" i="45"/>
  <c r="G432" i="45"/>
  <c r="D432" i="45"/>
  <c r="C432" i="45"/>
  <c r="F431" i="45"/>
  <c r="E431" i="45"/>
  <c r="F430" i="45"/>
  <c r="E430" i="45"/>
  <c r="E428" i="45" s="1"/>
  <c r="F429" i="45"/>
  <c r="E429" i="45"/>
  <c r="N428" i="45"/>
  <c r="M428" i="45"/>
  <c r="L428" i="45"/>
  <c r="K428" i="45"/>
  <c r="J428" i="45"/>
  <c r="I428" i="45"/>
  <c r="H428" i="45"/>
  <c r="G428" i="45"/>
  <c r="D428" i="45"/>
  <c r="C428" i="45"/>
  <c r="F427" i="45"/>
  <c r="E427" i="45"/>
  <c r="F426" i="45"/>
  <c r="E426" i="45"/>
  <c r="F425" i="45"/>
  <c r="E425" i="45"/>
  <c r="E424" i="45" s="1"/>
  <c r="N424" i="45"/>
  <c r="N415" i="45" s="1"/>
  <c r="M424" i="45"/>
  <c r="L424" i="45"/>
  <c r="K424" i="45"/>
  <c r="J424" i="45"/>
  <c r="I424" i="45"/>
  <c r="H424" i="45"/>
  <c r="G424" i="45"/>
  <c r="F424" i="45"/>
  <c r="D424" i="45"/>
  <c r="C424" i="45"/>
  <c r="F423" i="45"/>
  <c r="E423" i="45"/>
  <c r="F422" i="45"/>
  <c r="E422" i="45"/>
  <c r="F421" i="45"/>
  <c r="F420" i="45" s="1"/>
  <c r="E421" i="45"/>
  <c r="E420" i="45" s="1"/>
  <c r="N420" i="45"/>
  <c r="M420" i="45"/>
  <c r="L420" i="45"/>
  <c r="K420" i="45"/>
  <c r="J420" i="45"/>
  <c r="I420" i="45"/>
  <c r="H420" i="45"/>
  <c r="G420" i="45"/>
  <c r="D420" i="45"/>
  <c r="C420" i="45"/>
  <c r="F419" i="45"/>
  <c r="E419" i="45"/>
  <c r="F418" i="45"/>
  <c r="E418" i="45"/>
  <c r="F417" i="45"/>
  <c r="F416" i="45" s="1"/>
  <c r="E417" i="45"/>
  <c r="N416" i="45"/>
  <c r="M416" i="45"/>
  <c r="L416" i="45"/>
  <c r="K416" i="45"/>
  <c r="K415" i="45" s="1"/>
  <c r="J416" i="45"/>
  <c r="I416" i="45"/>
  <c r="H416" i="45"/>
  <c r="G416" i="45"/>
  <c r="D416" i="45"/>
  <c r="C416" i="45"/>
  <c r="C415" i="45" s="1"/>
  <c r="J415" i="45"/>
  <c r="G415" i="45"/>
  <c r="F414" i="45"/>
  <c r="E414" i="45"/>
  <c r="F413" i="45"/>
  <c r="E413" i="45"/>
  <c r="F412" i="45"/>
  <c r="E412" i="45"/>
  <c r="F411" i="45"/>
  <c r="E411" i="45"/>
  <c r="F410" i="45"/>
  <c r="E410" i="45"/>
  <c r="N409" i="45"/>
  <c r="N408" i="45" s="1"/>
  <c r="M409" i="45"/>
  <c r="L409" i="45"/>
  <c r="K409" i="45"/>
  <c r="K408" i="45" s="1"/>
  <c r="J409" i="45"/>
  <c r="J408" i="45" s="1"/>
  <c r="I409" i="45"/>
  <c r="H409" i="45"/>
  <c r="G409" i="45"/>
  <c r="G408" i="45" s="1"/>
  <c r="E409" i="45"/>
  <c r="E408" i="45" s="1"/>
  <c r="D409" i="45"/>
  <c r="C409" i="45"/>
  <c r="M408" i="45"/>
  <c r="L408" i="45"/>
  <c r="I408" i="45"/>
  <c r="H408" i="45"/>
  <c r="D408" i="45"/>
  <c r="C408" i="45"/>
  <c r="F407" i="45"/>
  <c r="E407" i="45"/>
  <c r="E406" i="45" s="1"/>
  <c r="N406" i="45"/>
  <c r="M406" i="45"/>
  <c r="L406" i="45"/>
  <c r="K406" i="45"/>
  <c r="J406" i="45"/>
  <c r="I406" i="45"/>
  <c r="H406" i="45"/>
  <c r="G406" i="45"/>
  <c r="F406" i="45"/>
  <c r="D406" i="45"/>
  <c r="C406" i="45"/>
  <c r="F405" i="45"/>
  <c r="E405" i="45"/>
  <c r="F404" i="45"/>
  <c r="E404" i="45"/>
  <c r="F403" i="45"/>
  <c r="F402" i="45" s="1"/>
  <c r="E403" i="45"/>
  <c r="E402" i="45" s="1"/>
  <c r="N402" i="45"/>
  <c r="M402" i="45"/>
  <c r="L402" i="45"/>
  <c r="K402" i="45"/>
  <c r="J402" i="45"/>
  <c r="I402" i="45"/>
  <c r="H402" i="45"/>
  <c r="G402" i="45"/>
  <c r="D402" i="45"/>
  <c r="C402" i="45"/>
  <c r="F401" i="45"/>
  <c r="E401" i="45"/>
  <c r="F400" i="45"/>
  <c r="E400" i="45"/>
  <c r="F399" i="45"/>
  <c r="F398" i="45" s="1"/>
  <c r="E399" i="45"/>
  <c r="N398" i="45"/>
  <c r="M398" i="45"/>
  <c r="L398" i="45"/>
  <c r="K398" i="45"/>
  <c r="J398" i="45"/>
  <c r="I398" i="45"/>
  <c r="H398" i="45"/>
  <c r="G398" i="45"/>
  <c r="D398" i="45"/>
  <c r="C398" i="45"/>
  <c r="F397" i="45"/>
  <c r="E397" i="45"/>
  <c r="F396" i="45"/>
  <c r="E396" i="45"/>
  <c r="E394" i="45" s="1"/>
  <c r="F395" i="45"/>
  <c r="E395" i="45"/>
  <c r="N394" i="45"/>
  <c r="M394" i="45"/>
  <c r="L394" i="45"/>
  <c r="K394" i="45"/>
  <c r="J394" i="45"/>
  <c r="I394" i="45"/>
  <c r="H394" i="45"/>
  <c r="G394" i="45"/>
  <c r="D394" i="45"/>
  <c r="C394" i="45"/>
  <c r="F393" i="45"/>
  <c r="E393" i="45"/>
  <c r="F392" i="45"/>
  <c r="E392" i="45"/>
  <c r="F391" i="45"/>
  <c r="E391" i="45"/>
  <c r="E390" i="45" s="1"/>
  <c r="N390" i="45"/>
  <c r="M390" i="45"/>
  <c r="L390" i="45"/>
  <c r="K390" i="45"/>
  <c r="J390" i="45"/>
  <c r="I390" i="45"/>
  <c r="H390" i="45"/>
  <c r="G390" i="45"/>
  <c r="F390" i="45"/>
  <c r="D390" i="45"/>
  <c r="C390" i="45"/>
  <c r="F389" i="45"/>
  <c r="E389" i="45"/>
  <c r="F388" i="45"/>
  <c r="E388" i="45"/>
  <c r="F387" i="45"/>
  <c r="F386" i="45" s="1"/>
  <c r="E387" i="45"/>
  <c r="E386" i="45" s="1"/>
  <c r="N386" i="45"/>
  <c r="M386" i="45"/>
  <c r="L386" i="45"/>
  <c r="K386" i="45"/>
  <c r="J386" i="45"/>
  <c r="I386" i="45"/>
  <c r="H386" i="45"/>
  <c r="G386" i="45"/>
  <c r="D386" i="45"/>
  <c r="C386" i="45"/>
  <c r="F385" i="45"/>
  <c r="E385" i="45"/>
  <c r="F384" i="45"/>
  <c r="E384" i="45"/>
  <c r="F383" i="45"/>
  <c r="F382" i="45" s="1"/>
  <c r="E383" i="45"/>
  <c r="N382" i="45"/>
  <c r="M382" i="45"/>
  <c r="L382" i="45"/>
  <c r="K382" i="45"/>
  <c r="J382" i="45"/>
  <c r="I382" i="45"/>
  <c r="H382" i="45"/>
  <c r="G382" i="45"/>
  <c r="D382" i="45"/>
  <c r="C382" i="45"/>
  <c r="F381" i="45"/>
  <c r="E381" i="45"/>
  <c r="F380" i="45"/>
  <c r="E380" i="45"/>
  <c r="E378" i="45" s="1"/>
  <c r="F379" i="45"/>
  <c r="E379" i="45"/>
  <c r="N378" i="45"/>
  <c r="M378" i="45"/>
  <c r="L378" i="45"/>
  <c r="K378" i="45"/>
  <c r="J378" i="45"/>
  <c r="I378" i="45"/>
  <c r="H378" i="45"/>
  <c r="G378" i="45"/>
  <c r="D378" i="45"/>
  <c r="C378" i="45"/>
  <c r="F377" i="45"/>
  <c r="E377" i="45"/>
  <c r="F376" i="45"/>
  <c r="E376" i="45"/>
  <c r="F375" i="45"/>
  <c r="E375" i="45"/>
  <c r="E374" i="45" s="1"/>
  <c r="N374" i="45"/>
  <c r="M374" i="45"/>
  <c r="L374" i="45"/>
  <c r="K374" i="45"/>
  <c r="J374" i="45"/>
  <c r="I374" i="45"/>
  <c r="H374" i="45"/>
  <c r="G374" i="45"/>
  <c r="F374" i="45"/>
  <c r="D374" i="45"/>
  <c r="C374" i="45"/>
  <c r="F373" i="45"/>
  <c r="E373" i="45"/>
  <c r="F372" i="45"/>
  <c r="E372" i="45"/>
  <c r="F371" i="45"/>
  <c r="F370" i="45" s="1"/>
  <c r="E371" i="45"/>
  <c r="E370" i="45" s="1"/>
  <c r="N370" i="45"/>
  <c r="M370" i="45"/>
  <c r="L370" i="45"/>
  <c r="K370" i="45"/>
  <c r="J370" i="45"/>
  <c r="I370" i="45"/>
  <c r="H370" i="45"/>
  <c r="G370" i="45"/>
  <c r="D370" i="45"/>
  <c r="C370" i="45"/>
  <c r="F369" i="45"/>
  <c r="E369" i="45"/>
  <c r="F368" i="45"/>
  <c r="E368" i="45"/>
  <c r="F367" i="45"/>
  <c r="F366" i="45" s="1"/>
  <c r="E367" i="45"/>
  <c r="N366" i="45"/>
  <c r="M366" i="45"/>
  <c r="L366" i="45"/>
  <c r="K366" i="45"/>
  <c r="J366" i="45"/>
  <c r="I366" i="45"/>
  <c r="H366" i="45"/>
  <c r="G366" i="45"/>
  <c r="D366" i="45"/>
  <c r="C366" i="45"/>
  <c r="F365" i="45"/>
  <c r="F364" i="45" s="1"/>
  <c r="E365" i="45"/>
  <c r="N364" i="45"/>
  <c r="M364" i="45"/>
  <c r="L364" i="45"/>
  <c r="K364" i="45"/>
  <c r="J364" i="45"/>
  <c r="I364" i="45"/>
  <c r="H364" i="45"/>
  <c r="G364" i="45"/>
  <c r="E364" i="45"/>
  <c r="D364" i="45"/>
  <c r="C364" i="45"/>
  <c r="F363" i="45"/>
  <c r="E363" i="45"/>
  <c r="F362" i="45"/>
  <c r="E362" i="45"/>
  <c r="F361" i="45"/>
  <c r="E361" i="45"/>
  <c r="E360" i="45" s="1"/>
  <c r="N360" i="45"/>
  <c r="M360" i="45"/>
  <c r="L360" i="45"/>
  <c r="K360" i="45"/>
  <c r="J360" i="45"/>
  <c r="I360" i="45"/>
  <c r="H360" i="45"/>
  <c r="G360" i="45"/>
  <c r="F360" i="45"/>
  <c r="D360" i="45"/>
  <c r="C360" i="45"/>
  <c r="F359" i="45"/>
  <c r="F358" i="45" s="1"/>
  <c r="E359" i="45"/>
  <c r="E358" i="45" s="1"/>
  <c r="N358" i="45"/>
  <c r="M358" i="45"/>
  <c r="L358" i="45"/>
  <c r="K358" i="45"/>
  <c r="J358" i="45"/>
  <c r="I358" i="45"/>
  <c r="H358" i="45"/>
  <c r="G358" i="45"/>
  <c r="D358" i="45"/>
  <c r="C358" i="45"/>
  <c r="F357" i="45"/>
  <c r="F356" i="45" s="1"/>
  <c r="E357" i="45"/>
  <c r="E356" i="45" s="1"/>
  <c r="N356" i="45"/>
  <c r="M356" i="45"/>
  <c r="L356" i="45"/>
  <c r="L353" i="45" s="1"/>
  <c r="K356" i="45"/>
  <c r="J356" i="45"/>
  <c r="I356" i="45"/>
  <c r="H356" i="45"/>
  <c r="H353" i="45" s="1"/>
  <c r="G356" i="45"/>
  <c r="D356" i="45"/>
  <c r="C356" i="45"/>
  <c r="C353" i="45" s="1"/>
  <c r="F355" i="45"/>
  <c r="F354" i="45" s="1"/>
  <c r="E355" i="45"/>
  <c r="N354" i="45"/>
  <c r="M354" i="45"/>
  <c r="M353" i="45" s="1"/>
  <c r="L354" i="45"/>
  <c r="K354" i="45"/>
  <c r="J354" i="45"/>
  <c r="I354" i="45"/>
  <c r="H354" i="45"/>
  <c r="G354" i="45"/>
  <c r="E354" i="45"/>
  <c r="D354" i="45"/>
  <c r="D353" i="45" s="1"/>
  <c r="C354" i="45"/>
  <c r="I353" i="45"/>
  <c r="F352" i="45"/>
  <c r="E352" i="45"/>
  <c r="E350" i="45" s="1"/>
  <c r="F351" i="45"/>
  <c r="E351" i="45"/>
  <c r="N350" i="45"/>
  <c r="M350" i="45"/>
  <c r="L350" i="45"/>
  <c r="K350" i="45"/>
  <c r="J350" i="45"/>
  <c r="I350" i="45"/>
  <c r="H350" i="45"/>
  <c r="G350" i="45"/>
  <c r="D350" i="45"/>
  <c r="C350" i="45"/>
  <c r="F349" i="45"/>
  <c r="E349" i="45"/>
  <c r="F348" i="45"/>
  <c r="E348" i="45"/>
  <c r="F347" i="45"/>
  <c r="E347" i="45"/>
  <c r="F346" i="45"/>
  <c r="E346" i="45"/>
  <c r="F345" i="45"/>
  <c r="E345" i="45"/>
  <c r="F344" i="45"/>
  <c r="E344" i="45"/>
  <c r="F343" i="45"/>
  <c r="E343" i="45"/>
  <c r="F342" i="45"/>
  <c r="E342" i="45"/>
  <c r="F341" i="45"/>
  <c r="E341" i="45"/>
  <c r="F340" i="45"/>
  <c r="E340" i="45"/>
  <c r="F339" i="45"/>
  <c r="E339" i="45"/>
  <c r="F338" i="45"/>
  <c r="E338" i="45"/>
  <c r="F337" i="45"/>
  <c r="E337" i="45"/>
  <c r="F336" i="45"/>
  <c r="F335" i="45" s="1"/>
  <c r="E336" i="45"/>
  <c r="E335" i="45" s="1"/>
  <c r="E334" i="45" s="1"/>
  <c r="N335" i="45"/>
  <c r="M335" i="45"/>
  <c r="M334" i="45" s="1"/>
  <c r="L335" i="45"/>
  <c r="L334" i="45" s="1"/>
  <c r="K335" i="45"/>
  <c r="J335" i="45"/>
  <c r="I335" i="45"/>
  <c r="I334" i="45" s="1"/>
  <c r="H335" i="45"/>
  <c r="H334" i="45" s="1"/>
  <c r="G335" i="45"/>
  <c r="D335" i="45"/>
  <c r="D334" i="45" s="1"/>
  <c r="C335" i="45"/>
  <c r="C334" i="45" s="1"/>
  <c r="N334" i="45"/>
  <c r="K334" i="45"/>
  <c r="J334" i="45"/>
  <c r="G334" i="45"/>
  <c r="F333" i="45"/>
  <c r="E333" i="45"/>
  <c r="F332" i="45"/>
  <c r="E332" i="45"/>
  <c r="F331" i="45"/>
  <c r="F330" i="45" s="1"/>
  <c r="E331" i="45"/>
  <c r="N330" i="45"/>
  <c r="M330" i="45"/>
  <c r="L330" i="45"/>
  <c r="K330" i="45"/>
  <c r="J330" i="45"/>
  <c r="I330" i="45"/>
  <c r="H330" i="45"/>
  <c r="G330" i="45"/>
  <c r="D330" i="45"/>
  <c r="C330" i="45"/>
  <c r="F329" i="45"/>
  <c r="E329" i="45"/>
  <c r="F328" i="45"/>
  <c r="E328" i="45"/>
  <c r="F327" i="45"/>
  <c r="E327" i="45"/>
  <c r="F326" i="45"/>
  <c r="E326" i="45"/>
  <c r="F325" i="45"/>
  <c r="E325" i="45"/>
  <c r="F324" i="45"/>
  <c r="E324" i="45"/>
  <c r="F323" i="45"/>
  <c r="E323" i="45"/>
  <c r="F322" i="45"/>
  <c r="E322" i="45"/>
  <c r="F321" i="45"/>
  <c r="E321" i="45"/>
  <c r="F320" i="45"/>
  <c r="E320" i="45"/>
  <c r="F319" i="45"/>
  <c r="E319" i="45"/>
  <c r="F318" i="45"/>
  <c r="E318" i="45"/>
  <c r="F317" i="45"/>
  <c r="E317" i="45"/>
  <c r="F316" i="45"/>
  <c r="F315" i="45" s="1"/>
  <c r="F314" i="45" s="1"/>
  <c r="E316" i="45"/>
  <c r="E315" i="45" s="1"/>
  <c r="N315" i="45"/>
  <c r="M315" i="45"/>
  <c r="L315" i="45"/>
  <c r="L314" i="45" s="1"/>
  <c r="K315" i="45"/>
  <c r="K314" i="45" s="1"/>
  <c r="J315" i="45"/>
  <c r="I315" i="45"/>
  <c r="H315" i="45"/>
  <c r="H314" i="45" s="1"/>
  <c r="G315" i="45"/>
  <c r="G314" i="45" s="1"/>
  <c r="D315" i="45"/>
  <c r="C315" i="45"/>
  <c r="C314" i="45" s="1"/>
  <c r="N314" i="45"/>
  <c r="M314" i="45"/>
  <c r="J314" i="45"/>
  <c r="I314" i="45"/>
  <c r="D314" i="45"/>
  <c r="F313" i="45"/>
  <c r="F312" i="45" s="1"/>
  <c r="E313" i="45"/>
  <c r="E312" i="45" s="1"/>
  <c r="N312" i="45"/>
  <c r="M312" i="45"/>
  <c r="L312" i="45"/>
  <c r="K312" i="45"/>
  <c r="J312" i="45"/>
  <c r="I312" i="45"/>
  <c r="H312" i="45"/>
  <c r="G312" i="45"/>
  <c r="D312" i="45"/>
  <c r="C312" i="45"/>
  <c r="F311" i="45"/>
  <c r="E311" i="45"/>
  <c r="F310" i="45"/>
  <c r="E310" i="45"/>
  <c r="F309" i="45"/>
  <c r="F308" i="45" s="1"/>
  <c r="E309" i="45"/>
  <c r="N308" i="45"/>
  <c r="M308" i="45"/>
  <c r="L308" i="45"/>
  <c r="K308" i="45"/>
  <c r="J308" i="45"/>
  <c r="I308" i="45"/>
  <c r="H308" i="45"/>
  <c r="G308" i="45"/>
  <c r="D308" i="45"/>
  <c r="C308" i="45"/>
  <c r="F307" i="45"/>
  <c r="E307" i="45"/>
  <c r="F306" i="45"/>
  <c r="E306" i="45"/>
  <c r="F305" i="45"/>
  <c r="E305" i="45"/>
  <c r="F304" i="45"/>
  <c r="F303" i="45" s="1"/>
  <c r="E304" i="45"/>
  <c r="E303" i="45" s="1"/>
  <c r="N303" i="45"/>
  <c r="M303" i="45"/>
  <c r="L303" i="45"/>
  <c r="K303" i="45"/>
  <c r="J303" i="45"/>
  <c r="I303" i="45"/>
  <c r="H303" i="45"/>
  <c r="G303" i="45"/>
  <c r="D303" i="45"/>
  <c r="C303" i="45"/>
  <c r="F302" i="45"/>
  <c r="E302" i="45"/>
  <c r="F301" i="45"/>
  <c r="E301" i="45"/>
  <c r="F300" i="45"/>
  <c r="E300" i="45"/>
  <c r="F299" i="45"/>
  <c r="E299" i="45"/>
  <c r="E298" i="45" s="1"/>
  <c r="N298" i="45"/>
  <c r="M298" i="45"/>
  <c r="L298" i="45"/>
  <c r="K298" i="45"/>
  <c r="K294" i="45" s="1"/>
  <c r="J298" i="45"/>
  <c r="I298" i="45"/>
  <c r="H298" i="45"/>
  <c r="G298" i="45"/>
  <c r="G294" i="45" s="1"/>
  <c r="F298" i="45"/>
  <c r="D298" i="45"/>
  <c r="C298" i="45"/>
  <c r="F297" i="45"/>
  <c r="E297" i="45"/>
  <c r="F296" i="45"/>
  <c r="E296" i="45"/>
  <c r="N295" i="45"/>
  <c r="N294" i="45" s="1"/>
  <c r="M295" i="45"/>
  <c r="M294" i="45" s="1"/>
  <c r="L295" i="45"/>
  <c r="K295" i="45"/>
  <c r="J295" i="45"/>
  <c r="J294" i="45" s="1"/>
  <c r="I295" i="45"/>
  <c r="I294" i="45" s="1"/>
  <c r="H295" i="45"/>
  <c r="G295" i="45"/>
  <c r="F295" i="45"/>
  <c r="F294" i="45" s="1"/>
  <c r="D295" i="45"/>
  <c r="D294" i="45" s="1"/>
  <c r="C295" i="45"/>
  <c r="L294" i="45"/>
  <c r="H294" i="45"/>
  <c r="C294" i="45"/>
  <c r="U293" i="45"/>
  <c r="F293" i="45"/>
  <c r="E293" i="45"/>
  <c r="F292" i="45"/>
  <c r="E292" i="45"/>
  <c r="F291" i="45"/>
  <c r="E291" i="45"/>
  <c r="F290" i="45"/>
  <c r="E290" i="45"/>
  <c r="F289" i="45"/>
  <c r="E289" i="45"/>
  <c r="U288" i="45"/>
  <c r="F288" i="45"/>
  <c r="E288" i="45"/>
  <c r="F287" i="45"/>
  <c r="E287" i="45"/>
  <c r="U286" i="45"/>
  <c r="F286" i="45"/>
  <c r="E286" i="45"/>
  <c r="N285" i="45"/>
  <c r="M285" i="45"/>
  <c r="L285" i="45"/>
  <c r="K285" i="45"/>
  <c r="J285" i="45"/>
  <c r="I285" i="45"/>
  <c r="H285" i="45"/>
  <c r="G285" i="45"/>
  <c r="U285" i="45" s="1"/>
  <c r="F285" i="45"/>
  <c r="D285" i="45"/>
  <c r="C285" i="45"/>
  <c r="F284" i="45"/>
  <c r="E284" i="45"/>
  <c r="F283" i="45"/>
  <c r="E283" i="45"/>
  <c r="F282" i="45"/>
  <c r="E282" i="45"/>
  <c r="F281" i="45"/>
  <c r="E281" i="45"/>
  <c r="N280" i="45"/>
  <c r="M280" i="45"/>
  <c r="L280" i="45"/>
  <c r="K280" i="45"/>
  <c r="J280" i="45"/>
  <c r="I280" i="45"/>
  <c r="H280" i="45"/>
  <c r="G280" i="45"/>
  <c r="F280" i="45"/>
  <c r="D280" i="45"/>
  <c r="C280" i="45"/>
  <c r="F279" i="45"/>
  <c r="E279" i="45"/>
  <c r="F278" i="45"/>
  <c r="E278" i="45"/>
  <c r="F277" i="45"/>
  <c r="E277" i="45"/>
  <c r="F276" i="45"/>
  <c r="E276" i="45"/>
  <c r="F275" i="45"/>
  <c r="E275" i="45"/>
  <c r="F274" i="45"/>
  <c r="E274" i="45"/>
  <c r="F273" i="45"/>
  <c r="E273" i="45"/>
  <c r="F272" i="45"/>
  <c r="E272" i="45"/>
  <c r="U271" i="45"/>
  <c r="F271" i="45"/>
  <c r="E271" i="45"/>
  <c r="U270" i="45"/>
  <c r="F270" i="45"/>
  <c r="E270" i="45"/>
  <c r="U269" i="45"/>
  <c r="F269" i="45"/>
  <c r="E269" i="45"/>
  <c r="U268" i="45"/>
  <c r="F268" i="45"/>
  <c r="E268" i="45"/>
  <c r="F267" i="45"/>
  <c r="E267" i="45"/>
  <c r="U266" i="45"/>
  <c r="F266" i="45"/>
  <c r="E266" i="45"/>
  <c r="F265" i="45"/>
  <c r="E265" i="45"/>
  <c r="U264" i="45"/>
  <c r="F264" i="45"/>
  <c r="E264" i="45"/>
  <c r="N263" i="45"/>
  <c r="M263" i="45"/>
  <c r="L263" i="45"/>
  <c r="K263" i="45"/>
  <c r="J263" i="45"/>
  <c r="I263" i="45"/>
  <c r="H263" i="45"/>
  <c r="G263" i="45"/>
  <c r="U263" i="45" s="1"/>
  <c r="E263" i="45"/>
  <c r="D263" i="45"/>
  <c r="C263" i="45"/>
  <c r="U262" i="45"/>
  <c r="F262" i="45"/>
  <c r="E262" i="45"/>
  <c r="U261" i="45"/>
  <c r="F261" i="45"/>
  <c r="E261" i="45"/>
  <c r="U260" i="45"/>
  <c r="F260" i="45"/>
  <c r="E260" i="45"/>
  <c r="N259" i="45"/>
  <c r="M259" i="45"/>
  <c r="L259" i="45"/>
  <c r="K259" i="45"/>
  <c r="J259" i="45"/>
  <c r="I259" i="45"/>
  <c r="H259" i="45"/>
  <c r="G259" i="45"/>
  <c r="U259" i="45" s="1"/>
  <c r="D259" i="45"/>
  <c r="C259" i="45"/>
  <c r="U258" i="45"/>
  <c r="F258" i="45"/>
  <c r="E258" i="45"/>
  <c r="U257" i="45"/>
  <c r="F257" i="45"/>
  <c r="E257" i="45"/>
  <c r="U256" i="45"/>
  <c r="F256" i="45"/>
  <c r="E256" i="45"/>
  <c r="U255" i="45"/>
  <c r="U254" i="45" s="1"/>
  <c r="F255" i="45"/>
  <c r="E255" i="45"/>
  <c r="X254" i="45"/>
  <c r="W254" i="45"/>
  <c r="V254" i="45"/>
  <c r="T254" i="45"/>
  <c r="S254" i="45"/>
  <c r="R254" i="45"/>
  <c r="Q254" i="45"/>
  <c r="P254" i="45"/>
  <c r="O254" i="45"/>
  <c r="N254" i="45"/>
  <c r="M254" i="45"/>
  <c r="L254" i="45"/>
  <c r="K254" i="45"/>
  <c r="J254" i="45"/>
  <c r="I254" i="45"/>
  <c r="H254" i="45"/>
  <c r="G254" i="45"/>
  <c r="D254" i="45"/>
  <c r="C254" i="45"/>
  <c r="F253" i="45"/>
  <c r="E253" i="45"/>
  <c r="U252" i="45"/>
  <c r="F252" i="45"/>
  <c r="F251" i="45" s="1"/>
  <c r="E252" i="45"/>
  <c r="N251" i="45"/>
  <c r="M251" i="45"/>
  <c r="L251" i="45"/>
  <c r="K251" i="45"/>
  <c r="J251" i="45"/>
  <c r="I251" i="45"/>
  <c r="H251" i="45"/>
  <c r="G251" i="45"/>
  <c r="D251" i="45"/>
  <c r="C251" i="45"/>
  <c r="U250" i="45"/>
  <c r="F250" i="45"/>
  <c r="E250" i="45"/>
  <c r="U249" i="45"/>
  <c r="F249" i="45"/>
  <c r="E249" i="45"/>
  <c r="U248" i="45"/>
  <c r="P248" i="45"/>
  <c r="P239" i="45" s="1"/>
  <c r="F248" i="45"/>
  <c r="E248" i="45"/>
  <c r="U247" i="45"/>
  <c r="F247" i="45"/>
  <c r="E247" i="45"/>
  <c r="F246" i="45"/>
  <c r="E246" i="45"/>
  <c r="U245" i="45"/>
  <c r="F245" i="45"/>
  <c r="E245" i="45"/>
  <c r="U244" i="45"/>
  <c r="F244" i="45"/>
  <c r="E244" i="45"/>
  <c r="U243" i="45"/>
  <c r="F243" i="45"/>
  <c r="E243" i="45"/>
  <c r="U242" i="45"/>
  <c r="F242" i="45"/>
  <c r="E242" i="45"/>
  <c r="U241" i="45"/>
  <c r="F241" i="45"/>
  <c r="E241" i="45"/>
  <c r="U240" i="45"/>
  <c r="F240" i="45"/>
  <c r="F239" i="45" s="1"/>
  <c r="E240" i="45"/>
  <c r="X239" i="45"/>
  <c r="W239" i="45"/>
  <c r="W238" i="45" s="1"/>
  <c r="V239" i="45"/>
  <c r="V238" i="45" s="1"/>
  <c r="T239" i="45"/>
  <c r="T238" i="45" s="1"/>
  <c r="S239" i="45"/>
  <c r="R239" i="45"/>
  <c r="R238" i="45" s="1"/>
  <c r="Q239" i="45"/>
  <c r="Q238" i="45" s="1"/>
  <c r="Q204" i="45" s="1"/>
  <c r="O239" i="45"/>
  <c r="O238" i="45" s="1"/>
  <c r="N239" i="45"/>
  <c r="M239" i="45"/>
  <c r="L239" i="45"/>
  <c r="L238" i="45" s="1"/>
  <c r="K239" i="45"/>
  <c r="K238" i="45" s="1"/>
  <c r="J239" i="45"/>
  <c r="I239" i="45"/>
  <c r="H239" i="45"/>
  <c r="G239" i="45"/>
  <c r="G238" i="45" s="1"/>
  <c r="D239" i="45"/>
  <c r="C239" i="45"/>
  <c r="C238" i="45" s="1"/>
  <c r="X238" i="45"/>
  <c r="P238" i="45"/>
  <c r="M238" i="45"/>
  <c r="I238" i="45"/>
  <c r="H238" i="45"/>
  <c r="F237" i="45"/>
  <c r="E237" i="45"/>
  <c r="U236" i="45"/>
  <c r="P236" i="45"/>
  <c r="F236" i="45"/>
  <c r="E236" i="45"/>
  <c r="F235" i="45"/>
  <c r="E235" i="45"/>
  <c r="F234" i="45"/>
  <c r="E234" i="45"/>
  <c r="F233" i="45"/>
  <c r="E233" i="45"/>
  <c r="F232" i="45"/>
  <c r="E232" i="45"/>
  <c r="F231" i="45"/>
  <c r="F230" i="45" s="1"/>
  <c r="E231" i="45"/>
  <c r="P230" i="45"/>
  <c r="N230" i="45"/>
  <c r="M230" i="45"/>
  <c r="L230" i="45"/>
  <c r="K230" i="45"/>
  <c r="J230" i="45"/>
  <c r="I230" i="45"/>
  <c r="H230" i="45"/>
  <c r="G230" i="45"/>
  <c r="D230" i="45"/>
  <c r="C230" i="45"/>
  <c r="F229" i="45"/>
  <c r="E229" i="45"/>
  <c r="U228" i="45"/>
  <c r="P228" i="45"/>
  <c r="F228" i="45"/>
  <c r="E228" i="45"/>
  <c r="F227" i="45"/>
  <c r="E227" i="45"/>
  <c r="F226" i="45"/>
  <c r="E226" i="45"/>
  <c r="F225" i="45"/>
  <c r="E225" i="45"/>
  <c r="F224" i="45"/>
  <c r="F222" i="45" s="1"/>
  <c r="E224" i="45"/>
  <c r="F223" i="45"/>
  <c r="E223" i="45"/>
  <c r="E222" i="45" s="1"/>
  <c r="P222" i="45"/>
  <c r="N222" i="45"/>
  <c r="M222" i="45"/>
  <c r="L222" i="45"/>
  <c r="K222" i="45"/>
  <c r="K205" i="45" s="1"/>
  <c r="J222" i="45"/>
  <c r="I222" i="45"/>
  <c r="H222" i="45"/>
  <c r="G222" i="45"/>
  <c r="G205" i="45" s="1"/>
  <c r="D222" i="45"/>
  <c r="C222" i="45"/>
  <c r="U221" i="45"/>
  <c r="P221" i="45"/>
  <c r="F221" i="45"/>
  <c r="E221" i="45"/>
  <c r="P220" i="45"/>
  <c r="F220" i="45"/>
  <c r="E220" i="45"/>
  <c r="U219" i="45"/>
  <c r="F219" i="45"/>
  <c r="E219" i="45"/>
  <c r="F218" i="45"/>
  <c r="E218" i="45"/>
  <c r="F217" i="45"/>
  <c r="E217" i="45"/>
  <c r="F216" i="45"/>
  <c r="E216" i="45"/>
  <c r="U215" i="45"/>
  <c r="P215" i="45"/>
  <c r="F215" i="45"/>
  <c r="E215" i="45"/>
  <c r="F214" i="45"/>
  <c r="E214" i="45"/>
  <c r="F213" i="45"/>
  <c r="E213" i="45"/>
  <c r="F212" i="45"/>
  <c r="E212" i="45"/>
  <c r="F211" i="45"/>
  <c r="E211" i="45"/>
  <c r="U210" i="45"/>
  <c r="P210" i="45"/>
  <c r="F210" i="45"/>
  <c r="E210" i="45"/>
  <c r="U209" i="45"/>
  <c r="P209" i="45"/>
  <c r="F209" i="45"/>
  <c r="E209" i="45"/>
  <c r="F208" i="45"/>
  <c r="E208" i="45"/>
  <c r="U207" i="45"/>
  <c r="P207" i="45"/>
  <c r="P206" i="45" s="1"/>
  <c r="P205" i="45" s="1"/>
  <c r="P203" i="45" s="1"/>
  <c r="F207" i="45"/>
  <c r="E207" i="45"/>
  <c r="X206" i="45"/>
  <c r="X205" i="45" s="1"/>
  <c r="W206" i="45"/>
  <c r="V206" i="45"/>
  <c r="V205" i="45" s="1"/>
  <c r="T206" i="45"/>
  <c r="T205" i="45" s="1"/>
  <c r="S206" i="45"/>
  <c r="R206" i="45"/>
  <c r="Q206" i="45"/>
  <c r="Q205" i="45" s="1"/>
  <c r="O206" i="45"/>
  <c r="N206" i="45"/>
  <c r="N205" i="45" s="1"/>
  <c r="M206" i="45"/>
  <c r="M205" i="45" s="1"/>
  <c r="M204" i="45" s="1"/>
  <c r="L206" i="45"/>
  <c r="K206" i="45"/>
  <c r="J206" i="45"/>
  <c r="I206" i="45"/>
  <c r="I205" i="45" s="1"/>
  <c r="I204" i="45" s="1"/>
  <c r="H206" i="45"/>
  <c r="G206" i="45"/>
  <c r="D206" i="45"/>
  <c r="D205" i="45" s="1"/>
  <c r="C206" i="45"/>
  <c r="C205" i="45" s="1"/>
  <c r="W205" i="45"/>
  <c r="W204" i="45" s="1"/>
  <c r="S205" i="45"/>
  <c r="R205" i="45"/>
  <c r="R204" i="45" s="1"/>
  <c r="O205" i="45"/>
  <c r="O204" i="45" s="1"/>
  <c r="J205" i="45"/>
  <c r="X204" i="45"/>
  <c r="W203" i="45"/>
  <c r="F202" i="45"/>
  <c r="E202" i="45"/>
  <c r="F201" i="45"/>
  <c r="E201" i="45"/>
  <c r="E199" i="45" s="1"/>
  <c r="F200" i="45"/>
  <c r="E200" i="45"/>
  <c r="N199" i="45"/>
  <c r="M199" i="45"/>
  <c r="L199" i="45"/>
  <c r="K199" i="45"/>
  <c r="J199" i="45"/>
  <c r="I199" i="45"/>
  <c r="H199" i="45"/>
  <c r="G199" i="45"/>
  <c r="D199" i="45"/>
  <c r="C199" i="45"/>
  <c r="F198" i="45"/>
  <c r="E198" i="45"/>
  <c r="F197" i="45"/>
  <c r="F196" i="45" s="1"/>
  <c r="E197" i="45"/>
  <c r="E196" i="45" s="1"/>
  <c r="N196" i="45"/>
  <c r="M196" i="45"/>
  <c r="L196" i="45"/>
  <c r="K196" i="45"/>
  <c r="J196" i="45"/>
  <c r="I196" i="45"/>
  <c r="H196" i="45"/>
  <c r="G196" i="45"/>
  <c r="D196" i="45"/>
  <c r="C196" i="45"/>
  <c r="F195" i="45"/>
  <c r="E195" i="45"/>
  <c r="F194" i="45"/>
  <c r="E194" i="45"/>
  <c r="F193" i="45"/>
  <c r="F192" i="45" s="1"/>
  <c r="E193" i="45"/>
  <c r="N192" i="45"/>
  <c r="M192" i="45"/>
  <c r="L192" i="45"/>
  <c r="K192" i="45"/>
  <c r="J192" i="45"/>
  <c r="I192" i="45"/>
  <c r="H192" i="45"/>
  <c r="G192" i="45"/>
  <c r="D192" i="45"/>
  <c r="C192" i="45"/>
  <c r="F191" i="45"/>
  <c r="E191" i="45"/>
  <c r="F190" i="45"/>
  <c r="E190" i="45"/>
  <c r="E188" i="45" s="1"/>
  <c r="F189" i="45"/>
  <c r="E189" i="45"/>
  <c r="N188" i="45"/>
  <c r="M188" i="45"/>
  <c r="L188" i="45"/>
  <c r="K188" i="45"/>
  <c r="J188" i="45"/>
  <c r="I188" i="45"/>
  <c r="H188" i="45"/>
  <c r="G188" i="45"/>
  <c r="D188" i="45"/>
  <c r="C188" i="45"/>
  <c r="F187" i="45"/>
  <c r="E187" i="45"/>
  <c r="F186" i="45"/>
  <c r="E186" i="45"/>
  <c r="F185" i="45"/>
  <c r="E185" i="45"/>
  <c r="E184" i="45" s="1"/>
  <c r="N184" i="45"/>
  <c r="M184" i="45"/>
  <c r="L184" i="45"/>
  <c r="K184" i="45"/>
  <c r="J184" i="45"/>
  <c r="I184" i="45"/>
  <c r="H184" i="45"/>
  <c r="G184" i="45"/>
  <c r="F184" i="45"/>
  <c r="D184" i="45"/>
  <c r="C184" i="45"/>
  <c r="F183" i="45"/>
  <c r="E183" i="45"/>
  <c r="F182" i="45"/>
  <c r="E182" i="45"/>
  <c r="F181" i="45"/>
  <c r="F180" i="45" s="1"/>
  <c r="E181" i="45"/>
  <c r="E180" i="45" s="1"/>
  <c r="N180" i="45"/>
  <c r="M180" i="45"/>
  <c r="L180" i="45"/>
  <c r="K180" i="45"/>
  <c r="J180" i="45"/>
  <c r="I180" i="45"/>
  <c r="H180" i="45"/>
  <c r="G180" i="45"/>
  <c r="D180" i="45"/>
  <c r="C180" i="45"/>
  <c r="F179" i="45"/>
  <c r="E179" i="45"/>
  <c r="F178" i="45"/>
  <c r="E178" i="45"/>
  <c r="F177" i="45"/>
  <c r="F176" i="45" s="1"/>
  <c r="E177" i="45"/>
  <c r="N176" i="45"/>
  <c r="M176" i="45"/>
  <c r="L176" i="45"/>
  <c r="K176" i="45"/>
  <c r="J176" i="45"/>
  <c r="I176" i="45"/>
  <c r="H176" i="45"/>
  <c r="G176" i="45"/>
  <c r="D176" i="45"/>
  <c r="C176" i="45"/>
  <c r="F175" i="45"/>
  <c r="E175" i="45"/>
  <c r="F174" i="45"/>
  <c r="E174" i="45"/>
  <c r="E172" i="45" s="1"/>
  <c r="F173" i="45"/>
  <c r="E173" i="45"/>
  <c r="N172" i="45"/>
  <c r="M172" i="45"/>
  <c r="L172" i="45"/>
  <c r="K172" i="45"/>
  <c r="J172" i="45"/>
  <c r="I172" i="45"/>
  <c r="H172" i="45"/>
  <c r="G172" i="45"/>
  <c r="D172" i="45"/>
  <c r="C172" i="45"/>
  <c r="F171" i="45"/>
  <c r="E171" i="45"/>
  <c r="F170" i="45"/>
  <c r="E170" i="45"/>
  <c r="F169" i="45"/>
  <c r="E169" i="45"/>
  <c r="E168" i="45" s="1"/>
  <c r="N168" i="45"/>
  <c r="N167" i="45" s="1"/>
  <c r="M168" i="45"/>
  <c r="L168" i="45"/>
  <c r="K168" i="45"/>
  <c r="J168" i="45"/>
  <c r="I168" i="45"/>
  <c r="H168" i="45"/>
  <c r="G168" i="45"/>
  <c r="F168" i="45"/>
  <c r="D168" i="45"/>
  <c r="C168" i="45"/>
  <c r="J167" i="45"/>
  <c r="F166" i="45"/>
  <c r="E166" i="45"/>
  <c r="F165" i="45"/>
  <c r="E165" i="45"/>
  <c r="F164" i="45"/>
  <c r="E164" i="45"/>
  <c r="F163" i="45"/>
  <c r="F162" i="45" s="1"/>
  <c r="E163" i="45"/>
  <c r="N162" i="45"/>
  <c r="M162" i="45"/>
  <c r="L162" i="45"/>
  <c r="K162" i="45"/>
  <c r="J162" i="45"/>
  <c r="I162" i="45"/>
  <c r="H162" i="45"/>
  <c r="G162" i="45"/>
  <c r="D162" i="45"/>
  <c r="C162" i="45"/>
  <c r="F161" i="45"/>
  <c r="E161" i="45"/>
  <c r="F160" i="45"/>
  <c r="E160" i="45"/>
  <c r="F159" i="45"/>
  <c r="E159" i="45"/>
  <c r="F158" i="45"/>
  <c r="F157" i="45" s="1"/>
  <c r="E158" i="45"/>
  <c r="E157" i="45" s="1"/>
  <c r="N157" i="45"/>
  <c r="M157" i="45"/>
  <c r="L157" i="45"/>
  <c r="K157" i="45"/>
  <c r="J157" i="45"/>
  <c r="I157" i="45"/>
  <c r="H157" i="45"/>
  <c r="G157" i="45"/>
  <c r="D157" i="45"/>
  <c r="C157" i="45"/>
  <c r="F156" i="45"/>
  <c r="E156" i="45"/>
  <c r="F155" i="45"/>
  <c r="E155" i="45"/>
  <c r="F154" i="45"/>
  <c r="F153" i="45" s="1"/>
  <c r="E154" i="45"/>
  <c r="E153" i="45" s="1"/>
  <c r="N153" i="45"/>
  <c r="M153" i="45"/>
  <c r="L153" i="45"/>
  <c r="K153" i="45"/>
  <c r="J153" i="45"/>
  <c r="I153" i="45"/>
  <c r="H153" i="45"/>
  <c r="G153" i="45"/>
  <c r="D153" i="45"/>
  <c r="C153" i="45"/>
  <c r="F152" i="45"/>
  <c r="E152" i="45"/>
  <c r="F151" i="45"/>
  <c r="E151" i="45"/>
  <c r="F150" i="45"/>
  <c r="E150" i="45"/>
  <c r="F149" i="45"/>
  <c r="F148" i="45" s="1"/>
  <c r="E149" i="45"/>
  <c r="N148" i="45"/>
  <c r="M148" i="45"/>
  <c r="L148" i="45"/>
  <c r="K148" i="45"/>
  <c r="J148" i="45"/>
  <c r="I148" i="45"/>
  <c r="H148" i="45"/>
  <c r="G148" i="45"/>
  <c r="D148" i="45"/>
  <c r="C148" i="45"/>
  <c r="F147" i="45"/>
  <c r="E147" i="45"/>
  <c r="F146" i="45"/>
  <c r="E146" i="45"/>
  <c r="F145" i="45"/>
  <c r="E145" i="45"/>
  <c r="E143" i="45" s="1"/>
  <c r="F144" i="45"/>
  <c r="E144" i="45"/>
  <c r="N143" i="45"/>
  <c r="M143" i="45"/>
  <c r="L143" i="45"/>
  <c r="K143" i="45"/>
  <c r="J143" i="45"/>
  <c r="I143" i="45"/>
  <c r="H143" i="45"/>
  <c r="G143" i="45"/>
  <c r="D143" i="45"/>
  <c r="C143" i="45"/>
  <c r="F142" i="45"/>
  <c r="E142" i="45"/>
  <c r="F141" i="45"/>
  <c r="E141" i="45"/>
  <c r="F140" i="45"/>
  <c r="E140" i="45"/>
  <c r="E138" i="45" s="1"/>
  <c r="F139" i="45"/>
  <c r="F138" i="45" s="1"/>
  <c r="E139" i="45"/>
  <c r="N138" i="45"/>
  <c r="M138" i="45"/>
  <c r="L138" i="45"/>
  <c r="K138" i="45"/>
  <c r="J138" i="45"/>
  <c r="I138" i="45"/>
  <c r="H138" i="45"/>
  <c r="G138" i="45"/>
  <c r="D138" i="45"/>
  <c r="C138" i="45"/>
  <c r="F137" i="45"/>
  <c r="E137" i="45"/>
  <c r="F136" i="45"/>
  <c r="E136" i="45"/>
  <c r="F135" i="45"/>
  <c r="E135" i="45"/>
  <c r="F134" i="45"/>
  <c r="E134" i="45"/>
  <c r="N133" i="45"/>
  <c r="M133" i="45"/>
  <c r="L133" i="45"/>
  <c r="K133" i="45"/>
  <c r="J133" i="45"/>
  <c r="I133" i="45"/>
  <c r="H133" i="45"/>
  <c r="G133" i="45"/>
  <c r="E133" i="45"/>
  <c r="D133" i="45"/>
  <c r="C133" i="45"/>
  <c r="F132" i="45"/>
  <c r="E132" i="45"/>
  <c r="F131" i="45"/>
  <c r="E131" i="45"/>
  <c r="F130" i="45"/>
  <c r="E130" i="45"/>
  <c r="E128" i="45" s="1"/>
  <c r="F129" i="45"/>
  <c r="E129" i="45"/>
  <c r="N128" i="45"/>
  <c r="M128" i="45"/>
  <c r="L128" i="45"/>
  <c r="K128" i="45"/>
  <c r="J128" i="45"/>
  <c r="I128" i="45"/>
  <c r="H128" i="45"/>
  <c r="G128" i="45"/>
  <c r="D128" i="45"/>
  <c r="C128" i="45"/>
  <c r="F127" i="45"/>
  <c r="E127" i="45"/>
  <c r="F126" i="45"/>
  <c r="E126" i="45"/>
  <c r="F125" i="45"/>
  <c r="E125" i="45"/>
  <c r="F124" i="45"/>
  <c r="F123" i="45" s="1"/>
  <c r="E124" i="45"/>
  <c r="E123" i="45" s="1"/>
  <c r="N123" i="45"/>
  <c r="M123" i="45"/>
  <c r="L123" i="45"/>
  <c r="K123" i="45"/>
  <c r="J123" i="45"/>
  <c r="I123" i="45"/>
  <c r="H123" i="45"/>
  <c r="G123" i="45"/>
  <c r="D123" i="45"/>
  <c r="C123" i="45"/>
  <c r="F122" i="45"/>
  <c r="E122" i="45"/>
  <c r="F121" i="45"/>
  <c r="E121" i="45"/>
  <c r="N120" i="45"/>
  <c r="M120" i="45"/>
  <c r="L120" i="45"/>
  <c r="K120" i="45"/>
  <c r="J120" i="45"/>
  <c r="I120" i="45"/>
  <c r="H120" i="45"/>
  <c r="G120" i="45"/>
  <c r="D120" i="45"/>
  <c r="C120" i="45"/>
  <c r="F119" i="45"/>
  <c r="E119" i="45"/>
  <c r="F118" i="45"/>
  <c r="E118" i="45"/>
  <c r="F117" i="45"/>
  <c r="E117" i="45"/>
  <c r="F116" i="45"/>
  <c r="F115" i="45" s="1"/>
  <c r="E116" i="45"/>
  <c r="E115" i="45" s="1"/>
  <c r="N115" i="45"/>
  <c r="M115" i="45"/>
  <c r="L115" i="45"/>
  <c r="K115" i="45"/>
  <c r="J115" i="45"/>
  <c r="I115" i="45"/>
  <c r="H115" i="45"/>
  <c r="G115" i="45"/>
  <c r="D115" i="45"/>
  <c r="C115" i="45"/>
  <c r="F114" i="45"/>
  <c r="E114" i="45"/>
  <c r="F113" i="45"/>
  <c r="E113" i="45"/>
  <c r="E112" i="45" s="1"/>
  <c r="N112" i="45"/>
  <c r="M112" i="45"/>
  <c r="L112" i="45"/>
  <c r="K112" i="45"/>
  <c r="J112" i="45"/>
  <c r="I112" i="45"/>
  <c r="H112" i="45"/>
  <c r="G112" i="45"/>
  <c r="D112" i="45"/>
  <c r="C112" i="45"/>
  <c r="F111" i="45"/>
  <c r="E111" i="45"/>
  <c r="F110" i="45"/>
  <c r="E110" i="45"/>
  <c r="N109" i="45"/>
  <c r="M109" i="45"/>
  <c r="L109" i="45"/>
  <c r="K109" i="45"/>
  <c r="J109" i="45"/>
  <c r="I109" i="45"/>
  <c r="H109" i="45"/>
  <c r="G109" i="45"/>
  <c r="G105" i="45" s="1"/>
  <c r="E109" i="45"/>
  <c r="D109" i="45"/>
  <c r="C109" i="45"/>
  <c r="F108" i="45"/>
  <c r="E108" i="45"/>
  <c r="F107" i="45"/>
  <c r="F106" i="45" s="1"/>
  <c r="E107" i="45"/>
  <c r="N106" i="45"/>
  <c r="M106" i="45"/>
  <c r="L106" i="45"/>
  <c r="K106" i="45"/>
  <c r="J106" i="45"/>
  <c r="I106" i="45"/>
  <c r="H106" i="45"/>
  <c r="G106" i="45"/>
  <c r="D106" i="45"/>
  <c r="C106" i="45"/>
  <c r="C105" i="45" s="1"/>
  <c r="K105" i="45"/>
  <c r="P104" i="45"/>
  <c r="F104" i="45"/>
  <c r="E104" i="45"/>
  <c r="U103" i="45"/>
  <c r="P103" i="45"/>
  <c r="F103" i="45"/>
  <c r="E103" i="45"/>
  <c r="U102" i="45"/>
  <c r="F102" i="45"/>
  <c r="E102" i="45"/>
  <c r="F101" i="45"/>
  <c r="E101" i="45"/>
  <c r="F100" i="45"/>
  <c r="E100" i="45"/>
  <c r="F99" i="45"/>
  <c r="E99" i="45"/>
  <c r="F98" i="45"/>
  <c r="F97" i="45" s="1"/>
  <c r="E98" i="45"/>
  <c r="E97" i="45" s="1"/>
  <c r="N97" i="45"/>
  <c r="M97" i="45"/>
  <c r="L97" i="45"/>
  <c r="K97" i="45"/>
  <c r="J97" i="45"/>
  <c r="I97" i="45"/>
  <c r="H97" i="45"/>
  <c r="G97" i="45"/>
  <c r="D97" i="45"/>
  <c r="C97" i="45"/>
  <c r="F96" i="45"/>
  <c r="E96" i="45"/>
  <c r="F95" i="45"/>
  <c r="E95" i="45"/>
  <c r="F94" i="45"/>
  <c r="E94" i="45"/>
  <c r="N93" i="45"/>
  <c r="N88" i="45" s="1"/>
  <c r="N78" i="45" s="1"/>
  <c r="N77" i="45" s="1"/>
  <c r="M93" i="45"/>
  <c r="M88" i="45" s="1"/>
  <c r="L93" i="45"/>
  <c r="K93" i="45"/>
  <c r="J93" i="45"/>
  <c r="I93" i="45"/>
  <c r="I88" i="45" s="1"/>
  <c r="H93" i="45"/>
  <c r="G93" i="45"/>
  <c r="D93" i="45"/>
  <c r="D88" i="45" s="1"/>
  <c r="C93" i="45"/>
  <c r="C88" i="45" s="1"/>
  <c r="C78" i="45" s="1"/>
  <c r="C77" i="45" s="1"/>
  <c r="F92" i="45"/>
  <c r="E92" i="45"/>
  <c r="U91" i="45"/>
  <c r="P91" i="45"/>
  <c r="F91" i="45"/>
  <c r="E91" i="45"/>
  <c r="U90" i="45"/>
  <c r="P90" i="45"/>
  <c r="F90" i="45"/>
  <c r="E90" i="45"/>
  <c r="F89" i="45"/>
  <c r="E89" i="45"/>
  <c r="P88" i="45"/>
  <c r="J88" i="45"/>
  <c r="J78" i="45" s="1"/>
  <c r="J77" i="45" s="1"/>
  <c r="F87" i="45"/>
  <c r="E87" i="45"/>
  <c r="U86" i="45"/>
  <c r="P86" i="45"/>
  <c r="F86" i="45"/>
  <c r="E86" i="45"/>
  <c r="U85" i="45"/>
  <c r="F85" i="45"/>
  <c r="E85" i="45"/>
  <c r="J84" i="45"/>
  <c r="I84" i="45"/>
  <c r="H84" i="45"/>
  <c r="G84" i="45"/>
  <c r="U84" i="45" s="1"/>
  <c r="E84" i="45"/>
  <c r="F82" i="45"/>
  <c r="E82" i="45"/>
  <c r="F81" i="45"/>
  <c r="E81" i="45"/>
  <c r="F80" i="45"/>
  <c r="E80" i="45"/>
  <c r="P79" i="45"/>
  <c r="N79" i="45"/>
  <c r="M79" i="45"/>
  <c r="L79" i="45"/>
  <c r="K79" i="45"/>
  <c r="J79" i="45"/>
  <c r="I79" i="45"/>
  <c r="H79" i="45"/>
  <c r="G79" i="45"/>
  <c r="F79" i="45"/>
  <c r="E79" i="45"/>
  <c r="D79" i="45"/>
  <c r="C79" i="45"/>
  <c r="P78" i="45"/>
  <c r="P77" i="45"/>
  <c r="F76" i="45"/>
  <c r="F73" i="45" s="1"/>
  <c r="E76" i="45"/>
  <c r="F75" i="45"/>
  <c r="E75" i="45"/>
  <c r="P74" i="45"/>
  <c r="F74" i="45"/>
  <c r="E74" i="45"/>
  <c r="N73" i="45"/>
  <c r="M73" i="45"/>
  <c r="L73" i="45"/>
  <c r="K73" i="45"/>
  <c r="J73" i="45"/>
  <c r="I73" i="45"/>
  <c r="H73" i="45"/>
  <c r="G73" i="45"/>
  <c r="D73" i="45"/>
  <c r="C73" i="45"/>
  <c r="F72" i="45"/>
  <c r="E72" i="45"/>
  <c r="F71" i="45"/>
  <c r="E71" i="45"/>
  <c r="F70" i="45"/>
  <c r="E70" i="45"/>
  <c r="N69" i="45"/>
  <c r="N68" i="45" s="1"/>
  <c r="M69" i="45"/>
  <c r="L69" i="45"/>
  <c r="L68" i="45" s="1"/>
  <c r="L67" i="45" s="1"/>
  <c r="K69" i="45"/>
  <c r="K68" i="45" s="1"/>
  <c r="J69" i="45"/>
  <c r="J68" i="45" s="1"/>
  <c r="I69" i="45"/>
  <c r="H69" i="45"/>
  <c r="H68" i="45" s="1"/>
  <c r="H67" i="45" s="1"/>
  <c r="G69" i="45"/>
  <c r="G68" i="45" s="1"/>
  <c r="E69" i="45"/>
  <c r="E68" i="45" s="1"/>
  <c r="D69" i="45"/>
  <c r="C69" i="45"/>
  <c r="C68" i="45" s="1"/>
  <c r="M68" i="45"/>
  <c r="M67" i="45" s="1"/>
  <c r="I68" i="45"/>
  <c r="D68" i="45"/>
  <c r="D67" i="45" s="1"/>
  <c r="I67" i="45"/>
  <c r="F66" i="45"/>
  <c r="E66" i="45"/>
  <c r="E64" i="45" s="1"/>
  <c r="E63" i="45" s="1"/>
  <c r="F65" i="45"/>
  <c r="E65" i="45"/>
  <c r="N64" i="45"/>
  <c r="N63" i="45" s="1"/>
  <c r="M64" i="45"/>
  <c r="M63" i="45" s="1"/>
  <c r="L64" i="45"/>
  <c r="K64" i="45"/>
  <c r="K63" i="45" s="1"/>
  <c r="J64" i="45"/>
  <c r="J63" i="45" s="1"/>
  <c r="I64" i="45"/>
  <c r="I63" i="45" s="1"/>
  <c r="H64" i="45"/>
  <c r="G64" i="45"/>
  <c r="G63" i="45" s="1"/>
  <c r="D64" i="45"/>
  <c r="D63" i="45" s="1"/>
  <c r="C64" i="45"/>
  <c r="L63" i="45"/>
  <c r="H63" i="45"/>
  <c r="C63" i="45"/>
  <c r="F62" i="45"/>
  <c r="E62" i="45"/>
  <c r="U61" i="45"/>
  <c r="P61" i="45"/>
  <c r="F61" i="45"/>
  <c r="E61" i="45"/>
  <c r="U60" i="45"/>
  <c r="P60" i="45"/>
  <c r="F60" i="45"/>
  <c r="E60" i="45"/>
  <c r="F59" i="45"/>
  <c r="E59" i="45"/>
  <c r="E58" i="45" s="1"/>
  <c r="P58" i="45"/>
  <c r="N58" i="45"/>
  <c r="M58" i="45"/>
  <c r="L58" i="45"/>
  <c r="K58" i="45"/>
  <c r="J58" i="45"/>
  <c r="I58" i="45"/>
  <c r="H58" i="45"/>
  <c r="G58" i="45"/>
  <c r="D58" i="45"/>
  <c r="C58" i="45"/>
  <c r="F57" i="45"/>
  <c r="E57" i="45"/>
  <c r="F56" i="45"/>
  <c r="E56" i="45"/>
  <c r="F55" i="45"/>
  <c r="E55" i="45"/>
  <c r="N54" i="45"/>
  <c r="M54" i="45"/>
  <c r="L54" i="45"/>
  <c r="L52" i="45" s="1"/>
  <c r="K54" i="45"/>
  <c r="K52" i="45" s="1"/>
  <c r="K32" i="45" s="1"/>
  <c r="J54" i="45"/>
  <c r="J52" i="45" s="1"/>
  <c r="I54" i="45"/>
  <c r="I52" i="45" s="1"/>
  <c r="H54" i="45"/>
  <c r="H52" i="45" s="1"/>
  <c r="G54" i="45"/>
  <c r="G52" i="45" s="1"/>
  <c r="D54" i="45"/>
  <c r="D52" i="45" s="1"/>
  <c r="C54" i="45"/>
  <c r="C52" i="45" s="1"/>
  <c r="F53" i="45"/>
  <c r="E53" i="45"/>
  <c r="N52" i="45"/>
  <c r="M52" i="45"/>
  <c r="F51" i="45"/>
  <c r="F50" i="45" s="1"/>
  <c r="E51" i="45"/>
  <c r="E50" i="45" s="1"/>
  <c r="N50" i="45"/>
  <c r="M50" i="45"/>
  <c r="L50" i="45"/>
  <c r="K50" i="45"/>
  <c r="J50" i="45"/>
  <c r="I50" i="45"/>
  <c r="H50" i="45"/>
  <c r="G50" i="45"/>
  <c r="D50" i="45"/>
  <c r="C50" i="45"/>
  <c r="F49" i="45"/>
  <c r="F48" i="45" s="1"/>
  <c r="E49" i="45"/>
  <c r="N48" i="45"/>
  <c r="M48" i="45"/>
  <c r="L48" i="45"/>
  <c r="K48" i="45"/>
  <c r="J48" i="45"/>
  <c r="I48" i="45"/>
  <c r="H48" i="45"/>
  <c r="G48" i="45"/>
  <c r="E48" i="45"/>
  <c r="D48" i="45"/>
  <c r="C48" i="45"/>
  <c r="P47" i="45"/>
  <c r="F47" i="45"/>
  <c r="E47" i="45"/>
  <c r="F46" i="45"/>
  <c r="E46" i="45"/>
  <c r="F45" i="45"/>
  <c r="E45" i="45"/>
  <c r="U44" i="45"/>
  <c r="P44" i="45"/>
  <c r="F44" i="45"/>
  <c r="E44" i="45"/>
  <c r="U43" i="45"/>
  <c r="P43" i="45"/>
  <c r="F43" i="45"/>
  <c r="E43" i="45"/>
  <c r="F42" i="45"/>
  <c r="E42" i="45"/>
  <c r="F41" i="45"/>
  <c r="E41" i="45"/>
  <c r="F40" i="45"/>
  <c r="E40" i="45"/>
  <c r="F39" i="45"/>
  <c r="E39" i="45"/>
  <c r="F38" i="45"/>
  <c r="E38" i="45"/>
  <c r="F37" i="45"/>
  <c r="E37" i="45"/>
  <c r="F36" i="45"/>
  <c r="E36" i="45"/>
  <c r="U35" i="45"/>
  <c r="U33" i="45" s="1"/>
  <c r="P35" i="45"/>
  <c r="P33" i="45" s="1"/>
  <c r="F35" i="45"/>
  <c r="E35" i="45"/>
  <c r="F34" i="45"/>
  <c r="E34" i="45"/>
  <c r="X33" i="45"/>
  <c r="W33" i="45"/>
  <c r="V33" i="45"/>
  <c r="T33" i="45"/>
  <c r="S33" i="45"/>
  <c r="R33" i="45"/>
  <c r="Q33" i="45"/>
  <c r="O33" i="45"/>
  <c r="N33" i="45"/>
  <c r="M33" i="45"/>
  <c r="L33" i="45"/>
  <c r="L32" i="45" s="1"/>
  <c r="K33" i="45"/>
  <c r="J33" i="45"/>
  <c r="I33" i="45"/>
  <c r="H33" i="45"/>
  <c r="H32" i="45" s="1"/>
  <c r="G33" i="45"/>
  <c r="D33" i="45"/>
  <c r="C33" i="45"/>
  <c r="P32" i="45"/>
  <c r="G32" i="45"/>
  <c r="F31" i="45"/>
  <c r="F30" i="45" s="1"/>
  <c r="E31" i="45"/>
  <c r="E30" i="45" s="1"/>
  <c r="N30" i="45"/>
  <c r="M30" i="45"/>
  <c r="L30" i="45"/>
  <c r="K30" i="45"/>
  <c r="J30" i="45"/>
  <c r="I30" i="45"/>
  <c r="H30" i="45"/>
  <c r="G30" i="45"/>
  <c r="D30" i="45"/>
  <c r="C30" i="45"/>
  <c r="F29" i="45"/>
  <c r="E29" i="45"/>
  <c r="F28" i="45"/>
  <c r="E28" i="45"/>
  <c r="F27" i="45"/>
  <c r="E27" i="45"/>
  <c r="F26" i="45"/>
  <c r="F25" i="45" s="1"/>
  <c r="E26" i="45"/>
  <c r="E25" i="45" s="1"/>
  <c r="N25" i="45"/>
  <c r="M25" i="45"/>
  <c r="L25" i="45"/>
  <c r="K25" i="45"/>
  <c r="J25" i="45"/>
  <c r="I25" i="45"/>
  <c r="H25" i="45"/>
  <c r="G25" i="45"/>
  <c r="D25" i="45"/>
  <c r="C25" i="45"/>
  <c r="P24" i="45"/>
  <c r="F24" i="45"/>
  <c r="F23" i="45" s="1"/>
  <c r="E24" i="45"/>
  <c r="E23" i="45" s="1"/>
  <c r="E22" i="45" s="1"/>
  <c r="E21" i="45" s="1"/>
  <c r="P23" i="45"/>
  <c r="N23" i="45"/>
  <c r="M23" i="45"/>
  <c r="M22" i="45" s="1"/>
  <c r="M21" i="45" s="1"/>
  <c r="L23" i="45"/>
  <c r="L22" i="45" s="1"/>
  <c r="L21" i="45" s="1"/>
  <c r="K23" i="45"/>
  <c r="K22" i="45" s="1"/>
  <c r="K21" i="45" s="1"/>
  <c r="K20" i="45" s="1"/>
  <c r="K14" i="45" s="1"/>
  <c r="J23" i="45"/>
  <c r="I23" i="45"/>
  <c r="I22" i="45" s="1"/>
  <c r="I21" i="45" s="1"/>
  <c r="H23" i="45"/>
  <c r="H22" i="45" s="1"/>
  <c r="H21" i="45" s="1"/>
  <c r="G23" i="45"/>
  <c r="G22" i="45" s="1"/>
  <c r="G21" i="45" s="1"/>
  <c r="D23" i="45"/>
  <c r="C23" i="45"/>
  <c r="P22" i="45"/>
  <c r="N22" i="45"/>
  <c r="N21" i="45" s="1"/>
  <c r="J22" i="45"/>
  <c r="J21" i="45" s="1"/>
  <c r="D22" i="45"/>
  <c r="D21" i="45" s="1"/>
  <c r="C22" i="45"/>
  <c r="C21" i="45" s="1"/>
  <c r="P21" i="45"/>
  <c r="F19" i="45"/>
  <c r="E19" i="45"/>
  <c r="F18" i="45"/>
  <c r="F17" i="45" s="1"/>
  <c r="F16" i="45" s="1"/>
  <c r="F15" i="45" s="1"/>
  <c r="E18" i="45"/>
  <c r="E17" i="45" s="1"/>
  <c r="E16" i="45" s="1"/>
  <c r="E15" i="45" s="1"/>
  <c r="N17" i="45"/>
  <c r="M17" i="45"/>
  <c r="M16" i="45" s="1"/>
  <c r="M15" i="45" s="1"/>
  <c r="L17" i="45"/>
  <c r="L16" i="45" s="1"/>
  <c r="L15" i="45" s="1"/>
  <c r="K17" i="45"/>
  <c r="K16" i="45" s="1"/>
  <c r="K15" i="45" s="1"/>
  <c r="J17" i="45"/>
  <c r="I17" i="45"/>
  <c r="H17" i="45"/>
  <c r="H16" i="45" s="1"/>
  <c r="H15" i="45" s="1"/>
  <c r="G17" i="45"/>
  <c r="G16" i="45" s="1"/>
  <c r="G15" i="45" s="1"/>
  <c r="D17" i="45"/>
  <c r="C17" i="45"/>
  <c r="C16" i="45" s="1"/>
  <c r="C15" i="45" s="1"/>
  <c r="P16" i="45"/>
  <c r="N16" i="45"/>
  <c r="N15" i="45" s="1"/>
  <c r="J16" i="45"/>
  <c r="I16" i="45"/>
  <c r="D16" i="45"/>
  <c r="D15" i="45" s="1"/>
  <c r="P15" i="45"/>
  <c r="J15" i="45"/>
  <c r="I15" i="45"/>
  <c r="P14" i="45"/>
  <c r="P13" i="45" s="1"/>
  <c r="X13" i="45"/>
  <c r="W13" i="45"/>
  <c r="V13" i="45"/>
  <c r="T13" i="45"/>
  <c r="S13" i="45"/>
  <c r="R13" i="45"/>
  <c r="Q13" i="45"/>
  <c r="O13" i="45"/>
  <c r="U14" i="46" l="1"/>
  <c r="U13" i="46" s="1"/>
  <c r="G13" i="46"/>
  <c r="V204" i="45"/>
  <c r="V203" i="45"/>
  <c r="I78" i="45"/>
  <c r="I77" i="45" s="1"/>
  <c r="M78" i="45"/>
  <c r="M77" i="45" s="1"/>
  <c r="S203" i="45"/>
  <c r="G204" i="45"/>
  <c r="K204" i="45"/>
  <c r="L20" i="45"/>
  <c r="L14" i="45" s="1"/>
  <c r="M32" i="45"/>
  <c r="N67" i="45"/>
  <c r="G20" i="45"/>
  <c r="G14" i="45" s="1"/>
  <c r="D32" i="45"/>
  <c r="D20" i="45" s="1"/>
  <c r="D14" i="45" s="1"/>
  <c r="N32" i="45"/>
  <c r="E54" i="45"/>
  <c r="E52" i="45" s="1"/>
  <c r="F69" i="45"/>
  <c r="F68" i="45" s="1"/>
  <c r="F67" i="45" s="1"/>
  <c r="G67" i="45"/>
  <c r="K67" i="45"/>
  <c r="K13" i="45" s="1"/>
  <c r="G88" i="45"/>
  <c r="E93" i="45"/>
  <c r="E88" i="45" s="1"/>
  <c r="E78" i="45" s="1"/>
  <c r="E77" i="45" s="1"/>
  <c r="F112" i="45"/>
  <c r="N20" i="45"/>
  <c r="F54" i="45"/>
  <c r="F52" i="45" s="1"/>
  <c r="F64" i="45"/>
  <c r="F63" i="45" s="1"/>
  <c r="C67" i="45"/>
  <c r="L78" i="45"/>
  <c r="L77" i="45" s="1"/>
  <c r="H88" i="45"/>
  <c r="H78" i="45" s="1"/>
  <c r="H77" i="45" s="1"/>
  <c r="L88" i="45"/>
  <c r="F93" i="45"/>
  <c r="E106" i="45"/>
  <c r="F109" i="45"/>
  <c r="F105" i="45" s="1"/>
  <c r="F120" i="45"/>
  <c r="F133" i="45"/>
  <c r="E148" i="45"/>
  <c r="J105" i="45"/>
  <c r="N105" i="45"/>
  <c r="C167" i="45"/>
  <c r="R203" i="45"/>
  <c r="X203" i="45"/>
  <c r="U206" i="45"/>
  <c r="E206" i="45"/>
  <c r="E230" i="45"/>
  <c r="N238" i="45"/>
  <c r="N204" i="45" s="1"/>
  <c r="S238" i="45"/>
  <c r="E239" i="45"/>
  <c r="U251" i="45"/>
  <c r="E251" i="45"/>
  <c r="F263" i="45"/>
  <c r="E280" i="45"/>
  <c r="E295" i="45"/>
  <c r="J353" i="45"/>
  <c r="N353" i="45"/>
  <c r="F409" i="45"/>
  <c r="F408" i="45" s="1"/>
  <c r="D415" i="45"/>
  <c r="I415" i="45"/>
  <c r="I203" i="45" s="1"/>
  <c r="M415" i="45"/>
  <c r="H474" i="45"/>
  <c r="L474" i="45"/>
  <c r="F496" i="45"/>
  <c r="I13" i="46"/>
  <c r="J203" i="46"/>
  <c r="J506" i="46" s="1"/>
  <c r="I105" i="45"/>
  <c r="M105" i="45"/>
  <c r="E120" i="45"/>
  <c r="F128" i="45"/>
  <c r="F143" i="45"/>
  <c r="E162" i="45"/>
  <c r="F172" i="45"/>
  <c r="F167" i="45" s="1"/>
  <c r="E176" i="45"/>
  <c r="F188" i="45"/>
  <c r="E192" i="45"/>
  <c r="E167" i="45" s="1"/>
  <c r="F199" i="45"/>
  <c r="H205" i="45"/>
  <c r="L205" i="45"/>
  <c r="T203" i="45"/>
  <c r="U230" i="45"/>
  <c r="E308" i="45"/>
  <c r="E330" i="45"/>
  <c r="F350" i="45"/>
  <c r="F334" i="45" s="1"/>
  <c r="G353" i="45"/>
  <c r="K353" i="45"/>
  <c r="K203" i="45" s="1"/>
  <c r="E366" i="45"/>
  <c r="F378" i="45"/>
  <c r="F353" i="45" s="1"/>
  <c r="E382" i="45"/>
  <c r="F394" i="45"/>
  <c r="E398" i="45"/>
  <c r="E416" i="45"/>
  <c r="F428" i="45"/>
  <c r="E432" i="45"/>
  <c r="F444" i="45"/>
  <c r="E448" i="45"/>
  <c r="F491" i="45"/>
  <c r="N506" i="46"/>
  <c r="I203" i="46"/>
  <c r="H20" i="45"/>
  <c r="H14" i="45" s="1"/>
  <c r="I32" i="45"/>
  <c r="I20" i="45" s="1"/>
  <c r="I14" i="45" s="1"/>
  <c r="H105" i="45"/>
  <c r="L105" i="45"/>
  <c r="D105" i="45"/>
  <c r="M203" i="45"/>
  <c r="Q203" i="45"/>
  <c r="C203" i="45"/>
  <c r="E486" i="45"/>
  <c r="C506" i="46"/>
  <c r="K506" i="46"/>
  <c r="E238" i="46"/>
  <c r="E203" i="46" s="1"/>
  <c r="C32" i="45"/>
  <c r="C20" i="45" s="1"/>
  <c r="C14" i="45" s="1"/>
  <c r="C13" i="45" s="1"/>
  <c r="C506" i="45" s="1"/>
  <c r="J67" i="45"/>
  <c r="F22" i="45"/>
  <c r="F21" i="45" s="1"/>
  <c r="J32" i="45"/>
  <c r="E73" i="45"/>
  <c r="E67" i="45" s="1"/>
  <c r="K88" i="45"/>
  <c r="K78" i="45" s="1"/>
  <c r="K77" i="45" s="1"/>
  <c r="G167" i="45"/>
  <c r="K167" i="45"/>
  <c r="S204" i="45"/>
  <c r="U222" i="45"/>
  <c r="U239" i="45"/>
  <c r="U238" i="45" s="1"/>
  <c r="E259" i="45"/>
  <c r="E285" i="45"/>
  <c r="H415" i="45"/>
  <c r="L415" i="45"/>
  <c r="K474" i="45"/>
  <c r="F487" i="45"/>
  <c r="L505" i="48"/>
  <c r="E12" i="48"/>
  <c r="E505" i="48" s="1"/>
  <c r="M505" i="48"/>
  <c r="U202" i="48"/>
  <c r="H505" i="48"/>
  <c r="U203" i="48"/>
  <c r="F203" i="48"/>
  <c r="G505" i="48"/>
  <c r="F202" i="48"/>
  <c r="F12" i="48"/>
  <c r="D505" i="48"/>
  <c r="F13" i="46"/>
  <c r="U204" i="46"/>
  <c r="U203" i="46"/>
  <c r="D13" i="46"/>
  <c r="D506" i="46" s="1"/>
  <c r="G204" i="46"/>
  <c r="G203" i="46"/>
  <c r="E204" i="46"/>
  <c r="E20" i="46"/>
  <c r="E14" i="46" s="1"/>
  <c r="E13" i="46" s="1"/>
  <c r="G506" i="46"/>
  <c r="L13" i="46"/>
  <c r="M13" i="46"/>
  <c r="M506" i="46" s="1"/>
  <c r="H13" i="46"/>
  <c r="H506" i="46" s="1"/>
  <c r="F204" i="46"/>
  <c r="F203" i="46"/>
  <c r="C204" i="45"/>
  <c r="F476" i="45"/>
  <c r="F475" i="45" s="1"/>
  <c r="F474" i="45" s="1"/>
  <c r="E33" i="45"/>
  <c r="E32" i="45" s="1"/>
  <c r="E20" i="45" s="1"/>
  <c r="E14" i="45" s="1"/>
  <c r="J20" i="45"/>
  <c r="J14" i="45" s="1"/>
  <c r="F33" i="45"/>
  <c r="F259" i="45"/>
  <c r="J238" i="45"/>
  <c r="J203" i="45" s="1"/>
  <c r="F254" i="45"/>
  <c r="F58" i="45"/>
  <c r="F32" i="45" s="1"/>
  <c r="F88" i="45"/>
  <c r="D78" i="45"/>
  <c r="D77" i="45" s="1"/>
  <c r="E476" i="45"/>
  <c r="E475" i="45" s="1"/>
  <c r="E474" i="45" s="1"/>
  <c r="E254" i="45"/>
  <c r="D238" i="45"/>
  <c r="D203" i="45" s="1"/>
  <c r="N14" i="45"/>
  <c r="N13" i="45" s="1"/>
  <c r="U88" i="45"/>
  <c r="M20" i="45"/>
  <c r="M14" i="45" s="1"/>
  <c r="G78" i="45"/>
  <c r="G77" i="45" s="1"/>
  <c r="H167" i="45"/>
  <c r="L167" i="45"/>
  <c r="O203" i="45"/>
  <c r="F415" i="45"/>
  <c r="F84" i="45"/>
  <c r="D167" i="45"/>
  <c r="I167" i="45"/>
  <c r="M167" i="45"/>
  <c r="L204" i="45"/>
  <c r="T204" i="45"/>
  <c r="U205" i="45"/>
  <c r="F206" i="45"/>
  <c r="F205" i="45" s="1"/>
  <c r="E294" i="45"/>
  <c r="E353" i="45"/>
  <c r="H204" i="45"/>
  <c r="P204" i="45"/>
  <c r="E314" i="45"/>
  <c r="F471" i="45"/>
  <c r="G475" i="45"/>
  <c r="F505" i="44"/>
  <c r="E505" i="44"/>
  <c r="F504" i="44"/>
  <c r="E504" i="44"/>
  <c r="E502" i="44" s="1"/>
  <c r="E501" i="44" s="1"/>
  <c r="F503" i="44"/>
  <c r="E503" i="44"/>
  <c r="N502" i="44"/>
  <c r="N501" i="44" s="1"/>
  <c r="M502" i="44"/>
  <c r="M501" i="44" s="1"/>
  <c r="L502" i="44"/>
  <c r="K502" i="44"/>
  <c r="J502" i="44"/>
  <c r="J501" i="44" s="1"/>
  <c r="I502" i="44"/>
  <c r="I501" i="44" s="1"/>
  <c r="H502" i="44"/>
  <c r="H501" i="44" s="1"/>
  <c r="G502" i="44"/>
  <c r="D502" i="44"/>
  <c r="D501" i="44" s="1"/>
  <c r="C502" i="44"/>
  <c r="L501" i="44"/>
  <c r="K501" i="44"/>
  <c r="G501" i="44"/>
  <c r="C501" i="44"/>
  <c r="F500" i="44"/>
  <c r="E500" i="44"/>
  <c r="F499" i="44"/>
  <c r="E499" i="44"/>
  <c r="F498" i="44"/>
  <c r="E498" i="44"/>
  <c r="F497" i="44"/>
  <c r="F496" i="44" s="1"/>
  <c r="E497" i="44"/>
  <c r="E496" i="44" s="1"/>
  <c r="N496" i="44"/>
  <c r="M496" i="44"/>
  <c r="L496" i="44"/>
  <c r="K496" i="44"/>
  <c r="K490" i="44" s="1"/>
  <c r="K486" i="44" s="1"/>
  <c r="J496" i="44"/>
  <c r="I496" i="44"/>
  <c r="H496" i="44"/>
  <c r="H490" i="44" s="1"/>
  <c r="G496" i="44"/>
  <c r="D496" i="44"/>
  <c r="C496" i="44"/>
  <c r="C490" i="44" s="1"/>
  <c r="F495" i="44"/>
  <c r="E495" i="44"/>
  <c r="F494" i="44"/>
  <c r="E494" i="44"/>
  <c r="F493" i="44"/>
  <c r="E493" i="44"/>
  <c r="F492" i="44"/>
  <c r="E492" i="44"/>
  <c r="E491" i="44" s="1"/>
  <c r="E490" i="44" s="1"/>
  <c r="E486" i="44" s="1"/>
  <c r="N491" i="44"/>
  <c r="N490" i="44" s="1"/>
  <c r="M491" i="44"/>
  <c r="M490" i="44" s="1"/>
  <c r="M486" i="44" s="1"/>
  <c r="L491" i="44"/>
  <c r="K491" i="44"/>
  <c r="J491" i="44"/>
  <c r="J490" i="44" s="1"/>
  <c r="I491" i="44"/>
  <c r="I490" i="44" s="1"/>
  <c r="I486" i="44" s="1"/>
  <c r="H491" i="44"/>
  <c r="G491" i="44"/>
  <c r="D491" i="44"/>
  <c r="D490" i="44" s="1"/>
  <c r="D486" i="44" s="1"/>
  <c r="C491" i="44"/>
  <c r="L490" i="44"/>
  <c r="F489" i="44"/>
  <c r="E489" i="44"/>
  <c r="F488" i="44"/>
  <c r="E488" i="44"/>
  <c r="N487" i="44"/>
  <c r="M487" i="44"/>
  <c r="L487" i="44"/>
  <c r="L486" i="44" s="1"/>
  <c r="K487" i="44"/>
  <c r="J487" i="44"/>
  <c r="I487" i="44"/>
  <c r="H487" i="44"/>
  <c r="G487" i="44"/>
  <c r="E487" i="44"/>
  <c r="D487" i="44"/>
  <c r="C487" i="44"/>
  <c r="F485" i="44"/>
  <c r="E485" i="44"/>
  <c r="F484" i="44"/>
  <c r="F483" i="44" s="1"/>
  <c r="F482" i="44" s="1"/>
  <c r="E484" i="44"/>
  <c r="E483" i="44" s="1"/>
  <c r="E482" i="44" s="1"/>
  <c r="N483" i="44"/>
  <c r="N482" i="44" s="1"/>
  <c r="M483" i="44"/>
  <c r="M482" i="44" s="1"/>
  <c r="L483" i="44"/>
  <c r="K483" i="44"/>
  <c r="J483" i="44"/>
  <c r="J482" i="44" s="1"/>
  <c r="I483" i="44"/>
  <c r="I482" i="44" s="1"/>
  <c r="H483" i="44"/>
  <c r="H482" i="44" s="1"/>
  <c r="G483" i="44"/>
  <c r="D483" i="44"/>
  <c r="D482" i="44" s="1"/>
  <c r="C483" i="44"/>
  <c r="C482" i="44" s="1"/>
  <c r="L482" i="44"/>
  <c r="K482" i="44"/>
  <c r="G482" i="44"/>
  <c r="F481" i="44"/>
  <c r="E481" i="44"/>
  <c r="F480" i="44"/>
  <c r="E480" i="44"/>
  <c r="F479" i="44"/>
  <c r="E479" i="44"/>
  <c r="U478" i="44"/>
  <c r="F478" i="44"/>
  <c r="E478" i="44"/>
  <c r="F477" i="44"/>
  <c r="E477" i="44"/>
  <c r="N476" i="44"/>
  <c r="N475" i="44" s="1"/>
  <c r="M476" i="44"/>
  <c r="M475" i="44" s="1"/>
  <c r="M474" i="44" s="1"/>
  <c r="L476" i="44"/>
  <c r="L475" i="44" s="1"/>
  <c r="K476" i="44"/>
  <c r="K475" i="44" s="1"/>
  <c r="J476" i="44"/>
  <c r="I476" i="44"/>
  <c r="I475" i="44" s="1"/>
  <c r="H476" i="44"/>
  <c r="H475" i="44" s="1"/>
  <c r="G476" i="44"/>
  <c r="U476" i="44" s="1"/>
  <c r="D476" i="44"/>
  <c r="D475" i="44" s="1"/>
  <c r="C476" i="44"/>
  <c r="C475" i="44" s="1"/>
  <c r="C474" i="44" s="1"/>
  <c r="J475" i="44"/>
  <c r="U473" i="44"/>
  <c r="F473" i="44"/>
  <c r="E473" i="44"/>
  <c r="U472" i="44"/>
  <c r="F472" i="44"/>
  <c r="E472" i="44"/>
  <c r="J471" i="44"/>
  <c r="I471" i="44"/>
  <c r="H471" i="44"/>
  <c r="G471" i="44"/>
  <c r="U471" i="44" s="1"/>
  <c r="D471" i="44"/>
  <c r="C471" i="44"/>
  <c r="E471" i="44" s="1"/>
  <c r="U470" i="44"/>
  <c r="F470" i="44"/>
  <c r="E470" i="44"/>
  <c r="F469" i="44"/>
  <c r="E469" i="44"/>
  <c r="F468" i="44"/>
  <c r="E468" i="44"/>
  <c r="F467" i="44"/>
  <c r="E467" i="44"/>
  <c r="F466" i="44"/>
  <c r="E466" i="44"/>
  <c r="F465" i="44"/>
  <c r="E465" i="44"/>
  <c r="F464" i="44"/>
  <c r="E464" i="44"/>
  <c r="F463" i="44"/>
  <c r="E463" i="44"/>
  <c r="F462" i="44"/>
  <c r="E462" i="44"/>
  <c r="F461" i="44"/>
  <c r="E461" i="44"/>
  <c r="F460" i="44"/>
  <c r="E460" i="44"/>
  <c r="F459" i="44"/>
  <c r="E459" i="44"/>
  <c r="F458" i="44"/>
  <c r="E458" i="44"/>
  <c r="F457" i="44"/>
  <c r="E457" i="44"/>
  <c r="E456" i="44" s="1"/>
  <c r="N456" i="44"/>
  <c r="M456" i="44"/>
  <c r="L456" i="44"/>
  <c r="K456" i="44"/>
  <c r="J456" i="44"/>
  <c r="I456" i="44"/>
  <c r="H456" i="44"/>
  <c r="G456" i="44"/>
  <c r="D456" i="44"/>
  <c r="C456" i="44"/>
  <c r="F455" i="44"/>
  <c r="E455" i="44"/>
  <c r="F454" i="44"/>
  <c r="E454" i="44"/>
  <c r="F453" i="44"/>
  <c r="E453" i="44"/>
  <c r="E452" i="44" s="1"/>
  <c r="N452" i="44"/>
  <c r="M452" i="44"/>
  <c r="L452" i="44"/>
  <c r="K452" i="44"/>
  <c r="J452" i="44"/>
  <c r="I452" i="44"/>
  <c r="H452" i="44"/>
  <c r="G452" i="44"/>
  <c r="F452" i="44"/>
  <c r="D452" i="44"/>
  <c r="C452" i="44"/>
  <c r="F451" i="44"/>
  <c r="E451" i="44"/>
  <c r="F450" i="44"/>
  <c r="E450" i="44"/>
  <c r="F449" i="44"/>
  <c r="F448" i="44" s="1"/>
  <c r="E449" i="44"/>
  <c r="N448" i="44"/>
  <c r="M448" i="44"/>
  <c r="L448" i="44"/>
  <c r="K448" i="44"/>
  <c r="J448" i="44"/>
  <c r="I448" i="44"/>
  <c r="H448" i="44"/>
  <c r="G448" i="44"/>
  <c r="D448" i="44"/>
  <c r="C448" i="44"/>
  <c r="F447" i="44"/>
  <c r="E447" i="44"/>
  <c r="F446" i="44"/>
  <c r="E446" i="44"/>
  <c r="F445" i="44"/>
  <c r="F444" i="44" s="1"/>
  <c r="E445" i="44"/>
  <c r="E444" i="44" s="1"/>
  <c r="N444" i="44"/>
  <c r="M444" i="44"/>
  <c r="L444" i="44"/>
  <c r="K444" i="44"/>
  <c r="J444" i="44"/>
  <c r="I444" i="44"/>
  <c r="H444" i="44"/>
  <c r="G444" i="44"/>
  <c r="G415" i="44" s="1"/>
  <c r="D444" i="44"/>
  <c r="C444" i="44"/>
  <c r="F443" i="44"/>
  <c r="E443" i="44"/>
  <c r="F442" i="44"/>
  <c r="E442" i="44"/>
  <c r="F441" i="44"/>
  <c r="E441" i="44"/>
  <c r="N440" i="44"/>
  <c r="M440" i="44"/>
  <c r="L440" i="44"/>
  <c r="K440" i="44"/>
  <c r="J440" i="44"/>
  <c r="I440" i="44"/>
  <c r="H440" i="44"/>
  <c r="G440" i="44"/>
  <c r="D440" i="44"/>
  <c r="C440" i="44"/>
  <c r="F439" i="44"/>
  <c r="E439" i="44"/>
  <c r="F438" i="44"/>
  <c r="E438" i="44"/>
  <c r="F437" i="44"/>
  <c r="E437" i="44"/>
  <c r="N436" i="44"/>
  <c r="M436" i="44"/>
  <c r="L436" i="44"/>
  <c r="K436" i="44"/>
  <c r="J436" i="44"/>
  <c r="I436" i="44"/>
  <c r="H436" i="44"/>
  <c r="G436" i="44"/>
  <c r="F436" i="44"/>
  <c r="D436" i="44"/>
  <c r="C436" i="44"/>
  <c r="F435" i="44"/>
  <c r="E435" i="44"/>
  <c r="F434" i="44"/>
  <c r="E434" i="44"/>
  <c r="F433" i="44"/>
  <c r="E433" i="44"/>
  <c r="N432" i="44"/>
  <c r="M432" i="44"/>
  <c r="L432" i="44"/>
  <c r="K432" i="44"/>
  <c r="J432" i="44"/>
  <c r="I432" i="44"/>
  <c r="H432" i="44"/>
  <c r="G432" i="44"/>
  <c r="D432" i="44"/>
  <c r="C432" i="44"/>
  <c r="F431" i="44"/>
  <c r="E431" i="44"/>
  <c r="F430" i="44"/>
  <c r="E430" i="44"/>
  <c r="F429" i="44"/>
  <c r="E429" i="44"/>
  <c r="E428" i="44" s="1"/>
  <c r="N428" i="44"/>
  <c r="M428" i="44"/>
  <c r="L428" i="44"/>
  <c r="K428" i="44"/>
  <c r="J428" i="44"/>
  <c r="I428" i="44"/>
  <c r="H428" i="44"/>
  <c r="G428" i="44"/>
  <c r="F428" i="44"/>
  <c r="D428" i="44"/>
  <c r="C428" i="44"/>
  <c r="F427" i="44"/>
  <c r="E427" i="44"/>
  <c r="F426" i="44"/>
  <c r="E426" i="44"/>
  <c r="F425" i="44"/>
  <c r="F424" i="44" s="1"/>
  <c r="E425" i="44"/>
  <c r="N424" i="44"/>
  <c r="M424" i="44"/>
  <c r="L424" i="44"/>
  <c r="K424" i="44"/>
  <c r="J424" i="44"/>
  <c r="I424" i="44"/>
  <c r="H424" i="44"/>
  <c r="G424" i="44"/>
  <c r="D424" i="44"/>
  <c r="D415" i="44" s="1"/>
  <c r="C424" i="44"/>
  <c r="F423" i="44"/>
  <c r="E423" i="44"/>
  <c r="F422" i="44"/>
  <c r="E422" i="44"/>
  <c r="F421" i="44"/>
  <c r="F420" i="44" s="1"/>
  <c r="E421" i="44"/>
  <c r="N420" i="44"/>
  <c r="M420" i="44"/>
  <c r="L420" i="44"/>
  <c r="L415" i="44" s="1"/>
  <c r="K420" i="44"/>
  <c r="J420" i="44"/>
  <c r="I420" i="44"/>
  <c r="H420" i="44"/>
  <c r="G420" i="44"/>
  <c r="D420" i="44"/>
  <c r="C420" i="44"/>
  <c r="F419" i="44"/>
  <c r="E419" i="44"/>
  <c r="F418" i="44"/>
  <c r="E418" i="44"/>
  <c r="F417" i="44"/>
  <c r="E417" i="44"/>
  <c r="N416" i="44"/>
  <c r="M416" i="44"/>
  <c r="L416" i="44"/>
  <c r="K416" i="44"/>
  <c r="J416" i="44"/>
  <c r="I416" i="44"/>
  <c r="H416" i="44"/>
  <c r="G416" i="44"/>
  <c r="D416" i="44"/>
  <c r="C416" i="44"/>
  <c r="C415" i="44" s="1"/>
  <c r="F414" i="44"/>
  <c r="E414" i="44"/>
  <c r="F413" i="44"/>
  <c r="E413" i="44"/>
  <c r="F412" i="44"/>
  <c r="E412" i="44"/>
  <c r="F411" i="44"/>
  <c r="E411" i="44"/>
  <c r="F410" i="44"/>
  <c r="F409" i="44" s="1"/>
  <c r="F408" i="44" s="1"/>
  <c r="E410" i="44"/>
  <c r="E409" i="44" s="1"/>
  <c r="E408" i="44" s="1"/>
  <c r="N409" i="44"/>
  <c r="N408" i="44" s="1"/>
  <c r="M409" i="44"/>
  <c r="L409" i="44"/>
  <c r="L408" i="44" s="1"/>
  <c r="K409" i="44"/>
  <c r="J409" i="44"/>
  <c r="J408" i="44" s="1"/>
  <c r="I409" i="44"/>
  <c r="H409" i="44"/>
  <c r="H408" i="44" s="1"/>
  <c r="G409" i="44"/>
  <c r="D409" i="44"/>
  <c r="C409" i="44"/>
  <c r="C408" i="44" s="1"/>
  <c r="M408" i="44"/>
  <c r="K408" i="44"/>
  <c r="I408" i="44"/>
  <c r="G408" i="44"/>
  <c r="D408" i="44"/>
  <c r="F407" i="44"/>
  <c r="F406" i="44" s="1"/>
  <c r="E407" i="44"/>
  <c r="E406" i="44" s="1"/>
  <c r="N406" i="44"/>
  <c r="M406" i="44"/>
  <c r="L406" i="44"/>
  <c r="K406" i="44"/>
  <c r="J406" i="44"/>
  <c r="I406" i="44"/>
  <c r="H406" i="44"/>
  <c r="G406" i="44"/>
  <c r="D406" i="44"/>
  <c r="C406" i="44"/>
  <c r="F405" i="44"/>
  <c r="E405" i="44"/>
  <c r="F404" i="44"/>
  <c r="E404" i="44"/>
  <c r="F403" i="44"/>
  <c r="F402" i="44" s="1"/>
  <c r="E403" i="44"/>
  <c r="E402" i="44" s="1"/>
  <c r="N402" i="44"/>
  <c r="M402" i="44"/>
  <c r="L402" i="44"/>
  <c r="K402" i="44"/>
  <c r="J402" i="44"/>
  <c r="I402" i="44"/>
  <c r="H402" i="44"/>
  <c r="G402" i="44"/>
  <c r="D402" i="44"/>
  <c r="C402" i="44"/>
  <c r="F401" i="44"/>
  <c r="E401" i="44"/>
  <c r="F400" i="44"/>
  <c r="E400" i="44"/>
  <c r="F399" i="44"/>
  <c r="E399" i="44"/>
  <c r="E398" i="44" s="1"/>
  <c r="N398" i="44"/>
  <c r="M398" i="44"/>
  <c r="L398" i="44"/>
  <c r="K398" i="44"/>
  <c r="J398" i="44"/>
  <c r="I398" i="44"/>
  <c r="H398" i="44"/>
  <c r="G398" i="44"/>
  <c r="D398" i="44"/>
  <c r="C398" i="44"/>
  <c r="F397" i="44"/>
  <c r="E397" i="44"/>
  <c r="F396" i="44"/>
  <c r="E396" i="44"/>
  <c r="F395" i="44"/>
  <c r="F394" i="44" s="1"/>
  <c r="E395" i="44"/>
  <c r="E394" i="44" s="1"/>
  <c r="N394" i="44"/>
  <c r="M394" i="44"/>
  <c r="L394" i="44"/>
  <c r="K394" i="44"/>
  <c r="J394" i="44"/>
  <c r="I394" i="44"/>
  <c r="H394" i="44"/>
  <c r="G394" i="44"/>
  <c r="D394" i="44"/>
  <c r="C394" i="44"/>
  <c r="F393" i="44"/>
  <c r="E393" i="44"/>
  <c r="F392" i="44"/>
  <c r="E392" i="44"/>
  <c r="F391" i="44"/>
  <c r="F390" i="44" s="1"/>
  <c r="E391" i="44"/>
  <c r="N390" i="44"/>
  <c r="M390" i="44"/>
  <c r="L390" i="44"/>
  <c r="K390" i="44"/>
  <c r="J390" i="44"/>
  <c r="I390" i="44"/>
  <c r="H390" i="44"/>
  <c r="G390" i="44"/>
  <c r="D390" i="44"/>
  <c r="C390" i="44"/>
  <c r="F389" i="44"/>
  <c r="E389" i="44"/>
  <c r="F388" i="44"/>
  <c r="E388" i="44"/>
  <c r="F387" i="44"/>
  <c r="F386" i="44" s="1"/>
  <c r="E387" i="44"/>
  <c r="E386" i="44" s="1"/>
  <c r="N386" i="44"/>
  <c r="M386" i="44"/>
  <c r="L386" i="44"/>
  <c r="K386" i="44"/>
  <c r="J386" i="44"/>
  <c r="I386" i="44"/>
  <c r="H386" i="44"/>
  <c r="G386" i="44"/>
  <c r="D386" i="44"/>
  <c r="C386" i="44"/>
  <c r="F385" i="44"/>
  <c r="E385" i="44"/>
  <c r="F384" i="44"/>
  <c r="E384" i="44"/>
  <c r="F383" i="44"/>
  <c r="E383" i="44"/>
  <c r="N382" i="44"/>
  <c r="M382" i="44"/>
  <c r="L382" i="44"/>
  <c r="K382" i="44"/>
  <c r="J382" i="44"/>
  <c r="I382" i="44"/>
  <c r="H382" i="44"/>
  <c r="G382" i="44"/>
  <c r="D382" i="44"/>
  <c r="C382" i="44"/>
  <c r="F381" i="44"/>
  <c r="E381" i="44"/>
  <c r="F380" i="44"/>
  <c r="F378" i="44" s="1"/>
  <c r="E380" i="44"/>
  <c r="F379" i="44"/>
  <c r="E379" i="44"/>
  <c r="E378" i="44" s="1"/>
  <c r="N378" i="44"/>
  <c r="M378" i="44"/>
  <c r="L378" i="44"/>
  <c r="K378" i="44"/>
  <c r="J378" i="44"/>
  <c r="I378" i="44"/>
  <c r="H378" i="44"/>
  <c r="G378" i="44"/>
  <c r="D378" i="44"/>
  <c r="C378" i="44"/>
  <c r="F377" i="44"/>
  <c r="E377" i="44"/>
  <c r="F376" i="44"/>
  <c r="E376" i="44"/>
  <c r="F375" i="44"/>
  <c r="F374" i="44" s="1"/>
  <c r="E375" i="44"/>
  <c r="N374" i="44"/>
  <c r="M374" i="44"/>
  <c r="L374" i="44"/>
  <c r="K374" i="44"/>
  <c r="J374" i="44"/>
  <c r="I374" i="44"/>
  <c r="H374" i="44"/>
  <c r="G374" i="44"/>
  <c r="D374" i="44"/>
  <c r="C374" i="44"/>
  <c r="F373" i="44"/>
  <c r="E373" i="44"/>
  <c r="F372" i="44"/>
  <c r="E372" i="44"/>
  <c r="F371" i="44"/>
  <c r="F370" i="44" s="1"/>
  <c r="E371" i="44"/>
  <c r="E370" i="44" s="1"/>
  <c r="N370" i="44"/>
  <c r="M370" i="44"/>
  <c r="L370" i="44"/>
  <c r="K370" i="44"/>
  <c r="J370" i="44"/>
  <c r="I370" i="44"/>
  <c r="H370" i="44"/>
  <c r="G370" i="44"/>
  <c r="D370" i="44"/>
  <c r="C370" i="44"/>
  <c r="F369" i="44"/>
  <c r="E369" i="44"/>
  <c r="F368" i="44"/>
  <c r="E368" i="44"/>
  <c r="F367" i="44"/>
  <c r="E367" i="44"/>
  <c r="N366" i="44"/>
  <c r="M366" i="44"/>
  <c r="L366" i="44"/>
  <c r="K366" i="44"/>
  <c r="J366" i="44"/>
  <c r="I366" i="44"/>
  <c r="H366" i="44"/>
  <c r="G366" i="44"/>
  <c r="D366" i="44"/>
  <c r="C366" i="44"/>
  <c r="F365" i="44"/>
  <c r="F364" i="44" s="1"/>
  <c r="E365" i="44"/>
  <c r="E364" i="44" s="1"/>
  <c r="N364" i="44"/>
  <c r="M364" i="44"/>
  <c r="L364" i="44"/>
  <c r="K364" i="44"/>
  <c r="J364" i="44"/>
  <c r="I364" i="44"/>
  <c r="H364" i="44"/>
  <c r="G364" i="44"/>
  <c r="D364" i="44"/>
  <c r="C364" i="44"/>
  <c r="F363" i="44"/>
  <c r="E363" i="44"/>
  <c r="F362" i="44"/>
  <c r="E362" i="44"/>
  <c r="F361" i="44"/>
  <c r="F360" i="44" s="1"/>
  <c r="E361" i="44"/>
  <c r="N360" i="44"/>
  <c r="M360" i="44"/>
  <c r="L360" i="44"/>
  <c r="K360" i="44"/>
  <c r="J360" i="44"/>
  <c r="I360" i="44"/>
  <c r="H360" i="44"/>
  <c r="G360" i="44"/>
  <c r="D360" i="44"/>
  <c r="C360" i="44"/>
  <c r="F359" i="44"/>
  <c r="F358" i="44" s="1"/>
  <c r="E359" i="44"/>
  <c r="E358" i="44" s="1"/>
  <c r="N358" i="44"/>
  <c r="M358" i="44"/>
  <c r="M353" i="44" s="1"/>
  <c r="L358" i="44"/>
  <c r="K358" i="44"/>
  <c r="J358" i="44"/>
  <c r="I358" i="44"/>
  <c r="H358" i="44"/>
  <c r="G358" i="44"/>
  <c r="D358" i="44"/>
  <c r="C358" i="44"/>
  <c r="F357" i="44"/>
  <c r="F356" i="44" s="1"/>
  <c r="E357" i="44"/>
  <c r="E356" i="44" s="1"/>
  <c r="N356" i="44"/>
  <c r="M356" i="44"/>
  <c r="L356" i="44"/>
  <c r="K356" i="44"/>
  <c r="J356" i="44"/>
  <c r="I356" i="44"/>
  <c r="H356" i="44"/>
  <c r="G356" i="44"/>
  <c r="D356" i="44"/>
  <c r="D353" i="44" s="1"/>
  <c r="C356" i="44"/>
  <c r="F355" i="44"/>
  <c r="E355" i="44"/>
  <c r="E354" i="44" s="1"/>
  <c r="N354" i="44"/>
  <c r="N353" i="44" s="1"/>
  <c r="M354" i="44"/>
  <c r="L354" i="44"/>
  <c r="K354" i="44"/>
  <c r="J354" i="44"/>
  <c r="J353" i="44" s="1"/>
  <c r="I354" i="44"/>
  <c r="H354" i="44"/>
  <c r="G354" i="44"/>
  <c r="F354" i="44"/>
  <c r="D354" i="44"/>
  <c r="C354" i="44"/>
  <c r="I353" i="44"/>
  <c r="F352" i="44"/>
  <c r="E352" i="44"/>
  <c r="F351" i="44"/>
  <c r="E351" i="44"/>
  <c r="E350" i="44" s="1"/>
  <c r="N350" i="44"/>
  <c r="M350" i="44"/>
  <c r="L350" i="44"/>
  <c r="K350" i="44"/>
  <c r="K334" i="44" s="1"/>
  <c r="J350" i="44"/>
  <c r="I350" i="44"/>
  <c r="H350" i="44"/>
  <c r="G350" i="44"/>
  <c r="F350" i="44"/>
  <c r="D350" i="44"/>
  <c r="D334" i="44" s="1"/>
  <c r="C350" i="44"/>
  <c r="F349" i="44"/>
  <c r="E349" i="44"/>
  <c r="F348" i="44"/>
  <c r="E348" i="44"/>
  <c r="F347" i="44"/>
  <c r="E347" i="44"/>
  <c r="F346" i="44"/>
  <c r="E346" i="44"/>
  <c r="F345" i="44"/>
  <c r="E345" i="44"/>
  <c r="F344" i="44"/>
  <c r="E344" i="44"/>
  <c r="F343" i="44"/>
  <c r="E343" i="44"/>
  <c r="F342" i="44"/>
  <c r="E342" i="44"/>
  <c r="F341" i="44"/>
  <c r="E341" i="44"/>
  <c r="F340" i="44"/>
  <c r="E340" i="44"/>
  <c r="F339" i="44"/>
  <c r="E339" i="44"/>
  <c r="F338" i="44"/>
  <c r="E338" i="44"/>
  <c r="F337" i="44"/>
  <c r="E337" i="44"/>
  <c r="F336" i="44"/>
  <c r="E336" i="44"/>
  <c r="E335" i="44" s="1"/>
  <c r="N335" i="44"/>
  <c r="N334" i="44" s="1"/>
  <c r="M335" i="44"/>
  <c r="L335" i="44"/>
  <c r="L334" i="44" s="1"/>
  <c r="K335" i="44"/>
  <c r="J335" i="44"/>
  <c r="J334" i="44" s="1"/>
  <c r="I335" i="44"/>
  <c r="H335" i="44"/>
  <c r="H334" i="44" s="1"/>
  <c r="G335" i="44"/>
  <c r="F335" i="44"/>
  <c r="F334" i="44" s="1"/>
  <c r="D335" i="44"/>
  <c r="C335" i="44"/>
  <c r="M334" i="44"/>
  <c r="I334" i="44"/>
  <c r="C334" i="44"/>
  <c r="F333" i="44"/>
  <c r="E333" i="44"/>
  <c r="F332" i="44"/>
  <c r="E332" i="44"/>
  <c r="F331" i="44"/>
  <c r="E331" i="44"/>
  <c r="N330" i="44"/>
  <c r="M330" i="44"/>
  <c r="L330" i="44"/>
  <c r="K330" i="44"/>
  <c r="J330" i="44"/>
  <c r="I330" i="44"/>
  <c r="H330" i="44"/>
  <c r="G330" i="44"/>
  <c r="D330" i="44"/>
  <c r="C330" i="44"/>
  <c r="F329" i="44"/>
  <c r="E329" i="44"/>
  <c r="F328" i="44"/>
  <c r="E328" i="44"/>
  <c r="F327" i="44"/>
  <c r="E327" i="44"/>
  <c r="F326" i="44"/>
  <c r="E326" i="44"/>
  <c r="F325" i="44"/>
  <c r="E325" i="44"/>
  <c r="F324" i="44"/>
  <c r="E324" i="44"/>
  <c r="F323" i="44"/>
  <c r="E323" i="44"/>
  <c r="F322" i="44"/>
  <c r="E322" i="44"/>
  <c r="F321" i="44"/>
  <c r="E321" i="44"/>
  <c r="F320" i="44"/>
  <c r="E320" i="44"/>
  <c r="F319" i="44"/>
  <c r="E319" i="44"/>
  <c r="F318" i="44"/>
  <c r="E318" i="44"/>
  <c r="F317" i="44"/>
  <c r="E317" i="44"/>
  <c r="F316" i="44"/>
  <c r="E316" i="44"/>
  <c r="E315" i="44" s="1"/>
  <c r="N315" i="44"/>
  <c r="N314" i="44" s="1"/>
  <c r="M315" i="44"/>
  <c r="M314" i="44" s="1"/>
  <c r="L315" i="44"/>
  <c r="K315" i="44"/>
  <c r="K314" i="44" s="1"/>
  <c r="J315" i="44"/>
  <c r="J314" i="44" s="1"/>
  <c r="I315" i="44"/>
  <c r="I314" i="44" s="1"/>
  <c r="H315" i="44"/>
  <c r="G315" i="44"/>
  <c r="G314" i="44" s="1"/>
  <c r="D315" i="44"/>
  <c r="D314" i="44" s="1"/>
  <c r="C315" i="44"/>
  <c r="C314" i="44" s="1"/>
  <c r="L314" i="44"/>
  <c r="H314" i="44"/>
  <c r="F313" i="44"/>
  <c r="F312" i="44" s="1"/>
  <c r="E313" i="44"/>
  <c r="N312" i="44"/>
  <c r="M312" i="44"/>
  <c r="L312" i="44"/>
  <c r="K312" i="44"/>
  <c r="J312" i="44"/>
  <c r="I312" i="44"/>
  <c r="H312" i="44"/>
  <c r="G312" i="44"/>
  <c r="E312" i="44"/>
  <c r="D312" i="44"/>
  <c r="C312" i="44"/>
  <c r="F311" i="44"/>
  <c r="E311" i="44"/>
  <c r="F310" i="44"/>
  <c r="E310" i="44"/>
  <c r="F309" i="44"/>
  <c r="E309" i="44"/>
  <c r="N308" i="44"/>
  <c r="M308" i="44"/>
  <c r="L308" i="44"/>
  <c r="K308" i="44"/>
  <c r="J308" i="44"/>
  <c r="I308" i="44"/>
  <c r="H308" i="44"/>
  <c r="G308" i="44"/>
  <c r="D308" i="44"/>
  <c r="C308" i="44"/>
  <c r="F307" i="44"/>
  <c r="E307" i="44"/>
  <c r="F306" i="44"/>
  <c r="E306" i="44"/>
  <c r="F305" i="44"/>
  <c r="E305" i="44"/>
  <c r="F304" i="44"/>
  <c r="F303" i="44" s="1"/>
  <c r="E304" i="44"/>
  <c r="N303" i="44"/>
  <c r="M303" i="44"/>
  <c r="L303" i="44"/>
  <c r="K303" i="44"/>
  <c r="J303" i="44"/>
  <c r="I303" i="44"/>
  <c r="H303" i="44"/>
  <c r="G303" i="44"/>
  <c r="D303" i="44"/>
  <c r="C303" i="44"/>
  <c r="F302" i="44"/>
  <c r="E302" i="44"/>
  <c r="F301" i="44"/>
  <c r="E301" i="44"/>
  <c r="F300" i="44"/>
  <c r="E300" i="44"/>
  <c r="F299" i="44"/>
  <c r="E299" i="44"/>
  <c r="N298" i="44"/>
  <c r="M298" i="44"/>
  <c r="L298" i="44"/>
  <c r="K298" i="44"/>
  <c r="J298" i="44"/>
  <c r="I298" i="44"/>
  <c r="H298" i="44"/>
  <c r="G298" i="44"/>
  <c r="D298" i="44"/>
  <c r="C298" i="44"/>
  <c r="F297" i="44"/>
  <c r="E297" i="44"/>
  <c r="F296" i="44"/>
  <c r="F295" i="44" s="1"/>
  <c r="E296" i="44"/>
  <c r="N295" i="44"/>
  <c r="M295" i="44"/>
  <c r="L295" i="44"/>
  <c r="L294" i="44" s="1"/>
  <c r="K295" i="44"/>
  <c r="J295" i="44"/>
  <c r="I295" i="44"/>
  <c r="H295" i="44"/>
  <c r="H294" i="44" s="1"/>
  <c r="G295" i="44"/>
  <c r="G294" i="44" s="1"/>
  <c r="D295" i="44"/>
  <c r="C295" i="44"/>
  <c r="N294" i="44"/>
  <c r="K294" i="44"/>
  <c r="J294" i="44"/>
  <c r="D294" i="44"/>
  <c r="U293" i="44"/>
  <c r="F293" i="44"/>
  <c r="E293" i="44"/>
  <c r="F292" i="44"/>
  <c r="E292" i="44"/>
  <c r="F291" i="44"/>
  <c r="E291" i="44"/>
  <c r="F290" i="44"/>
  <c r="E290" i="44"/>
  <c r="F289" i="44"/>
  <c r="E289" i="44"/>
  <c r="U288" i="44"/>
  <c r="F288" i="44"/>
  <c r="E288" i="44"/>
  <c r="F287" i="44"/>
  <c r="E287" i="44"/>
  <c r="U286" i="44"/>
  <c r="F286" i="44"/>
  <c r="E286" i="44"/>
  <c r="N285" i="44"/>
  <c r="M285" i="44"/>
  <c r="L285" i="44"/>
  <c r="K285" i="44"/>
  <c r="J285" i="44"/>
  <c r="I285" i="44"/>
  <c r="H285" i="44"/>
  <c r="G285" i="44"/>
  <c r="D285" i="44"/>
  <c r="C285" i="44"/>
  <c r="F284" i="44"/>
  <c r="E284" i="44"/>
  <c r="F283" i="44"/>
  <c r="E283" i="44"/>
  <c r="F282" i="44"/>
  <c r="E282" i="44"/>
  <c r="F281" i="44"/>
  <c r="E281" i="44"/>
  <c r="N280" i="44"/>
  <c r="M280" i="44"/>
  <c r="L280" i="44"/>
  <c r="K280" i="44"/>
  <c r="J280" i="44"/>
  <c r="I280" i="44"/>
  <c r="H280" i="44"/>
  <c r="G280" i="44"/>
  <c r="D280" i="44"/>
  <c r="C280" i="44"/>
  <c r="F279" i="44"/>
  <c r="E279" i="44"/>
  <c r="F278" i="44"/>
  <c r="E278" i="44"/>
  <c r="F277" i="44"/>
  <c r="E277" i="44"/>
  <c r="F276" i="44"/>
  <c r="E276" i="44"/>
  <c r="F275" i="44"/>
  <c r="E275" i="44"/>
  <c r="F274" i="44"/>
  <c r="E274" i="44"/>
  <c r="F273" i="44"/>
  <c r="E273" i="44"/>
  <c r="F272" i="44"/>
  <c r="E272" i="44"/>
  <c r="U271" i="44"/>
  <c r="F271" i="44"/>
  <c r="E271" i="44"/>
  <c r="U270" i="44"/>
  <c r="F270" i="44"/>
  <c r="E270" i="44"/>
  <c r="U269" i="44"/>
  <c r="F269" i="44"/>
  <c r="E269" i="44"/>
  <c r="U268" i="44"/>
  <c r="F268" i="44"/>
  <c r="E268" i="44"/>
  <c r="F267" i="44"/>
  <c r="E267" i="44"/>
  <c r="U266" i="44"/>
  <c r="F266" i="44"/>
  <c r="E266" i="44"/>
  <c r="F265" i="44"/>
  <c r="F263" i="44" s="1"/>
  <c r="E265" i="44"/>
  <c r="U264" i="44"/>
  <c r="F264" i="44"/>
  <c r="E264" i="44"/>
  <c r="N263" i="44"/>
  <c r="M263" i="44"/>
  <c r="L263" i="44"/>
  <c r="K263" i="44"/>
  <c r="J263" i="44"/>
  <c r="I263" i="44"/>
  <c r="H263" i="44"/>
  <c r="G263" i="44"/>
  <c r="U263" i="44" s="1"/>
  <c r="D263" i="44"/>
  <c r="C263" i="44"/>
  <c r="U262" i="44"/>
  <c r="F262" i="44"/>
  <c r="E262" i="44"/>
  <c r="U261" i="44"/>
  <c r="F261" i="44"/>
  <c r="E261" i="44"/>
  <c r="U260" i="44"/>
  <c r="F260" i="44"/>
  <c r="E260" i="44"/>
  <c r="N259" i="44"/>
  <c r="M259" i="44"/>
  <c r="L259" i="44"/>
  <c r="K259" i="44"/>
  <c r="J259" i="44"/>
  <c r="I259" i="44"/>
  <c r="H259" i="44"/>
  <c r="G259" i="44"/>
  <c r="U259" i="44" s="1"/>
  <c r="D259" i="44"/>
  <c r="C259" i="44"/>
  <c r="U258" i="44"/>
  <c r="F258" i="44"/>
  <c r="E258" i="44"/>
  <c r="U257" i="44"/>
  <c r="F257" i="44"/>
  <c r="E257" i="44"/>
  <c r="U256" i="44"/>
  <c r="F256" i="44"/>
  <c r="E256" i="44"/>
  <c r="U255" i="44"/>
  <c r="F255" i="44"/>
  <c r="E255" i="44"/>
  <c r="X254" i="44"/>
  <c r="W254" i="44"/>
  <c r="W238" i="44" s="1"/>
  <c r="V254" i="44"/>
  <c r="T254" i="44"/>
  <c r="S254" i="44"/>
  <c r="R254" i="44"/>
  <c r="Q254" i="44"/>
  <c r="P254" i="44"/>
  <c r="O254" i="44"/>
  <c r="N254" i="44"/>
  <c r="M254" i="44"/>
  <c r="L254" i="44"/>
  <c r="K254" i="44"/>
  <c r="J254" i="44"/>
  <c r="I254" i="44"/>
  <c r="H254" i="44"/>
  <c r="G254" i="44"/>
  <c r="D254" i="44"/>
  <c r="C254" i="44"/>
  <c r="F253" i="44"/>
  <c r="E253" i="44"/>
  <c r="U252" i="44"/>
  <c r="F252" i="44"/>
  <c r="E252" i="44"/>
  <c r="N251" i="44"/>
  <c r="M251" i="44"/>
  <c r="M238" i="44" s="1"/>
  <c r="L251" i="44"/>
  <c r="K251" i="44"/>
  <c r="J251" i="44"/>
  <c r="I251" i="44"/>
  <c r="H251" i="44"/>
  <c r="G251" i="44"/>
  <c r="D251" i="44"/>
  <c r="C251" i="44"/>
  <c r="U250" i="44"/>
  <c r="F250" i="44"/>
  <c r="E250" i="44"/>
  <c r="U249" i="44"/>
  <c r="F249" i="44"/>
  <c r="E249" i="44"/>
  <c r="U248" i="44"/>
  <c r="P248" i="44"/>
  <c r="P239" i="44" s="1"/>
  <c r="P238" i="44" s="1"/>
  <c r="F248" i="44"/>
  <c r="E248" i="44"/>
  <c r="U247" i="44"/>
  <c r="F247" i="44"/>
  <c r="E247" i="44"/>
  <c r="F246" i="44"/>
  <c r="E246" i="44"/>
  <c r="U245" i="44"/>
  <c r="F245" i="44"/>
  <c r="E245" i="44"/>
  <c r="U244" i="44"/>
  <c r="F244" i="44"/>
  <c r="E244" i="44"/>
  <c r="U243" i="44"/>
  <c r="F243" i="44"/>
  <c r="E243" i="44"/>
  <c r="U242" i="44"/>
  <c r="F242" i="44"/>
  <c r="E242" i="44"/>
  <c r="U241" i="44"/>
  <c r="U239" i="44" s="1"/>
  <c r="F241" i="44"/>
  <c r="E241" i="44"/>
  <c r="U240" i="44"/>
  <c r="F240" i="44"/>
  <c r="E240" i="44"/>
  <c r="X239" i="44"/>
  <c r="W239" i="44"/>
  <c r="V239" i="44"/>
  <c r="T239" i="44"/>
  <c r="S239" i="44"/>
  <c r="S238" i="44" s="1"/>
  <c r="S203" i="44" s="1"/>
  <c r="R239" i="44"/>
  <c r="Q239" i="44"/>
  <c r="O239" i="44"/>
  <c r="N239" i="44"/>
  <c r="M239" i="44"/>
  <c r="L239" i="44"/>
  <c r="K239" i="44"/>
  <c r="J239" i="44"/>
  <c r="I239" i="44"/>
  <c r="H239" i="44"/>
  <c r="G239" i="44"/>
  <c r="D239" i="44"/>
  <c r="C239" i="44"/>
  <c r="X238" i="44"/>
  <c r="T238" i="44"/>
  <c r="O238" i="44"/>
  <c r="F237" i="44"/>
  <c r="E237" i="44"/>
  <c r="U236" i="44"/>
  <c r="P236" i="44"/>
  <c r="F236" i="44"/>
  <c r="E236" i="44"/>
  <c r="F235" i="44"/>
  <c r="E235" i="44"/>
  <c r="F234" i="44"/>
  <c r="E234" i="44"/>
  <c r="F233" i="44"/>
  <c r="E233" i="44"/>
  <c r="F232" i="44"/>
  <c r="E232" i="44"/>
  <c r="F231" i="44"/>
  <c r="E231" i="44"/>
  <c r="P230" i="44"/>
  <c r="N230" i="44"/>
  <c r="M230" i="44"/>
  <c r="L230" i="44"/>
  <c r="K230" i="44"/>
  <c r="J230" i="44"/>
  <c r="I230" i="44"/>
  <c r="H230" i="44"/>
  <c r="G230" i="44"/>
  <c r="D230" i="44"/>
  <c r="C230" i="44"/>
  <c r="F229" i="44"/>
  <c r="E229" i="44"/>
  <c r="U228" i="44"/>
  <c r="P228" i="44"/>
  <c r="F228" i="44"/>
  <c r="E228" i="44"/>
  <c r="F227" i="44"/>
  <c r="E227" i="44"/>
  <c r="F226" i="44"/>
  <c r="E226" i="44"/>
  <c r="F225" i="44"/>
  <c r="E225" i="44"/>
  <c r="F224" i="44"/>
  <c r="E224" i="44"/>
  <c r="F223" i="44"/>
  <c r="E223" i="44"/>
  <c r="P222" i="44"/>
  <c r="N222" i="44"/>
  <c r="M222" i="44"/>
  <c r="M205" i="44" s="1"/>
  <c r="L222" i="44"/>
  <c r="K222" i="44"/>
  <c r="J222" i="44"/>
  <c r="I222" i="44"/>
  <c r="I205" i="44" s="1"/>
  <c r="H222" i="44"/>
  <c r="G222" i="44"/>
  <c r="E222" i="44"/>
  <c r="D222" i="44"/>
  <c r="C222" i="44"/>
  <c r="U221" i="44"/>
  <c r="P221" i="44"/>
  <c r="F221" i="44"/>
  <c r="E221" i="44"/>
  <c r="P220" i="44"/>
  <c r="F220" i="44"/>
  <c r="E220" i="44"/>
  <c r="U219" i="44"/>
  <c r="F219" i="44"/>
  <c r="E219" i="44"/>
  <c r="F218" i="44"/>
  <c r="E218" i="44"/>
  <c r="F217" i="44"/>
  <c r="E217" i="44"/>
  <c r="F216" i="44"/>
  <c r="E216" i="44"/>
  <c r="U215" i="44"/>
  <c r="P215" i="44"/>
  <c r="F215" i="44"/>
  <c r="E215" i="44"/>
  <c r="F214" i="44"/>
  <c r="E214" i="44"/>
  <c r="F213" i="44"/>
  <c r="E213" i="44"/>
  <c r="F212" i="44"/>
  <c r="E212" i="44"/>
  <c r="F211" i="44"/>
  <c r="E211" i="44"/>
  <c r="U210" i="44"/>
  <c r="P210" i="44"/>
  <c r="F210" i="44"/>
  <c r="E210" i="44"/>
  <c r="U209" i="44"/>
  <c r="P209" i="44"/>
  <c r="F209" i="44"/>
  <c r="E209" i="44"/>
  <c r="F208" i="44"/>
  <c r="E208" i="44"/>
  <c r="U207" i="44"/>
  <c r="P207" i="44"/>
  <c r="F207" i="44"/>
  <c r="E207" i="44"/>
  <c r="X206" i="44"/>
  <c r="W206" i="44"/>
  <c r="V206" i="44"/>
  <c r="V205" i="44" s="1"/>
  <c r="T206" i="44"/>
  <c r="T205" i="44" s="1"/>
  <c r="S206" i="44"/>
  <c r="R206" i="44"/>
  <c r="R205" i="44" s="1"/>
  <c r="Q206" i="44"/>
  <c r="Q205" i="44" s="1"/>
  <c r="O206" i="44"/>
  <c r="O205" i="44" s="1"/>
  <c r="N206" i="44"/>
  <c r="M206" i="44"/>
  <c r="L206" i="44"/>
  <c r="K206" i="44"/>
  <c r="J206" i="44"/>
  <c r="I206" i="44"/>
  <c r="H206" i="44"/>
  <c r="H205" i="44" s="1"/>
  <c r="G206" i="44"/>
  <c r="D206" i="44"/>
  <c r="C206" i="44"/>
  <c r="C205" i="44" s="1"/>
  <c r="X205" i="44"/>
  <c r="X204" i="44" s="1"/>
  <c r="W205" i="44"/>
  <c r="S205" i="44"/>
  <c r="L205" i="44"/>
  <c r="F202" i="44"/>
  <c r="E202" i="44"/>
  <c r="F201" i="44"/>
  <c r="E201" i="44"/>
  <c r="F200" i="44"/>
  <c r="F199" i="44" s="1"/>
  <c r="E200" i="44"/>
  <c r="N199" i="44"/>
  <c r="M199" i="44"/>
  <c r="L199" i="44"/>
  <c r="K199" i="44"/>
  <c r="J199" i="44"/>
  <c r="I199" i="44"/>
  <c r="H199" i="44"/>
  <c r="G199" i="44"/>
  <c r="D199" i="44"/>
  <c r="C199" i="44"/>
  <c r="F198" i="44"/>
  <c r="E198" i="44"/>
  <c r="F197" i="44"/>
  <c r="F196" i="44" s="1"/>
  <c r="E197" i="44"/>
  <c r="N196" i="44"/>
  <c r="M196" i="44"/>
  <c r="L196" i="44"/>
  <c r="K196" i="44"/>
  <c r="J196" i="44"/>
  <c r="I196" i="44"/>
  <c r="H196" i="44"/>
  <c r="G196" i="44"/>
  <c r="D196" i="44"/>
  <c r="C196" i="44"/>
  <c r="F195" i="44"/>
  <c r="E195" i="44"/>
  <c r="F194" i="44"/>
  <c r="E194" i="44"/>
  <c r="F193" i="44"/>
  <c r="E193" i="44"/>
  <c r="N192" i="44"/>
  <c r="M192" i="44"/>
  <c r="L192" i="44"/>
  <c r="K192" i="44"/>
  <c r="J192" i="44"/>
  <c r="I192" i="44"/>
  <c r="H192" i="44"/>
  <c r="G192" i="44"/>
  <c r="D192" i="44"/>
  <c r="C192" i="44"/>
  <c r="F191" i="44"/>
  <c r="E191" i="44"/>
  <c r="F190" i="44"/>
  <c r="E190" i="44"/>
  <c r="F189" i="44"/>
  <c r="F188" i="44" s="1"/>
  <c r="E189" i="44"/>
  <c r="E188" i="44" s="1"/>
  <c r="N188" i="44"/>
  <c r="M188" i="44"/>
  <c r="L188" i="44"/>
  <c r="K188" i="44"/>
  <c r="J188" i="44"/>
  <c r="I188" i="44"/>
  <c r="H188" i="44"/>
  <c r="G188" i="44"/>
  <c r="D188" i="44"/>
  <c r="C188" i="44"/>
  <c r="F187" i="44"/>
  <c r="E187" i="44"/>
  <c r="F186" i="44"/>
  <c r="E186" i="44"/>
  <c r="F185" i="44"/>
  <c r="F184" i="44" s="1"/>
  <c r="E185" i="44"/>
  <c r="N184" i="44"/>
  <c r="M184" i="44"/>
  <c r="L184" i="44"/>
  <c r="K184" i="44"/>
  <c r="J184" i="44"/>
  <c r="I184" i="44"/>
  <c r="H184" i="44"/>
  <c r="G184" i="44"/>
  <c r="D184" i="44"/>
  <c r="C184" i="44"/>
  <c r="F183" i="44"/>
  <c r="E183" i="44"/>
  <c r="F182" i="44"/>
  <c r="E182" i="44"/>
  <c r="F181" i="44"/>
  <c r="F180" i="44" s="1"/>
  <c r="E181" i="44"/>
  <c r="N180" i="44"/>
  <c r="M180" i="44"/>
  <c r="L180" i="44"/>
  <c r="K180" i="44"/>
  <c r="J180" i="44"/>
  <c r="I180" i="44"/>
  <c r="H180" i="44"/>
  <c r="G180" i="44"/>
  <c r="D180" i="44"/>
  <c r="C180" i="44"/>
  <c r="F179" i="44"/>
  <c r="E179" i="44"/>
  <c r="F178" i="44"/>
  <c r="E178" i="44"/>
  <c r="E176" i="44" s="1"/>
  <c r="F177" i="44"/>
  <c r="E177" i="44"/>
  <c r="N176" i="44"/>
  <c r="M176" i="44"/>
  <c r="L176" i="44"/>
  <c r="K176" i="44"/>
  <c r="J176" i="44"/>
  <c r="I176" i="44"/>
  <c r="H176" i="44"/>
  <c r="G176" i="44"/>
  <c r="D176" i="44"/>
  <c r="C176" i="44"/>
  <c r="F175" i="44"/>
  <c r="E175" i="44"/>
  <c r="F174" i="44"/>
  <c r="E174" i="44"/>
  <c r="F173" i="44"/>
  <c r="F172" i="44" s="1"/>
  <c r="E173" i="44"/>
  <c r="N172" i="44"/>
  <c r="M172" i="44"/>
  <c r="M167" i="44" s="1"/>
  <c r="L172" i="44"/>
  <c r="K172" i="44"/>
  <c r="J172" i="44"/>
  <c r="I172" i="44"/>
  <c r="H172" i="44"/>
  <c r="G172" i="44"/>
  <c r="D172" i="44"/>
  <c r="C172" i="44"/>
  <c r="F171" i="44"/>
  <c r="E171" i="44"/>
  <c r="F170" i="44"/>
  <c r="E170" i="44"/>
  <c r="F169" i="44"/>
  <c r="E169" i="44"/>
  <c r="N168" i="44"/>
  <c r="M168" i="44"/>
  <c r="L168" i="44"/>
  <c r="K168" i="44"/>
  <c r="J168" i="44"/>
  <c r="I168" i="44"/>
  <c r="H168" i="44"/>
  <c r="G168" i="44"/>
  <c r="D168" i="44"/>
  <c r="C168" i="44"/>
  <c r="F166" i="44"/>
  <c r="E166" i="44"/>
  <c r="F165" i="44"/>
  <c r="E165" i="44"/>
  <c r="F164" i="44"/>
  <c r="E164" i="44"/>
  <c r="F163" i="44"/>
  <c r="E163" i="44"/>
  <c r="E162" i="44" s="1"/>
  <c r="N162" i="44"/>
  <c r="M162" i="44"/>
  <c r="L162" i="44"/>
  <c r="K162" i="44"/>
  <c r="K105" i="44" s="1"/>
  <c r="J162" i="44"/>
  <c r="I162" i="44"/>
  <c r="H162" i="44"/>
  <c r="G162" i="44"/>
  <c r="G105" i="44" s="1"/>
  <c r="D162" i="44"/>
  <c r="C162" i="44"/>
  <c r="F161" i="44"/>
  <c r="E161" i="44"/>
  <c r="F160" i="44"/>
  <c r="E160" i="44"/>
  <c r="F159" i="44"/>
  <c r="E159" i="44"/>
  <c r="F158" i="44"/>
  <c r="E158" i="44"/>
  <c r="N157" i="44"/>
  <c r="M157" i="44"/>
  <c r="L157" i="44"/>
  <c r="K157" i="44"/>
  <c r="J157" i="44"/>
  <c r="I157" i="44"/>
  <c r="H157" i="44"/>
  <c r="G157" i="44"/>
  <c r="D157" i="44"/>
  <c r="C157" i="44"/>
  <c r="F156" i="44"/>
  <c r="E156" i="44"/>
  <c r="F155" i="44"/>
  <c r="E155" i="44"/>
  <c r="F154" i="44"/>
  <c r="F153" i="44" s="1"/>
  <c r="E154" i="44"/>
  <c r="N153" i="44"/>
  <c r="M153" i="44"/>
  <c r="L153" i="44"/>
  <c r="K153" i="44"/>
  <c r="J153" i="44"/>
  <c r="I153" i="44"/>
  <c r="H153" i="44"/>
  <c r="G153" i="44"/>
  <c r="E153" i="44"/>
  <c r="D153" i="44"/>
  <c r="C153" i="44"/>
  <c r="F152" i="44"/>
  <c r="E152" i="44"/>
  <c r="F151" i="44"/>
  <c r="E151" i="44"/>
  <c r="F150" i="44"/>
  <c r="E150" i="44"/>
  <c r="F149" i="44"/>
  <c r="F148" i="44" s="1"/>
  <c r="E149" i="44"/>
  <c r="N148" i="44"/>
  <c r="M148" i="44"/>
  <c r="L148" i="44"/>
  <c r="K148" i="44"/>
  <c r="J148" i="44"/>
  <c r="I148" i="44"/>
  <c r="H148" i="44"/>
  <c r="G148" i="44"/>
  <c r="E148" i="44"/>
  <c r="D148" i="44"/>
  <c r="C148" i="44"/>
  <c r="F147" i="44"/>
  <c r="E147" i="44"/>
  <c r="F146" i="44"/>
  <c r="E146" i="44"/>
  <c r="F145" i="44"/>
  <c r="E145" i="44"/>
  <c r="F144" i="44"/>
  <c r="E144" i="44"/>
  <c r="N143" i="44"/>
  <c r="M143" i="44"/>
  <c r="L143" i="44"/>
  <c r="K143" i="44"/>
  <c r="J143" i="44"/>
  <c r="I143" i="44"/>
  <c r="H143" i="44"/>
  <c r="G143" i="44"/>
  <c r="E143" i="44"/>
  <c r="D143" i="44"/>
  <c r="C143" i="44"/>
  <c r="F142" i="44"/>
  <c r="E142" i="44"/>
  <c r="F141" i="44"/>
  <c r="E141" i="44"/>
  <c r="F140" i="44"/>
  <c r="E140" i="44"/>
  <c r="F139" i="44"/>
  <c r="F138" i="44" s="1"/>
  <c r="E139" i="44"/>
  <c r="N138" i="44"/>
  <c r="M138" i="44"/>
  <c r="L138" i="44"/>
  <c r="K138" i="44"/>
  <c r="J138" i="44"/>
  <c r="I138" i="44"/>
  <c r="H138" i="44"/>
  <c r="G138" i="44"/>
  <c r="E138" i="44"/>
  <c r="D138" i="44"/>
  <c r="C138" i="44"/>
  <c r="F137" i="44"/>
  <c r="E137" i="44"/>
  <c r="F136" i="44"/>
  <c r="E136" i="44"/>
  <c r="F135" i="44"/>
  <c r="E135" i="44"/>
  <c r="F134" i="44"/>
  <c r="F133" i="44" s="1"/>
  <c r="E134" i="44"/>
  <c r="N133" i="44"/>
  <c r="M133" i="44"/>
  <c r="L133" i="44"/>
  <c r="K133" i="44"/>
  <c r="J133" i="44"/>
  <c r="I133" i="44"/>
  <c r="H133" i="44"/>
  <c r="G133" i="44"/>
  <c r="E133" i="44"/>
  <c r="D133" i="44"/>
  <c r="C133" i="44"/>
  <c r="F132" i="44"/>
  <c r="E132" i="44"/>
  <c r="F131" i="44"/>
  <c r="E131" i="44"/>
  <c r="F130" i="44"/>
  <c r="E130" i="44"/>
  <c r="F129" i="44"/>
  <c r="F128" i="44" s="1"/>
  <c r="E129" i="44"/>
  <c r="N128" i="44"/>
  <c r="M128" i="44"/>
  <c r="L128" i="44"/>
  <c r="K128" i="44"/>
  <c r="J128" i="44"/>
  <c r="I128" i="44"/>
  <c r="H128" i="44"/>
  <c r="G128" i="44"/>
  <c r="E128" i="44"/>
  <c r="D128" i="44"/>
  <c r="C128" i="44"/>
  <c r="F127" i="44"/>
  <c r="E127" i="44"/>
  <c r="F126" i="44"/>
  <c r="E126" i="44"/>
  <c r="F125" i="44"/>
  <c r="E125" i="44"/>
  <c r="F124" i="44"/>
  <c r="E124" i="44"/>
  <c r="N123" i="44"/>
  <c r="M123" i="44"/>
  <c r="L123" i="44"/>
  <c r="K123" i="44"/>
  <c r="J123" i="44"/>
  <c r="I123" i="44"/>
  <c r="H123" i="44"/>
  <c r="G123" i="44"/>
  <c r="E123" i="44"/>
  <c r="D123" i="44"/>
  <c r="C123" i="44"/>
  <c r="F122" i="44"/>
  <c r="E122" i="44"/>
  <c r="F121" i="44"/>
  <c r="F120" i="44" s="1"/>
  <c r="E121" i="44"/>
  <c r="N120" i="44"/>
  <c r="M120" i="44"/>
  <c r="L120" i="44"/>
  <c r="K120" i="44"/>
  <c r="J120" i="44"/>
  <c r="I120" i="44"/>
  <c r="H120" i="44"/>
  <c r="G120" i="44"/>
  <c r="E120" i="44"/>
  <c r="D120" i="44"/>
  <c r="C120" i="44"/>
  <c r="F119" i="44"/>
  <c r="E119" i="44"/>
  <c r="F118" i="44"/>
  <c r="E118" i="44"/>
  <c r="F117" i="44"/>
  <c r="E117" i="44"/>
  <c r="F116" i="44"/>
  <c r="F115" i="44" s="1"/>
  <c r="E116" i="44"/>
  <c r="N115" i="44"/>
  <c r="M115" i="44"/>
  <c r="L115" i="44"/>
  <c r="K115" i="44"/>
  <c r="J115" i="44"/>
  <c r="I115" i="44"/>
  <c r="H115" i="44"/>
  <c r="G115" i="44"/>
  <c r="E115" i="44"/>
  <c r="D115" i="44"/>
  <c r="C115" i="44"/>
  <c r="F114" i="44"/>
  <c r="E114" i="44"/>
  <c r="F113" i="44"/>
  <c r="F112" i="44" s="1"/>
  <c r="E113" i="44"/>
  <c r="N112" i="44"/>
  <c r="M112" i="44"/>
  <c r="L112" i="44"/>
  <c r="K112" i="44"/>
  <c r="J112" i="44"/>
  <c r="I112" i="44"/>
  <c r="H112" i="44"/>
  <c r="G112" i="44"/>
  <c r="E112" i="44"/>
  <c r="D112" i="44"/>
  <c r="C112" i="44"/>
  <c r="F111" i="44"/>
  <c r="E111" i="44"/>
  <c r="F110" i="44"/>
  <c r="F109" i="44" s="1"/>
  <c r="E110" i="44"/>
  <c r="N109" i="44"/>
  <c r="M109" i="44"/>
  <c r="L109" i="44"/>
  <c r="K109" i="44"/>
  <c r="J109" i="44"/>
  <c r="I109" i="44"/>
  <c r="H109" i="44"/>
  <c r="G109" i="44"/>
  <c r="E109" i="44"/>
  <c r="D109" i="44"/>
  <c r="C109" i="44"/>
  <c r="F108" i="44"/>
  <c r="E108" i="44"/>
  <c r="F107" i="44"/>
  <c r="F106" i="44" s="1"/>
  <c r="E107" i="44"/>
  <c r="N106" i="44"/>
  <c r="M106" i="44"/>
  <c r="L106" i="44"/>
  <c r="K106" i="44"/>
  <c r="J106" i="44"/>
  <c r="J105" i="44" s="1"/>
  <c r="I106" i="44"/>
  <c r="H106" i="44"/>
  <c r="G106" i="44"/>
  <c r="E106" i="44"/>
  <c r="D106" i="44"/>
  <c r="C106" i="44"/>
  <c r="N105" i="44"/>
  <c r="I105" i="44"/>
  <c r="C105" i="44"/>
  <c r="P104" i="44"/>
  <c r="F104" i="44"/>
  <c r="E104" i="44"/>
  <c r="U103" i="44"/>
  <c r="P103" i="44"/>
  <c r="F103" i="44"/>
  <c r="E103" i="44"/>
  <c r="U102" i="44"/>
  <c r="F102" i="44"/>
  <c r="E102" i="44"/>
  <c r="F101" i="44"/>
  <c r="E101" i="44"/>
  <c r="F100" i="44"/>
  <c r="E100" i="44"/>
  <c r="F99" i="44"/>
  <c r="E99" i="44"/>
  <c r="F98" i="44"/>
  <c r="F97" i="44" s="1"/>
  <c r="E98" i="44"/>
  <c r="E97" i="44" s="1"/>
  <c r="N97" i="44"/>
  <c r="M97" i="44"/>
  <c r="M88" i="44" s="1"/>
  <c r="L97" i="44"/>
  <c r="K97" i="44"/>
  <c r="K88" i="44" s="1"/>
  <c r="J97" i="44"/>
  <c r="I97" i="44"/>
  <c r="H97" i="44"/>
  <c r="G97" i="44"/>
  <c r="G88" i="44" s="1"/>
  <c r="D97" i="44"/>
  <c r="C97" i="44"/>
  <c r="C88" i="44" s="1"/>
  <c r="F96" i="44"/>
  <c r="E96" i="44"/>
  <c r="F95" i="44"/>
  <c r="E95" i="44"/>
  <c r="F94" i="44"/>
  <c r="F93" i="44" s="1"/>
  <c r="E94" i="44"/>
  <c r="N93" i="44"/>
  <c r="N88" i="44" s="1"/>
  <c r="M93" i="44"/>
  <c r="L93" i="44"/>
  <c r="K93" i="44"/>
  <c r="J93" i="44"/>
  <c r="J88" i="44" s="1"/>
  <c r="I93" i="44"/>
  <c r="H93" i="44"/>
  <c r="H88" i="44" s="1"/>
  <c r="G93" i="44"/>
  <c r="E93" i="44"/>
  <c r="D93" i="44"/>
  <c r="D88" i="44" s="1"/>
  <c r="C93" i="44"/>
  <c r="F92" i="44"/>
  <c r="E92" i="44"/>
  <c r="U91" i="44"/>
  <c r="P91" i="44"/>
  <c r="F91" i="44"/>
  <c r="E91" i="44"/>
  <c r="U90" i="44"/>
  <c r="P90" i="44"/>
  <c r="F90" i="44"/>
  <c r="E90" i="44"/>
  <c r="F89" i="44"/>
  <c r="E89" i="44"/>
  <c r="P88" i="44"/>
  <c r="F87" i="44"/>
  <c r="E87" i="44"/>
  <c r="U86" i="44"/>
  <c r="P86" i="44"/>
  <c r="F86" i="44"/>
  <c r="E86" i="44"/>
  <c r="U85" i="44"/>
  <c r="F85" i="44"/>
  <c r="E85" i="44"/>
  <c r="J84" i="44"/>
  <c r="I84" i="44"/>
  <c r="H84" i="44"/>
  <c r="G84" i="44"/>
  <c r="E84" i="44"/>
  <c r="F82" i="44"/>
  <c r="E82" i="44"/>
  <c r="F81" i="44"/>
  <c r="E81" i="44"/>
  <c r="F80" i="44"/>
  <c r="E80" i="44"/>
  <c r="P79" i="44"/>
  <c r="N79" i="44"/>
  <c r="M79" i="44"/>
  <c r="L79" i="44"/>
  <c r="K79" i="44"/>
  <c r="J79" i="44"/>
  <c r="I79" i="44"/>
  <c r="H79" i="44"/>
  <c r="G79" i="44"/>
  <c r="F79" i="44"/>
  <c r="E79" i="44"/>
  <c r="D79" i="44"/>
  <c r="C79" i="44"/>
  <c r="P78" i="44"/>
  <c r="P77" i="44"/>
  <c r="P13" i="44" s="1"/>
  <c r="F76" i="44"/>
  <c r="E76" i="44"/>
  <c r="F75" i="44"/>
  <c r="E75" i="44"/>
  <c r="P74" i="44"/>
  <c r="F74" i="44"/>
  <c r="E74" i="44"/>
  <c r="N73" i="44"/>
  <c r="M73" i="44"/>
  <c r="L73" i="44"/>
  <c r="K73" i="44"/>
  <c r="J73" i="44"/>
  <c r="I73" i="44"/>
  <c r="H73" i="44"/>
  <c r="G73" i="44"/>
  <c r="D73" i="44"/>
  <c r="C73" i="44"/>
  <c r="F72" i="44"/>
  <c r="E72" i="44"/>
  <c r="F71" i="44"/>
  <c r="E71" i="44"/>
  <c r="F70" i="44"/>
  <c r="F69" i="44" s="1"/>
  <c r="F68" i="44" s="1"/>
  <c r="E70" i="44"/>
  <c r="N69" i="44"/>
  <c r="N68" i="44" s="1"/>
  <c r="N67" i="44" s="1"/>
  <c r="M69" i="44"/>
  <c r="L69" i="44"/>
  <c r="L68" i="44" s="1"/>
  <c r="L67" i="44" s="1"/>
  <c r="K69" i="44"/>
  <c r="J69" i="44"/>
  <c r="J68" i="44" s="1"/>
  <c r="J67" i="44" s="1"/>
  <c r="I69" i="44"/>
  <c r="H69" i="44"/>
  <c r="H68" i="44" s="1"/>
  <c r="H67" i="44" s="1"/>
  <c r="G69" i="44"/>
  <c r="D69" i="44"/>
  <c r="C69" i="44"/>
  <c r="C68" i="44" s="1"/>
  <c r="C67" i="44" s="1"/>
  <c r="M68" i="44"/>
  <c r="K68" i="44"/>
  <c r="K67" i="44" s="1"/>
  <c r="I68" i="44"/>
  <c r="G68" i="44"/>
  <c r="G67" i="44" s="1"/>
  <c r="D68" i="44"/>
  <c r="D67" i="44" s="1"/>
  <c r="F66" i="44"/>
  <c r="E66" i="44"/>
  <c r="F65" i="44"/>
  <c r="E65" i="44"/>
  <c r="N64" i="44"/>
  <c r="N63" i="44" s="1"/>
  <c r="M64" i="44"/>
  <c r="M63" i="44" s="1"/>
  <c r="L64" i="44"/>
  <c r="L63" i="44" s="1"/>
  <c r="K64" i="44"/>
  <c r="K63" i="44" s="1"/>
  <c r="J64" i="44"/>
  <c r="J63" i="44" s="1"/>
  <c r="I64" i="44"/>
  <c r="I63" i="44" s="1"/>
  <c r="H64" i="44"/>
  <c r="H63" i="44" s="1"/>
  <c r="G64" i="44"/>
  <c r="G63" i="44" s="1"/>
  <c r="F64" i="44"/>
  <c r="F63" i="44" s="1"/>
  <c r="D64" i="44"/>
  <c r="D63" i="44" s="1"/>
  <c r="C64" i="44"/>
  <c r="C63" i="44" s="1"/>
  <c r="F62" i="44"/>
  <c r="E62" i="44"/>
  <c r="U61" i="44"/>
  <c r="P61" i="44"/>
  <c r="F61" i="44"/>
  <c r="E61" i="44"/>
  <c r="U60" i="44"/>
  <c r="P60" i="44"/>
  <c r="F60" i="44"/>
  <c r="E60" i="44"/>
  <c r="F59" i="44"/>
  <c r="E59" i="44"/>
  <c r="P58" i="44"/>
  <c r="N58" i="44"/>
  <c r="M58" i="44"/>
  <c r="L58" i="44"/>
  <c r="K58" i="44"/>
  <c r="J58" i="44"/>
  <c r="I58" i="44"/>
  <c r="H58" i="44"/>
  <c r="G58" i="44"/>
  <c r="D58" i="44"/>
  <c r="C58" i="44"/>
  <c r="F57" i="44"/>
  <c r="E57" i="44"/>
  <c r="F56" i="44"/>
  <c r="E56" i="44"/>
  <c r="F55" i="44"/>
  <c r="E55" i="44"/>
  <c r="E54" i="44" s="1"/>
  <c r="N54" i="44"/>
  <c r="N52" i="44" s="1"/>
  <c r="N32" i="44" s="1"/>
  <c r="M54" i="44"/>
  <c r="L54" i="44"/>
  <c r="L52" i="44" s="1"/>
  <c r="K54" i="44"/>
  <c r="J54" i="44"/>
  <c r="J52" i="44" s="1"/>
  <c r="J32" i="44" s="1"/>
  <c r="I54" i="44"/>
  <c r="H54" i="44"/>
  <c r="G54" i="44"/>
  <c r="F54" i="44"/>
  <c r="D54" i="44"/>
  <c r="D52" i="44" s="1"/>
  <c r="C54" i="44"/>
  <c r="F53" i="44"/>
  <c r="E53" i="44"/>
  <c r="M52" i="44"/>
  <c r="K52" i="44"/>
  <c r="I52" i="44"/>
  <c r="H52" i="44"/>
  <c r="G52" i="44"/>
  <c r="E52" i="44"/>
  <c r="C52" i="44"/>
  <c r="F51" i="44"/>
  <c r="F50" i="44" s="1"/>
  <c r="E51" i="44"/>
  <c r="E50" i="44" s="1"/>
  <c r="N50" i="44"/>
  <c r="M50" i="44"/>
  <c r="L50" i="44"/>
  <c r="K50" i="44"/>
  <c r="J50" i="44"/>
  <c r="I50" i="44"/>
  <c r="H50" i="44"/>
  <c r="G50" i="44"/>
  <c r="D50" i="44"/>
  <c r="C50" i="44"/>
  <c r="F49" i="44"/>
  <c r="F48" i="44" s="1"/>
  <c r="E49" i="44"/>
  <c r="E48" i="44" s="1"/>
  <c r="N48" i="44"/>
  <c r="M48" i="44"/>
  <c r="L48" i="44"/>
  <c r="K48" i="44"/>
  <c r="J48" i="44"/>
  <c r="I48" i="44"/>
  <c r="H48" i="44"/>
  <c r="G48" i="44"/>
  <c r="D48" i="44"/>
  <c r="C48" i="44"/>
  <c r="P47" i="44"/>
  <c r="F47" i="44"/>
  <c r="E47" i="44"/>
  <c r="F46" i="44"/>
  <c r="E46" i="44"/>
  <c r="F45" i="44"/>
  <c r="E45" i="44"/>
  <c r="U44" i="44"/>
  <c r="P44" i="44"/>
  <c r="F44" i="44"/>
  <c r="E44" i="44"/>
  <c r="U43" i="44"/>
  <c r="P43" i="44"/>
  <c r="F43" i="44"/>
  <c r="E43" i="44"/>
  <c r="F42" i="44"/>
  <c r="E42" i="44"/>
  <c r="F41" i="44"/>
  <c r="E41" i="44"/>
  <c r="F40" i="44"/>
  <c r="E40" i="44"/>
  <c r="F39" i="44"/>
  <c r="E39" i="44"/>
  <c r="F38" i="44"/>
  <c r="E38" i="44"/>
  <c r="F37" i="44"/>
  <c r="E37" i="44"/>
  <c r="F36" i="44"/>
  <c r="E36" i="44"/>
  <c r="U35" i="44"/>
  <c r="P35" i="44"/>
  <c r="F35" i="44"/>
  <c r="F33" i="44" s="1"/>
  <c r="E35" i="44"/>
  <c r="F34" i="44"/>
  <c r="E34" i="44"/>
  <c r="X33" i="44"/>
  <c r="W33" i="44"/>
  <c r="V33" i="44"/>
  <c r="T33" i="44"/>
  <c r="S33" i="44"/>
  <c r="R33" i="44"/>
  <c r="Q33" i="44"/>
  <c r="O33" i="44"/>
  <c r="N33" i="44"/>
  <c r="M33" i="44"/>
  <c r="L33" i="44"/>
  <c r="K33" i="44"/>
  <c r="J33" i="44"/>
  <c r="I33" i="44"/>
  <c r="H33" i="44"/>
  <c r="G33" i="44"/>
  <c r="D33" i="44"/>
  <c r="C33" i="44"/>
  <c r="P32" i="44"/>
  <c r="F31" i="44"/>
  <c r="F30" i="44" s="1"/>
  <c r="E31" i="44"/>
  <c r="E30" i="44" s="1"/>
  <c r="N30" i="44"/>
  <c r="M30" i="44"/>
  <c r="L30" i="44"/>
  <c r="K30" i="44"/>
  <c r="J30" i="44"/>
  <c r="I30" i="44"/>
  <c r="H30" i="44"/>
  <c r="G30" i="44"/>
  <c r="D30" i="44"/>
  <c r="C30" i="44"/>
  <c r="F29" i="44"/>
  <c r="E29" i="44"/>
  <c r="F28" i="44"/>
  <c r="E28" i="44"/>
  <c r="F27" i="44"/>
  <c r="E27" i="44"/>
  <c r="F26" i="44"/>
  <c r="E26" i="44"/>
  <c r="N25" i="44"/>
  <c r="N22" i="44" s="1"/>
  <c r="M25" i="44"/>
  <c r="L25" i="44"/>
  <c r="K25" i="44"/>
  <c r="J25" i="44"/>
  <c r="J22" i="44" s="1"/>
  <c r="I25" i="44"/>
  <c r="H25" i="44"/>
  <c r="G25" i="44"/>
  <c r="E25" i="44"/>
  <c r="D25" i="44"/>
  <c r="C25" i="44"/>
  <c r="C22" i="44" s="1"/>
  <c r="C21" i="44" s="1"/>
  <c r="P24" i="44"/>
  <c r="F24" i="44"/>
  <c r="F23" i="44" s="1"/>
  <c r="E24" i="44"/>
  <c r="E23" i="44" s="1"/>
  <c r="P23" i="44"/>
  <c r="N23" i="44"/>
  <c r="M23" i="44"/>
  <c r="M22" i="44" s="1"/>
  <c r="M21" i="44" s="1"/>
  <c r="L23" i="44"/>
  <c r="K23" i="44"/>
  <c r="J23" i="44"/>
  <c r="I23" i="44"/>
  <c r="I22" i="44" s="1"/>
  <c r="I21" i="44" s="1"/>
  <c r="H23" i="44"/>
  <c r="G23" i="44"/>
  <c r="G22" i="44" s="1"/>
  <c r="D23" i="44"/>
  <c r="C23" i="44"/>
  <c r="P22" i="44"/>
  <c r="K22" i="44"/>
  <c r="P21" i="44"/>
  <c r="F19" i="44"/>
  <c r="E19" i="44"/>
  <c r="F18" i="44"/>
  <c r="E18" i="44"/>
  <c r="E17" i="44" s="1"/>
  <c r="E16" i="44" s="1"/>
  <c r="E15" i="44" s="1"/>
  <c r="N17" i="44"/>
  <c r="N16" i="44" s="1"/>
  <c r="N15" i="44" s="1"/>
  <c r="M17" i="44"/>
  <c r="L17" i="44"/>
  <c r="L16" i="44" s="1"/>
  <c r="L15" i="44" s="1"/>
  <c r="K17" i="44"/>
  <c r="K16" i="44" s="1"/>
  <c r="K15" i="44" s="1"/>
  <c r="J17" i="44"/>
  <c r="J16" i="44" s="1"/>
  <c r="J15" i="44" s="1"/>
  <c r="I17" i="44"/>
  <c r="H17" i="44"/>
  <c r="H16" i="44" s="1"/>
  <c r="H15" i="44" s="1"/>
  <c r="G17" i="44"/>
  <c r="G16" i="44" s="1"/>
  <c r="G15" i="44" s="1"/>
  <c r="F17" i="44"/>
  <c r="F16" i="44" s="1"/>
  <c r="F15" i="44" s="1"/>
  <c r="D17" i="44"/>
  <c r="C17" i="44"/>
  <c r="C16" i="44" s="1"/>
  <c r="C15" i="44" s="1"/>
  <c r="P16" i="44"/>
  <c r="M16" i="44"/>
  <c r="M15" i="44" s="1"/>
  <c r="I16" i="44"/>
  <c r="D16" i="44"/>
  <c r="D15" i="44" s="1"/>
  <c r="P15" i="44"/>
  <c r="I15" i="44"/>
  <c r="P14" i="44"/>
  <c r="X13" i="44"/>
  <c r="W13" i="44"/>
  <c r="V13" i="44"/>
  <c r="T13" i="44"/>
  <c r="S13" i="44"/>
  <c r="R13" i="44"/>
  <c r="Q13" i="44"/>
  <c r="O13" i="44"/>
  <c r="F52" i="44" l="1"/>
  <c r="U88" i="44"/>
  <c r="K506" i="45"/>
  <c r="F123" i="44"/>
  <c r="F143" i="44"/>
  <c r="K78" i="44"/>
  <c r="K77" i="44" s="1"/>
  <c r="W203" i="44"/>
  <c r="U14" i="45"/>
  <c r="E415" i="45"/>
  <c r="N203" i="45"/>
  <c r="H22" i="44"/>
  <c r="H21" i="44" s="1"/>
  <c r="H20" i="44" s="1"/>
  <c r="H14" i="44" s="1"/>
  <c r="L22" i="44"/>
  <c r="L21" i="44" s="1"/>
  <c r="G21" i="44"/>
  <c r="U33" i="44"/>
  <c r="H32" i="44"/>
  <c r="L32" i="44"/>
  <c r="I88" i="44"/>
  <c r="L88" i="44"/>
  <c r="L78" i="44" s="1"/>
  <c r="L77" i="44" s="1"/>
  <c r="M105" i="44"/>
  <c r="E157" i="44"/>
  <c r="E105" i="44" s="1"/>
  <c r="E168" i="44"/>
  <c r="J167" i="44"/>
  <c r="N167" i="44"/>
  <c r="E192" i="44"/>
  <c r="I238" i="44"/>
  <c r="G334" i="44"/>
  <c r="E334" i="44"/>
  <c r="E382" i="44"/>
  <c r="U456" i="44"/>
  <c r="J474" i="44"/>
  <c r="J486" i="44"/>
  <c r="N486" i="44"/>
  <c r="U77" i="45"/>
  <c r="N506" i="45"/>
  <c r="L203" i="45"/>
  <c r="E105" i="45"/>
  <c r="H13" i="45"/>
  <c r="N21" i="44"/>
  <c r="N20" i="44" s="1"/>
  <c r="N14" i="44" s="1"/>
  <c r="N13" i="44" s="1"/>
  <c r="K32" i="44"/>
  <c r="D105" i="44"/>
  <c r="L167" i="44"/>
  <c r="F168" i="44"/>
  <c r="E172" i="44"/>
  <c r="E184" i="44"/>
  <c r="S204" i="44"/>
  <c r="M204" i="44"/>
  <c r="F222" i="44"/>
  <c r="E230" i="44"/>
  <c r="C294" i="44"/>
  <c r="I294" i="44"/>
  <c r="I204" i="44" s="1"/>
  <c r="M294" i="44"/>
  <c r="E298" i="44"/>
  <c r="E308" i="44"/>
  <c r="E436" i="44"/>
  <c r="E440" i="44"/>
  <c r="K474" i="44"/>
  <c r="E476" i="44"/>
  <c r="E475" i="44" s="1"/>
  <c r="C486" i="44"/>
  <c r="H486" i="44"/>
  <c r="F487" i="44"/>
  <c r="G490" i="44"/>
  <c r="G486" i="44" s="1"/>
  <c r="I13" i="45"/>
  <c r="I506" i="45" s="1"/>
  <c r="E238" i="45"/>
  <c r="F20" i="45"/>
  <c r="F14" i="45" s="1"/>
  <c r="E506" i="46"/>
  <c r="H203" i="45"/>
  <c r="E205" i="45"/>
  <c r="J21" i="44"/>
  <c r="G32" i="44"/>
  <c r="P33" i="44"/>
  <c r="E64" i="44"/>
  <c r="E63" i="44" s="1"/>
  <c r="D22" i="44"/>
  <c r="D21" i="44" s="1"/>
  <c r="F58" i="44"/>
  <c r="E73" i="44"/>
  <c r="F73" i="44"/>
  <c r="H167" i="44"/>
  <c r="W204" i="44"/>
  <c r="G205" i="44"/>
  <c r="G204" i="44" s="1"/>
  <c r="K205" i="44"/>
  <c r="O203" i="44"/>
  <c r="P206" i="44"/>
  <c r="P205" i="44" s="1"/>
  <c r="F206" i="44"/>
  <c r="U230" i="44"/>
  <c r="F251" i="44"/>
  <c r="Q238" i="44"/>
  <c r="Q204" i="44" s="1"/>
  <c r="F254" i="44"/>
  <c r="F238" i="44" s="1"/>
  <c r="E263" i="44"/>
  <c r="F330" i="44"/>
  <c r="E366" i="44"/>
  <c r="H415" i="44"/>
  <c r="F416" i="44"/>
  <c r="K415" i="44"/>
  <c r="E420" i="44"/>
  <c r="E424" i="44"/>
  <c r="F440" i="44"/>
  <c r="G475" i="44"/>
  <c r="G474" i="44" s="1"/>
  <c r="L474" i="44"/>
  <c r="D13" i="45"/>
  <c r="L13" i="45"/>
  <c r="M13" i="45"/>
  <c r="M506" i="45" s="1"/>
  <c r="F238" i="45"/>
  <c r="J13" i="45"/>
  <c r="J506" i="45" s="1"/>
  <c r="F490" i="45"/>
  <c r="F486" i="45" s="1"/>
  <c r="I506" i="46"/>
  <c r="U505" i="48"/>
  <c r="F505" i="48"/>
  <c r="F506" i="46"/>
  <c r="U506" i="46"/>
  <c r="J204" i="45"/>
  <c r="D204" i="45"/>
  <c r="F78" i="45"/>
  <c r="F77" i="45" s="1"/>
  <c r="F13" i="45" s="1"/>
  <c r="E204" i="45"/>
  <c r="D506" i="45"/>
  <c r="U204" i="45"/>
  <c r="E13" i="45"/>
  <c r="U475" i="45"/>
  <c r="G474" i="45"/>
  <c r="E203" i="45"/>
  <c r="G13" i="45"/>
  <c r="F204" i="45"/>
  <c r="F203" i="45"/>
  <c r="U13" i="45"/>
  <c r="U84" i="44"/>
  <c r="F84" i="44"/>
  <c r="X203" i="44"/>
  <c r="I167" i="44"/>
  <c r="C167" i="44"/>
  <c r="F32" i="44"/>
  <c r="K21" i="44"/>
  <c r="K20" i="44" s="1"/>
  <c r="K14" i="44" s="1"/>
  <c r="J20" i="44"/>
  <c r="F67" i="44"/>
  <c r="H78" i="44"/>
  <c r="H77" i="44" s="1"/>
  <c r="G167" i="44"/>
  <c r="K167" i="44"/>
  <c r="D167" i="44"/>
  <c r="O204" i="44"/>
  <c r="T203" i="44"/>
  <c r="T204" i="44"/>
  <c r="N474" i="44"/>
  <c r="C32" i="44"/>
  <c r="C20" i="44" s="1"/>
  <c r="E33" i="44"/>
  <c r="I78" i="44"/>
  <c r="I77" i="44" s="1"/>
  <c r="M78" i="44"/>
  <c r="M77" i="44" s="1"/>
  <c r="F88" i="44"/>
  <c r="N78" i="44"/>
  <c r="N77" i="44" s="1"/>
  <c r="U206" i="44"/>
  <c r="U205" i="44" s="1"/>
  <c r="F230" i="44"/>
  <c r="F239" i="44"/>
  <c r="N238" i="44"/>
  <c r="R238" i="44"/>
  <c r="R203" i="44" s="1"/>
  <c r="U254" i="44"/>
  <c r="E259" i="44"/>
  <c r="G238" i="44"/>
  <c r="K238" i="44"/>
  <c r="K204" i="44" s="1"/>
  <c r="E280" i="44"/>
  <c r="F298" i="44"/>
  <c r="F308" i="44"/>
  <c r="F315" i="44"/>
  <c r="F314" i="44" s="1"/>
  <c r="H353" i="44"/>
  <c r="L353" i="44"/>
  <c r="F366" i="44"/>
  <c r="F382" i="44"/>
  <c r="F398" i="44"/>
  <c r="I474" i="44"/>
  <c r="H474" i="44"/>
  <c r="U474" i="44" s="1"/>
  <c r="F476" i="44"/>
  <c r="F475" i="44" s="1"/>
  <c r="F474" i="44" s="1"/>
  <c r="V238" i="44"/>
  <c r="V203" i="44" s="1"/>
  <c r="K353" i="44"/>
  <c r="E474" i="44"/>
  <c r="F25" i="44"/>
  <c r="F22" i="44" s="1"/>
  <c r="F21" i="44" s="1"/>
  <c r="I32" i="44"/>
  <c r="I20" i="44" s="1"/>
  <c r="I14" i="44" s="1"/>
  <c r="M32" i="44"/>
  <c r="I67" i="44"/>
  <c r="M67" i="44"/>
  <c r="D78" i="44"/>
  <c r="D77" i="44" s="1"/>
  <c r="F162" i="44"/>
  <c r="E199" i="44"/>
  <c r="D205" i="44"/>
  <c r="U222" i="44"/>
  <c r="U251" i="44"/>
  <c r="E251" i="44"/>
  <c r="F259" i="44"/>
  <c r="F280" i="44"/>
  <c r="E295" i="44"/>
  <c r="E303" i="44"/>
  <c r="E330" i="44"/>
  <c r="C353" i="44"/>
  <c r="E360" i="44"/>
  <c r="E374" i="44"/>
  <c r="E390" i="44"/>
  <c r="E353" i="44" s="1"/>
  <c r="E416" i="44"/>
  <c r="I415" i="44"/>
  <c r="M415" i="44"/>
  <c r="E432" i="44"/>
  <c r="E448" i="44"/>
  <c r="F471" i="44"/>
  <c r="F491" i="44"/>
  <c r="F490" i="44" s="1"/>
  <c r="G353" i="44"/>
  <c r="J14" i="44"/>
  <c r="L20" i="44"/>
  <c r="L14" i="44" s="1"/>
  <c r="L13" i="44" s="1"/>
  <c r="E22" i="44"/>
  <c r="E21" i="44" s="1"/>
  <c r="E58" i="44"/>
  <c r="E69" i="44"/>
  <c r="E68" i="44" s="1"/>
  <c r="G78" i="44"/>
  <c r="G77" i="44" s="1"/>
  <c r="H105" i="44"/>
  <c r="L105" i="44"/>
  <c r="F157" i="44"/>
  <c r="F176" i="44"/>
  <c r="E180" i="44"/>
  <c r="E167" i="44" s="1"/>
  <c r="F192" i="44"/>
  <c r="E196" i="44"/>
  <c r="J205" i="44"/>
  <c r="N205" i="44"/>
  <c r="N204" i="44" s="1"/>
  <c r="H238" i="44"/>
  <c r="L238" i="44"/>
  <c r="U285" i="44"/>
  <c r="E285" i="44"/>
  <c r="F285" i="44"/>
  <c r="F294" i="44"/>
  <c r="J415" i="44"/>
  <c r="N415" i="44"/>
  <c r="F432" i="44"/>
  <c r="F415" i="44" s="1"/>
  <c r="F456" i="44"/>
  <c r="D474" i="44"/>
  <c r="F502" i="44"/>
  <c r="F501" i="44" s="1"/>
  <c r="J238" i="44"/>
  <c r="C238" i="44"/>
  <c r="E254" i="44"/>
  <c r="D238" i="44"/>
  <c r="E239" i="44"/>
  <c r="C78" i="44"/>
  <c r="C77" i="44" s="1"/>
  <c r="E88" i="44"/>
  <c r="E78" i="44" s="1"/>
  <c r="E77" i="44" s="1"/>
  <c r="E206" i="44"/>
  <c r="E205" i="44" s="1"/>
  <c r="D32" i="44"/>
  <c r="D20" i="44" s="1"/>
  <c r="D14" i="44" s="1"/>
  <c r="C14" i="44"/>
  <c r="P204" i="44"/>
  <c r="P203" i="44"/>
  <c r="L204" i="44"/>
  <c r="L203" i="44"/>
  <c r="G203" i="44"/>
  <c r="U77" i="44"/>
  <c r="F78" i="44"/>
  <c r="F77" i="44" s="1"/>
  <c r="J78" i="44"/>
  <c r="J77" i="44" s="1"/>
  <c r="V204" i="44"/>
  <c r="H204" i="44"/>
  <c r="M20" i="44"/>
  <c r="M14" i="44" s="1"/>
  <c r="M13" i="44" s="1"/>
  <c r="F167" i="44"/>
  <c r="R204" i="44"/>
  <c r="E314" i="44"/>
  <c r="U475" i="44"/>
  <c r="F486" i="44"/>
  <c r="I203" i="44"/>
  <c r="M203" i="44"/>
  <c r="Q203" i="44"/>
  <c r="H506" i="45" l="1"/>
  <c r="K203" i="44"/>
  <c r="C13" i="44"/>
  <c r="F105" i="44"/>
  <c r="E67" i="44"/>
  <c r="G20" i="44"/>
  <c r="G14" i="44" s="1"/>
  <c r="F20" i="44"/>
  <c r="F14" i="44" s="1"/>
  <c r="I13" i="44"/>
  <c r="I506" i="44" s="1"/>
  <c r="F353" i="44"/>
  <c r="H203" i="44"/>
  <c r="U238" i="44"/>
  <c r="F205" i="44"/>
  <c r="K13" i="44"/>
  <c r="F506" i="45"/>
  <c r="E506" i="45"/>
  <c r="U474" i="45"/>
  <c r="U203" i="45" s="1"/>
  <c r="G203" i="45"/>
  <c r="G506" i="45" s="1"/>
  <c r="U506" i="45" s="1"/>
  <c r="F203" i="44"/>
  <c r="E415" i="44"/>
  <c r="N203" i="44"/>
  <c r="N506" i="44" s="1"/>
  <c r="C203" i="44"/>
  <c r="C506" i="44" s="1"/>
  <c r="J13" i="44"/>
  <c r="D13" i="44"/>
  <c r="J203" i="44"/>
  <c r="E32" i="44"/>
  <c r="E20" i="44" s="1"/>
  <c r="E14" i="44" s="1"/>
  <c r="H13" i="44"/>
  <c r="H506" i="44" s="1"/>
  <c r="D203" i="44"/>
  <c r="D506" i="44" s="1"/>
  <c r="E294" i="44"/>
  <c r="F204" i="44"/>
  <c r="J204" i="44"/>
  <c r="C204" i="44"/>
  <c r="E238" i="44"/>
  <c r="E203" i="44" s="1"/>
  <c r="D204" i="44"/>
  <c r="E13" i="44"/>
  <c r="U204" i="44"/>
  <c r="U203" i="44"/>
  <c r="F13" i="44"/>
  <c r="F506" i="44" s="1"/>
  <c r="M506" i="44"/>
  <c r="J506" i="44" l="1"/>
  <c r="U14" i="44"/>
  <c r="U13" i="44" s="1"/>
  <c r="G13" i="44"/>
  <c r="G506" i="44" s="1"/>
  <c r="U506" i="44" s="1"/>
  <c r="K506" i="44"/>
  <c r="E204" i="44"/>
  <c r="E506" i="44"/>
  <c r="F505" i="42" l="1"/>
  <c r="E505" i="42"/>
  <c r="F504" i="42"/>
  <c r="E504" i="42"/>
  <c r="F503" i="42"/>
  <c r="E503" i="42"/>
  <c r="N502" i="42"/>
  <c r="N501" i="42" s="1"/>
  <c r="M502" i="42"/>
  <c r="M501" i="42" s="1"/>
  <c r="L502" i="42"/>
  <c r="K502" i="42"/>
  <c r="J502" i="42"/>
  <c r="J501" i="42" s="1"/>
  <c r="I502" i="42"/>
  <c r="I501" i="42" s="1"/>
  <c r="H502" i="42"/>
  <c r="G502" i="42"/>
  <c r="F502" i="42"/>
  <c r="F501" i="42" s="1"/>
  <c r="D502" i="42"/>
  <c r="D501" i="42" s="1"/>
  <c r="C502" i="42"/>
  <c r="C501" i="42" s="1"/>
  <c r="L501" i="42"/>
  <c r="K501" i="42"/>
  <c r="H501" i="42"/>
  <c r="G501" i="42"/>
  <c r="F500" i="42"/>
  <c r="E500" i="42"/>
  <c r="F499" i="42"/>
  <c r="E499" i="42"/>
  <c r="F498" i="42"/>
  <c r="E498" i="42"/>
  <c r="F497" i="42"/>
  <c r="E497" i="42"/>
  <c r="E496" i="42" s="1"/>
  <c r="N496" i="42"/>
  <c r="M496" i="42"/>
  <c r="L496" i="42"/>
  <c r="K496" i="42"/>
  <c r="J496" i="42"/>
  <c r="I496" i="42"/>
  <c r="H496" i="42"/>
  <c r="G496" i="42"/>
  <c r="F496" i="42"/>
  <c r="D496" i="42"/>
  <c r="C496" i="42"/>
  <c r="F495" i="42"/>
  <c r="E495" i="42"/>
  <c r="F494" i="42"/>
  <c r="E494" i="42"/>
  <c r="F493" i="42"/>
  <c r="E493" i="42"/>
  <c r="F492" i="42"/>
  <c r="E492" i="42"/>
  <c r="N491" i="42"/>
  <c r="M491" i="42"/>
  <c r="M490" i="42" s="1"/>
  <c r="L491" i="42"/>
  <c r="K491" i="42"/>
  <c r="K490" i="42" s="1"/>
  <c r="J491" i="42"/>
  <c r="I491" i="42"/>
  <c r="I490" i="42" s="1"/>
  <c r="H491" i="42"/>
  <c r="H490" i="42" s="1"/>
  <c r="G491" i="42"/>
  <c r="G490" i="42" s="1"/>
  <c r="F491" i="42"/>
  <c r="D491" i="42"/>
  <c r="D490" i="42" s="1"/>
  <c r="D486" i="42" s="1"/>
  <c r="C491" i="42"/>
  <c r="L490" i="42"/>
  <c r="F490" i="42"/>
  <c r="F489" i="42"/>
  <c r="E489" i="42"/>
  <c r="F488" i="42"/>
  <c r="E488" i="42"/>
  <c r="N487" i="42"/>
  <c r="M487" i="42"/>
  <c r="L487" i="42"/>
  <c r="K487" i="42"/>
  <c r="J487" i="42"/>
  <c r="I487" i="42"/>
  <c r="H487" i="42"/>
  <c r="G487" i="42"/>
  <c r="D487" i="42"/>
  <c r="C487" i="42"/>
  <c r="F485" i="42"/>
  <c r="E485" i="42"/>
  <c r="F484" i="42"/>
  <c r="E484" i="42"/>
  <c r="E483" i="42" s="1"/>
  <c r="E482" i="42" s="1"/>
  <c r="N483" i="42"/>
  <c r="M483" i="42"/>
  <c r="M482" i="42" s="1"/>
  <c r="L483" i="42"/>
  <c r="K483" i="42"/>
  <c r="K482" i="42" s="1"/>
  <c r="J483" i="42"/>
  <c r="I483" i="42"/>
  <c r="I482" i="42" s="1"/>
  <c r="H483" i="42"/>
  <c r="G483" i="42"/>
  <c r="G482" i="42" s="1"/>
  <c r="F483" i="42"/>
  <c r="D483" i="42"/>
  <c r="D482" i="42" s="1"/>
  <c r="C483" i="42"/>
  <c r="N482" i="42"/>
  <c r="L482" i="42"/>
  <c r="J482" i="42"/>
  <c r="H482" i="42"/>
  <c r="F482" i="42"/>
  <c r="C482" i="42"/>
  <c r="F481" i="42"/>
  <c r="E481" i="42"/>
  <c r="F480" i="42"/>
  <c r="E480" i="42"/>
  <c r="F479" i="42"/>
  <c r="E479" i="42"/>
  <c r="U478" i="42"/>
  <c r="F478" i="42"/>
  <c r="F476" i="42" s="1"/>
  <c r="F475" i="42" s="1"/>
  <c r="F474" i="42" s="1"/>
  <c r="E478" i="42"/>
  <c r="F477" i="42"/>
  <c r="E477" i="42"/>
  <c r="N476" i="42"/>
  <c r="N475" i="42" s="1"/>
  <c r="N474" i="42" s="1"/>
  <c r="M476" i="42"/>
  <c r="L476" i="42"/>
  <c r="L475" i="42" s="1"/>
  <c r="L474" i="42" s="1"/>
  <c r="K476" i="42"/>
  <c r="K475" i="42" s="1"/>
  <c r="J476" i="42"/>
  <c r="J475" i="42" s="1"/>
  <c r="J474" i="42" s="1"/>
  <c r="I476" i="42"/>
  <c r="H476" i="42"/>
  <c r="H475" i="42" s="1"/>
  <c r="H474" i="42" s="1"/>
  <c r="G476" i="42"/>
  <c r="G475" i="42" s="1"/>
  <c r="D476" i="42"/>
  <c r="D475" i="42" s="1"/>
  <c r="D474" i="42" s="1"/>
  <c r="C476" i="42"/>
  <c r="C475" i="42" s="1"/>
  <c r="M475" i="42"/>
  <c r="I475" i="42"/>
  <c r="U473" i="42"/>
  <c r="F473" i="42"/>
  <c r="E473" i="42"/>
  <c r="U472" i="42"/>
  <c r="F472" i="42"/>
  <c r="E472" i="42"/>
  <c r="J471" i="42"/>
  <c r="I471" i="42"/>
  <c r="H471" i="42"/>
  <c r="G471" i="42"/>
  <c r="D471" i="42"/>
  <c r="C471" i="42"/>
  <c r="U470" i="42"/>
  <c r="F470" i="42"/>
  <c r="E470" i="42"/>
  <c r="F469" i="42"/>
  <c r="E469" i="42"/>
  <c r="F468" i="42"/>
  <c r="E468" i="42"/>
  <c r="F467" i="42"/>
  <c r="E467" i="42"/>
  <c r="F466" i="42"/>
  <c r="E466" i="42"/>
  <c r="F465" i="42"/>
  <c r="E465" i="42"/>
  <c r="F464" i="42"/>
  <c r="E464" i="42"/>
  <c r="F463" i="42"/>
  <c r="E463" i="42"/>
  <c r="F462" i="42"/>
  <c r="E462" i="42"/>
  <c r="F461" i="42"/>
  <c r="E461" i="42"/>
  <c r="F460" i="42"/>
  <c r="E460" i="42"/>
  <c r="F459" i="42"/>
  <c r="E459" i="42"/>
  <c r="F458" i="42"/>
  <c r="E458" i="42"/>
  <c r="E456" i="42" s="1"/>
  <c r="F457" i="42"/>
  <c r="F456" i="42" s="1"/>
  <c r="E457" i="42"/>
  <c r="N456" i="42"/>
  <c r="M456" i="42"/>
  <c r="L456" i="42"/>
  <c r="K456" i="42"/>
  <c r="J456" i="42"/>
  <c r="I456" i="42"/>
  <c r="H456" i="42"/>
  <c r="G456" i="42"/>
  <c r="D456" i="42"/>
  <c r="C456" i="42"/>
  <c r="F455" i="42"/>
  <c r="E455" i="42"/>
  <c r="F454" i="42"/>
  <c r="E454" i="42"/>
  <c r="F453" i="42"/>
  <c r="E453" i="42"/>
  <c r="N452" i="42"/>
  <c r="M452" i="42"/>
  <c r="L452" i="42"/>
  <c r="K452" i="42"/>
  <c r="J452" i="42"/>
  <c r="I452" i="42"/>
  <c r="H452" i="42"/>
  <c r="G452" i="42"/>
  <c r="D452" i="42"/>
  <c r="C452" i="42"/>
  <c r="F451" i="42"/>
  <c r="E451" i="42"/>
  <c r="F450" i="42"/>
  <c r="E450" i="42"/>
  <c r="F449" i="42"/>
  <c r="F448" i="42" s="1"/>
  <c r="E449" i="42"/>
  <c r="N448" i="42"/>
  <c r="M448" i="42"/>
  <c r="L448" i="42"/>
  <c r="K448" i="42"/>
  <c r="J448" i="42"/>
  <c r="I448" i="42"/>
  <c r="H448" i="42"/>
  <c r="G448" i="42"/>
  <c r="E448" i="42"/>
  <c r="D448" i="42"/>
  <c r="C448" i="42"/>
  <c r="F447" i="42"/>
  <c r="E447" i="42"/>
  <c r="F446" i="42"/>
  <c r="E446" i="42"/>
  <c r="F445" i="42"/>
  <c r="E445" i="42"/>
  <c r="E444" i="42" s="1"/>
  <c r="N444" i="42"/>
  <c r="M444" i="42"/>
  <c r="L444" i="42"/>
  <c r="K444" i="42"/>
  <c r="J444" i="42"/>
  <c r="I444" i="42"/>
  <c r="H444" i="42"/>
  <c r="G444" i="42"/>
  <c r="D444" i="42"/>
  <c r="C444" i="42"/>
  <c r="F443" i="42"/>
  <c r="E443" i="42"/>
  <c r="F442" i="42"/>
  <c r="E442" i="42"/>
  <c r="F441" i="42"/>
  <c r="E441" i="42"/>
  <c r="E440" i="42" s="1"/>
  <c r="N440" i="42"/>
  <c r="M440" i="42"/>
  <c r="L440" i="42"/>
  <c r="K440" i="42"/>
  <c r="J440" i="42"/>
  <c r="I440" i="42"/>
  <c r="H440" i="42"/>
  <c r="G440" i="42"/>
  <c r="D440" i="42"/>
  <c r="C440" i="42"/>
  <c r="F439" i="42"/>
  <c r="E439" i="42"/>
  <c r="F438" i="42"/>
  <c r="E438" i="42"/>
  <c r="F437" i="42"/>
  <c r="E437" i="42"/>
  <c r="N436" i="42"/>
  <c r="M436" i="42"/>
  <c r="L436" i="42"/>
  <c r="K436" i="42"/>
  <c r="J436" i="42"/>
  <c r="I436" i="42"/>
  <c r="H436" i="42"/>
  <c r="G436" i="42"/>
  <c r="D436" i="42"/>
  <c r="C436" i="42"/>
  <c r="F435" i="42"/>
  <c r="E435" i="42"/>
  <c r="F434" i="42"/>
  <c r="E434" i="42"/>
  <c r="F433" i="42"/>
  <c r="E433" i="42"/>
  <c r="E432" i="42" s="1"/>
  <c r="N432" i="42"/>
  <c r="M432" i="42"/>
  <c r="L432" i="42"/>
  <c r="K432" i="42"/>
  <c r="J432" i="42"/>
  <c r="I432" i="42"/>
  <c r="H432" i="42"/>
  <c r="G432" i="42"/>
  <c r="F432" i="42"/>
  <c r="D432" i="42"/>
  <c r="C432" i="42"/>
  <c r="F431" i="42"/>
  <c r="E431" i="42"/>
  <c r="F430" i="42"/>
  <c r="E430" i="42"/>
  <c r="F429" i="42"/>
  <c r="F428" i="42" s="1"/>
  <c r="E429" i="42"/>
  <c r="N428" i="42"/>
  <c r="M428" i="42"/>
  <c r="L428" i="42"/>
  <c r="K428" i="42"/>
  <c r="J428" i="42"/>
  <c r="I428" i="42"/>
  <c r="H428" i="42"/>
  <c r="G428" i="42"/>
  <c r="D428" i="42"/>
  <c r="C428" i="42"/>
  <c r="F427" i="42"/>
  <c r="E427" i="42"/>
  <c r="F426" i="42"/>
  <c r="E426" i="42"/>
  <c r="F425" i="42"/>
  <c r="F424" i="42" s="1"/>
  <c r="E425" i="42"/>
  <c r="N424" i="42"/>
  <c r="M424" i="42"/>
  <c r="L424" i="42"/>
  <c r="K424" i="42"/>
  <c r="J424" i="42"/>
  <c r="I424" i="42"/>
  <c r="H424" i="42"/>
  <c r="G424" i="42"/>
  <c r="D424" i="42"/>
  <c r="C424" i="42"/>
  <c r="F423" i="42"/>
  <c r="E423" i="42"/>
  <c r="F422" i="42"/>
  <c r="E422" i="42"/>
  <c r="F421" i="42"/>
  <c r="E421" i="42"/>
  <c r="N420" i="42"/>
  <c r="M420" i="42"/>
  <c r="L420" i="42"/>
  <c r="K420" i="42"/>
  <c r="J420" i="42"/>
  <c r="I420" i="42"/>
  <c r="H420" i="42"/>
  <c r="G420" i="42"/>
  <c r="D420" i="42"/>
  <c r="C420" i="42"/>
  <c r="C415" i="42" s="1"/>
  <c r="F419" i="42"/>
  <c r="E419" i="42"/>
  <c r="F418" i="42"/>
  <c r="E418" i="42"/>
  <c r="F417" i="42"/>
  <c r="F416" i="42" s="1"/>
  <c r="E417" i="42"/>
  <c r="N416" i="42"/>
  <c r="M416" i="42"/>
  <c r="L416" i="42"/>
  <c r="K416" i="42"/>
  <c r="J416" i="42"/>
  <c r="J415" i="42" s="1"/>
  <c r="I416" i="42"/>
  <c r="I415" i="42" s="1"/>
  <c r="H416" i="42"/>
  <c r="G416" i="42"/>
  <c r="E416" i="42"/>
  <c r="D416" i="42"/>
  <c r="C416" i="42"/>
  <c r="N415" i="42"/>
  <c r="M415" i="42"/>
  <c r="F414" i="42"/>
  <c r="E414" i="42"/>
  <c r="F413" i="42"/>
  <c r="E413" i="42"/>
  <c r="F412" i="42"/>
  <c r="E412" i="42"/>
  <c r="F411" i="42"/>
  <c r="E411" i="42"/>
  <c r="F410" i="42"/>
  <c r="F409" i="42" s="1"/>
  <c r="F408" i="42" s="1"/>
  <c r="E410" i="42"/>
  <c r="N409" i="42"/>
  <c r="M409" i="42"/>
  <c r="M408" i="42" s="1"/>
  <c r="L409" i="42"/>
  <c r="L408" i="42" s="1"/>
  <c r="K409" i="42"/>
  <c r="J409" i="42"/>
  <c r="I409" i="42"/>
  <c r="I408" i="42" s="1"/>
  <c r="H409" i="42"/>
  <c r="H408" i="42" s="1"/>
  <c r="G409" i="42"/>
  <c r="D409" i="42"/>
  <c r="D408" i="42" s="1"/>
  <c r="C409" i="42"/>
  <c r="C408" i="42" s="1"/>
  <c r="N408" i="42"/>
  <c r="K408" i="42"/>
  <c r="J408" i="42"/>
  <c r="G408" i="42"/>
  <c r="F407" i="42"/>
  <c r="E407" i="42"/>
  <c r="N406" i="42"/>
  <c r="M406" i="42"/>
  <c r="L406" i="42"/>
  <c r="K406" i="42"/>
  <c r="J406" i="42"/>
  <c r="I406" i="42"/>
  <c r="H406" i="42"/>
  <c r="G406" i="42"/>
  <c r="F406" i="42"/>
  <c r="E406" i="42"/>
  <c r="D406" i="42"/>
  <c r="C406" i="42"/>
  <c r="F405" i="42"/>
  <c r="E405" i="42"/>
  <c r="F404" i="42"/>
  <c r="E404" i="42"/>
  <c r="F403" i="42"/>
  <c r="F402" i="42" s="1"/>
  <c r="E403" i="42"/>
  <c r="E402" i="42" s="1"/>
  <c r="N402" i="42"/>
  <c r="M402" i="42"/>
  <c r="L402" i="42"/>
  <c r="K402" i="42"/>
  <c r="J402" i="42"/>
  <c r="I402" i="42"/>
  <c r="H402" i="42"/>
  <c r="G402" i="42"/>
  <c r="D402" i="42"/>
  <c r="C402" i="42"/>
  <c r="F401" i="42"/>
  <c r="E401" i="42"/>
  <c r="F400" i="42"/>
  <c r="E400" i="42"/>
  <c r="F399" i="42"/>
  <c r="F398" i="42" s="1"/>
  <c r="E399" i="42"/>
  <c r="E398" i="42" s="1"/>
  <c r="N398" i="42"/>
  <c r="M398" i="42"/>
  <c r="L398" i="42"/>
  <c r="K398" i="42"/>
  <c r="J398" i="42"/>
  <c r="I398" i="42"/>
  <c r="H398" i="42"/>
  <c r="G398" i="42"/>
  <c r="D398" i="42"/>
  <c r="C398" i="42"/>
  <c r="F397" i="42"/>
  <c r="E397" i="42"/>
  <c r="F396" i="42"/>
  <c r="E396" i="42"/>
  <c r="F395" i="42"/>
  <c r="E395" i="42"/>
  <c r="N394" i="42"/>
  <c r="M394" i="42"/>
  <c r="L394" i="42"/>
  <c r="K394" i="42"/>
  <c r="J394" i="42"/>
  <c r="I394" i="42"/>
  <c r="H394" i="42"/>
  <c r="G394" i="42"/>
  <c r="D394" i="42"/>
  <c r="C394" i="42"/>
  <c r="F393" i="42"/>
  <c r="E393" i="42"/>
  <c r="F392" i="42"/>
  <c r="E392" i="42"/>
  <c r="F391" i="42"/>
  <c r="F390" i="42" s="1"/>
  <c r="E391" i="42"/>
  <c r="E390" i="42" s="1"/>
  <c r="N390" i="42"/>
  <c r="M390" i="42"/>
  <c r="L390" i="42"/>
  <c r="K390" i="42"/>
  <c r="J390" i="42"/>
  <c r="I390" i="42"/>
  <c r="H390" i="42"/>
  <c r="G390" i="42"/>
  <c r="D390" i="42"/>
  <c r="C390" i="42"/>
  <c r="F389" i="42"/>
  <c r="E389" i="42"/>
  <c r="F388" i="42"/>
  <c r="E388" i="42"/>
  <c r="F387" i="42"/>
  <c r="E387" i="42"/>
  <c r="N386" i="42"/>
  <c r="M386" i="42"/>
  <c r="L386" i="42"/>
  <c r="K386" i="42"/>
  <c r="J386" i="42"/>
  <c r="I386" i="42"/>
  <c r="H386" i="42"/>
  <c r="G386" i="42"/>
  <c r="D386" i="42"/>
  <c r="C386" i="42"/>
  <c r="F385" i="42"/>
  <c r="E385" i="42"/>
  <c r="F384" i="42"/>
  <c r="E384" i="42"/>
  <c r="F383" i="42"/>
  <c r="E383" i="42"/>
  <c r="N382" i="42"/>
  <c r="M382" i="42"/>
  <c r="L382" i="42"/>
  <c r="K382" i="42"/>
  <c r="J382" i="42"/>
  <c r="I382" i="42"/>
  <c r="H382" i="42"/>
  <c r="G382" i="42"/>
  <c r="D382" i="42"/>
  <c r="C382" i="42"/>
  <c r="F381" i="42"/>
  <c r="E381" i="42"/>
  <c r="F380" i="42"/>
  <c r="E380" i="42"/>
  <c r="F379" i="42"/>
  <c r="E379" i="42"/>
  <c r="N378" i="42"/>
  <c r="M378" i="42"/>
  <c r="L378" i="42"/>
  <c r="K378" i="42"/>
  <c r="J378" i="42"/>
  <c r="I378" i="42"/>
  <c r="H378" i="42"/>
  <c r="G378" i="42"/>
  <c r="D378" i="42"/>
  <c r="C378" i="42"/>
  <c r="F377" i="42"/>
  <c r="E377" i="42"/>
  <c r="F376" i="42"/>
  <c r="E376" i="42"/>
  <c r="F375" i="42"/>
  <c r="E375" i="42"/>
  <c r="N374" i="42"/>
  <c r="M374" i="42"/>
  <c r="L374" i="42"/>
  <c r="K374" i="42"/>
  <c r="J374" i="42"/>
  <c r="I374" i="42"/>
  <c r="H374" i="42"/>
  <c r="G374" i="42"/>
  <c r="F374" i="42"/>
  <c r="E374" i="42"/>
  <c r="D374" i="42"/>
  <c r="C374" i="42"/>
  <c r="F373" i="42"/>
  <c r="E373" i="42"/>
  <c r="F372" i="42"/>
  <c r="E372" i="42"/>
  <c r="F371" i="42"/>
  <c r="F370" i="42" s="1"/>
  <c r="E371" i="42"/>
  <c r="E370" i="42" s="1"/>
  <c r="N370" i="42"/>
  <c r="M370" i="42"/>
  <c r="L370" i="42"/>
  <c r="K370" i="42"/>
  <c r="J370" i="42"/>
  <c r="I370" i="42"/>
  <c r="H370" i="42"/>
  <c r="G370" i="42"/>
  <c r="D370" i="42"/>
  <c r="C370" i="42"/>
  <c r="F369" i="42"/>
  <c r="E369" i="42"/>
  <c r="F368" i="42"/>
  <c r="E368" i="42"/>
  <c r="F367" i="42"/>
  <c r="F366" i="42" s="1"/>
  <c r="E367" i="42"/>
  <c r="E366" i="42" s="1"/>
  <c r="N366" i="42"/>
  <c r="M366" i="42"/>
  <c r="L366" i="42"/>
  <c r="K366" i="42"/>
  <c r="J366" i="42"/>
  <c r="I366" i="42"/>
  <c r="H366" i="42"/>
  <c r="G366" i="42"/>
  <c r="D366" i="42"/>
  <c r="C366" i="42"/>
  <c r="F365" i="42"/>
  <c r="F364" i="42" s="1"/>
  <c r="E365" i="42"/>
  <c r="E364" i="42" s="1"/>
  <c r="N364" i="42"/>
  <c r="M364" i="42"/>
  <c r="L364" i="42"/>
  <c r="K364" i="42"/>
  <c r="J364" i="42"/>
  <c r="I364" i="42"/>
  <c r="H364" i="42"/>
  <c r="G364" i="42"/>
  <c r="D364" i="42"/>
  <c r="C364" i="42"/>
  <c r="F363" i="42"/>
  <c r="E363" i="42"/>
  <c r="F362" i="42"/>
  <c r="E362" i="42"/>
  <c r="F361" i="42"/>
  <c r="F360" i="42" s="1"/>
  <c r="E361" i="42"/>
  <c r="E360" i="42" s="1"/>
  <c r="N360" i="42"/>
  <c r="M360" i="42"/>
  <c r="L360" i="42"/>
  <c r="L353" i="42" s="1"/>
  <c r="K360" i="42"/>
  <c r="J360" i="42"/>
  <c r="I360" i="42"/>
  <c r="H360" i="42"/>
  <c r="G360" i="42"/>
  <c r="D360" i="42"/>
  <c r="C360" i="42"/>
  <c r="F359" i="42"/>
  <c r="F358" i="42" s="1"/>
  <c r="E359" i="42"/>
  <c r="E358" i="42" s="1"/>
  <c r="N358" i="42"/>
  <c r="M358" i="42"/>
  <c r="L358" i="42"/>
  <c r="K358" i="42"/>
  <c r="J358" i="42"/>
  <c r="I358" i="42"/>
  <c r="H358" i="42"/>
  <c r="G358" i="42"/>
  <c r="D358" i="42"/>
  <c r="C358" i="42"/>
  <c r="F357" i="42"/>
  <c r="F356" i="42" s="1"/>
  <c r="E357" i="42"/>
  <c r="E356" i="42" s="1"/>
  <c r="N356" i="42"/>
  <c r="M356" i="42"/>
  <c r="L356" i="42"/>
  <c r="K356" i="42"/>
  <c r="J356" i="42"/>
  <c r="I356" i="42"/>
  <c r="H356" i="42"/>
  <c r="G356" i="42"/>
  <c r="D356" i="42"/>
  <c r="C356" i="42"/>
  <c r="F355" i="42"/>
  <c r="F354" i="42" s="1"/>
  <c r="E355" i="42"/>
  <c r="E354" i="42" s="1"/>
  <c r="N354" i="42"/>
  <c r="M354" i="42"/>
  <c r="L354" i="42"/>
  <c r="K354" i="42"/>
  <c r="J354" i="42"/>
  <c r="I354" i="42"/>
  <c r="H354" i="42"/>
  <c r="G354" i="42"/>
  <c r="D354" i="42"/>
  <c r="D353" i="42" s="1"/>
  <c r="C354" i="42"/>
  <c r="C353" i="42" s="1"/>
  <c r="F352" i="42"/>
  <c r="E352" i="42"/>
  <c r="F351" i="42"/>
  <c r="E351" i="42"/>
  <c r="N350" i="42"/>
  <c r="M350" i="42"/>
  <c r="L350" i="42"/>
  <c r="K350" i="42"/>
  <c r="J350" i="42"/>
  <c r="I350" i="42"/>
  <c r="H350" i="42"/>
  <c r="G350" i="42"/>
  <c r="D350" i="42"/>
  <c r="C350" i="42"/>
  <c r="F349" i="42"/>
  <c r="E349" i="42"/>
  <c r="F348" i="42"/>
  <c r="E348" i="42"/>
  <c r="F347" i="42"/>
  <c r="E347" i="42"/>
  <c r="F346" i="42"/>
  <c r="E346" i="42"/>
  <c r="F345" i="42"/>
  <c r="E345" i="42"/>
  <c r="F344" i="42"/>
  <c r="E344" i="42"/>
  <c r="F343" i="42"/>
  <c r="E343" i="42"/>
  <c r="F342" i="42"/>
  <c r="E342" i="42"/>
  <c r="F341" i="42"/>
  <c r="E341" i="42"/>
  <c r="F340" i="42"/>
  <c r="E340" i="42"/>
  <c r="F339" i="42"/>
  <c r="E339" i="42"/>
  <c r="F338" i="42"/>
  <c r="E338" i="42"/>
  <c r="F337" i="42"/>
  <c r="E337" i="42"/>
  <c r="F336" i="42"/>
  <c r="E336" i="42"/>
  <c r="N335" i="42"/>
  <c r="M335" i="42"/>
  <c r="L335" i="42"/>
  <c r="K335" i="42"/>
  <c r="J335" i="42"/>
  <c r="J334" i="42" s="1"/>
  <c r="I335" i="42"/>
  <c r="H335" i="42"/>
  <c r="H334" i="42" s="1"/>
  <c r="G335" i="42"/>
  <c r="G334" i="42" s="1"/>
  <c r="D335" i="42"/>
  <c r="D334" i="42" s="1"/>
  <c r="C335" i="42"/>
  <c r="L334" i="42"/>
  <c r="K334" i="42"/>
  <c r="F333" i="42"/>
  <c r="E333" i="42"/>
  <c r="F332" i="42"/>
  <c r="E332" i="42"/>
  <c r="F331" i="42"/>
  <c r="F330" i="42" s="1"/>
  <c r="F314" i="42" s="1"/>
  <c r="E331" i="42"/>
  <c r="E330" i="42" s="1"/>
  <c r="N330" i="42"/>
  <c r="M330" i="42"/>
  <c r="L330" i="42"/>
  <c r="K330" i="42"/>
  <c r="J330" i="42"/>
  <c r="I330" i="42"/>
  <c r="H330" i="42"/>
  <c r="G330" i="42"/>
  <c r="D330" i="42"/>
  <c r="C330" i="42"/>
  <c r="F329" i="42"/>
  <c r="E329" i="42"/>
  <c r="F328" i="42"/>
  <c r="E328" i="42"/>
  <c r="F327" i="42"/>
  <c r="E327" i="42"/>
  <c r="F326" i="42"/>
  <c r="E326" i="42"/>
  <c r="F325" i="42"/>
  <c r="E325" i="42"/>
  <c r="F324" i="42"/>
  <c r="E324" i="42"/>
  <c r="F323" i="42"/>
  <c r="E323" i="42"/>
  <c r="F322" i="42"/>
  <c r="E322" i="42"/>
  <c r="F321" i="42"/>
  <c r="E321" i="42"/>
  <c r="F320" i="42"/>
  <c r="E320" i="42"/>
  <c r="F319" i="42"/>
  <c r="E319" i="42"/>
  <c r="F318" i="42"/>
  <c r="E318" i="42"/>
  <c r="F317" i="42"/>
  <c r="E317" i="42"/>
  <c r="F316" i="42"/>
  <c r="E316" i="42"/>
  <c r="E315" i="42" s="1"/>
  <c r="N315" i="42"/>
  <c r="M315" i="42"/>
  <c r="L315" i="42"/>
  <c r="K315" i="42"/>
  <c r="K314" i="42" s="1"/>
  <c r="J315" i="42"/>
  <c r="I315" i="42"/>
  <c r="H315" i="42"/>
  <c r="G315" i="42"/>
  <c r="G314" i="42" s="1"/>
  <c r="F315" i="42"/>
  <c r="D315" i="42"/>
  <c r="C315" i="42"/>
  <c r="N314" i="42"/>
  <c r="M314" i="42"/>
  <c r="L314" i="42"/>
  <c r="J314" i="42"/>
  <c r="I314" i="42"/>
  <c r="H314" i="42"/>
  <c r="D314" i="42"/>
  <c r="C314" i="42"/>
  <c r="F313" i="42"/>
  <c r="F312" i="42" s="1"/>
  <c r="E313" i="42"/>
  <c r="E312" i="42" s="1"/>
  <c r="N312" i="42"/>
  <c r="M312" i="42"/>
  <c r="L312" i="42"/>
  <c r="K312" i="42"/>
  <c r="J312" i="42"/>
  <c r="I312" i="42"/>
  <c r="H312" i="42"/>
  <c r="G312" i="42"/>
  <c r="D312" i="42"/>
  <c r="C312" i="42"/>
  <c r="F311" i="42"/>
  <c r="E311" i="42"/>
  <c r="F310" i="42"/>
  <c r="E310" i="42"/>
  <c r="F309" i="42"/>
  <c r="E309" i="42"/>
  <c r="N308" i="42"/>
  <c r="M308" i="42"/>
  <c r="L308" i="42"/>
  <c r="K308" i="42"/>
  <c r="J308" i="42"/>
  <c r="I308" i="42"/>
  <c r="H308" i="42"/>
  <c r="G308" i="42"/>
  <c r="E308" i="42"/>
  <c r="D308" i="42"/>
  <c r="C308" i="42"/>
  <c r="F307" i="42"/>
  <c r="E307" i="42"/>
  <c r="F306" i="42"/>
  <c r="E306" i="42"/>
  <c r="F305" i="42"/>
  <c r="E305" i="42"/>
  <c r="F304" i="42"/>
  <c r="E304" i="42"/>
  <c r="N303" i="42"/>
  <c r="M303" i="42"/>
  <c r="L303" i="42"/>
  <c r="K303" i="42"/>
  <c r="J303" i="42"/>
  <c r="I303" i="42"/>
  <c r="H303" i="42"/>
  <c r="G303" i="42"/>
  <c r="E303" i="42"/>
  <c r="D303" i="42"/>
  <c r="C303" i="42"/>
  <c r="F302" i="42"/>
  <c r="E302" i="42"/>
  <c r="F301" i="42"/>
  <c r="E301" i="42"/>
  <c r="F300" i="42"/>
  <c r="E300" i="42"/>
  <c r="F299" i="42"/>
  <c r="F298" i="42" s="1"/>
  <c r="E299" i="42"/>
  <c r="E298" i="42" s="1"/>
  <c r="N298" i="42"/>
  <c r="M298" i="42"/>
  <c r="M294" i="42" s="1"/>
  <c r="L298" i="42"/>
  <c r="K298" i="42"/>
  <c r="J298" i="42"/>
  <c r="I298" i="42"/>
  <c r="I294" i="42" s="1"/>
  <c r="H298" i="42"/>
  <c r="G298" i="42"/>
  <c r="D298" i="42"/>
  <c r="D294" i="42" s="1"/>
  <c r="C298" i="42"/>
  <c r="F297" i="42"/>
  <c r="E297" i="42"/>
  <c r="F296" i="42"/>
  <c r="F295" i="42" s="1"/>
  <c r="E296" i="42"/>
  <c r="E295" i="42" s="1"/>
  <c r="E294" i="42" s="1"/>
  <c r="N295" i="42"/>
  <c r="M295" i="42"/>
  <c r="L295" i="42"/>
  <c r="L294" i="42" s="1"/>
  <c r="K295" i="42"/>
  <c r="J295" i="42"/>
  <c r="I295" i="42"/>
  <c r="H295" i="42"/>
  <c r="H294" i="42" s="1"/>
  <c r="G295" i="42"/>
  <c r="D295" i="42"/>
  <c r="C295" i="42"/>
  <c r="C294" i="42" s="1"/>
  <c r="N294" i="42"/>
  <c r="K294" i="42"/>
  <c r="J294" i="42"/>
  <c r="G294" i="42"/>
  <c r="U293" i="42"/>
  <c r="F293" i="42"/>
  <c r="E293" i="42"/>
  <c r="F292" i="42"/>
  <c r="E292" i="42"/>
  <c r="F291" i="42"/>
  <c r="E291" i="42"/>
  <c r="F290" i="42"/>
  <c r="E290" i="42"/>
  <c r="F289" i="42"/>
  <c r="E289" i="42"/>
  <c r="U288" i="42"/>
  <c r="F288" i="42"/>
  <c r="E288" i="42"/>
  <c r="F287" i="42"/>
  <c r="E287" i="42"/>
  <c r="U286" i="42"/>
  <c r="F286" i="42"/>
  <c r="E286" i="42"/>
  <c r="N285" i="42"/>
  <c r="M285" i="42"/>
  <c r="L285" i="42"/>
  <c r="K285" i="42"/>
  <c r="J285" i="42"/>
  <c r="I285" i="42"/>
  <c r="H285" i="42"/>
  <c r="G285" i="42"/>
  <c r="D285" i="42"/>
  <c r="C285" i="42"/>
  <c r="F284" i="42"/>
  <c r="E284" i="42"/>
  <c r="F283" i="42"/>
  <c r="E283" i="42"/>
  <c r="F282" i="42"/>
  <c r="E282" i="42"/>
  <c r="F281" i="42"/>
  <c r="E281" i="42"/>
  <c r="E280" i="42" s="1"/>
  <c r="N280" i="42"/>
  <c r="M280" i="42"/>
  <c r="L280" i="42"/>
  <c r="K280" i="42"/>
  <c r="J280" i="42"/>
  <c r="I280" i="42"/>
  <c r="H280" i="42"/>
  <c r="G280" i="42"/>
  <c r="F280" i="42"/>
  <c r="D280" i="42"/>
  <c r="C280" i="42"/>
  <c r="F279" i="42"/>
  <c r="E279" i="42"/>
  <c r="F278" i="42"/>
  <c r="E278" i="42"/>
  <c r="F277" i="42"/>
  <c r="E277" i="42"/>
  <c r="F276" i="42"/>
  <c r="E276" i="42"/>
  <c r="F275" i="42"/>
  <c r="E275" i="42"/>
  <c r="F274" i="42"/>
  <c r="E274" i="42"/>
  <c r="F273" i="42"/>
  <c r="E273" i="42"/>
  <c r="F272" i="42"/>
  <c r="E272" i="42"/>
  <c r="U271" i="42"/>
  <c r="F271" i="42"/>
  <c r="E271" i="42"/>
  <c r="U270" i="42"/>
  <c r="F270" i="42"/>
  <c r="E270" i="42"/>
  <c r="U269" i="42"/>
  <c r="F269" i="42"/>
  <c r="E269" i="42"/>
  <c r="U268" i="42"/>
  <c r="F268" i="42"/>
  <c r="E268" i="42"/>
  <c r="F267" i="42"/>
  <c r="E267" i="42"/>
  <c r="U266" i="42"/>
  <c r="F266" i="42"/>
  <c r="E266" i="42"/>
  <c r="F265" i="42"/>
  <c r="E265" i="42"/>
  <c r="U264" i="42"/>
  <c r="F264" i="42"/>
  <c r="F263" i="42" s="1"/>
  <c r="E264" i="42"/>
  <c r="E263" i="42" s="1"/>
  <c r="N263" i="42"/>
  <c r="M263" i="42"/>
  <c r="L263" i="42"/>
  <c r="K263" i="42"/>
  <c r="J263" i="42"/>
  <c r="I263" i="42"/>
  <c r="H263" i="42"/>
  <c r="G263" i="42"/>
  <c r="D263" i="42"/>
  <c r="C263" i="42"/>
  <c r="U262" i="42"/>
  <c r="F262" i="42"/>
  <c r="E262" i="42"/>
  <c r="U261" i="42"/>
  <c r="F261" i="42"/>
  <c r="E261" i="42"/>
  <c r="U260" i="42"/>
  <c r="F260" i="42"/>
  <c r="E260" i="42"/>
  <c r="N259" i="42"/>
  <c r="M259" i="42"/>
  <c r="L259" i="42"/>
  <c r="K259" i="42"/>
  <c r="J259" i="42"/>
  <c r="I259" i="42"/>
  <c r="H259" i="42"/>
  <c r="G259" i="42"/>
  <c r="D259" i="42"/>
  <c r="C259" i="42"/>
  <c r="U258" i="42"/>
  <c r="F258" i="42"/>
  <c r="E258" i="42"/>
  <c r="U257" i="42"/>
  <c r="F257" i="42"/>
  <c r="E257" i="42"/>
  <c r="U256" i="42"/>
  <c r="F256" i="42"/>
  <c r="E256" i="42"/>
  <c r="U255" i="42"/>
  <c r="U254" i="42" s="1"/>
  <c r="F255" i="42"/>
  <c r="E255" i="42"/>
  <c r="X254" i="42"/>
  <c r="W254" i="42"/>
  <c r="V254" i="42"/>
  <c r="T254" i="42"/>
  <c r="S254" i="42"/>
  <c r="R254" i="42"/>
  <c r="Q254" i="42"/>
  <c r="P254" i="42"/>
  <c r="O254" i="42"/>
  <c r="N254" i="42"/>
  <c r="M254" i="42"/>
  <c r="L254" i="42"/>
  <c r="K254" i="42"/>
  <c r="J254" i="42"/>
  <c r="I254" i="42"/>
  <c r="H254" i="42"/>
  <c r="G254" i="42"/>
  <c r="D254" i="42"/>
  <c r="C254" i="42"/>
  <c r="F253" i="42"/>
  <c r="E253" i="42"/>
  <c r="U252" i="42"/>
  <c r="F252" i="42"/>
  <c r="E252" i="42"/>
  <c r="N251" i="42"/>
  <c r="M251" i="42"/>
  <c r="L251" i="42"/>
  <c r="K251" i="42"/>
  <c r="J251" i="42"/>
  <c r="I251" i="42"/>
  <c r="H251" i="42"/>
  <c r="G251" i="42"/>
  <c r="D251" i="42"/>
  <c r="C251" i="42"/>
  <c r="U250" i="42"/>
  <c r="F250" i="42"/>
  <c r="E250" i="42"/>
  <c r="U249" i="42"/>
  <c r="F249" i="42"/>
  <c r="E249" i="42"/>
  <c r="U248" i="42"/>
  <c r="P248" i="42"/>
  <c r="P239" i="42" s="1"/>
  <c r="F248" i="42"/>
  <c r="E248" i="42"/>
  <c r="U247" i="42"/>
  <c r="F247" i="42"/>
  <c r="E247" i="42"/>
  <c r="F246" i="42"/>
  <c r="E246" i="42"/>
  <c r="U245" i="42"/>
  <c r="F245" i="42"/>
  <c r="E245" i="42"/>
  <c r="U244" i="42"/>
  <c r="F244" i="42"/>
  <c r="E244" i="42"/>
  <c r="U243" i="42"/>
  <c r="F243" i="42"/>
  <c r="E243" i="42"/>
  <c r="U242" i="42"/>
  <c r="F242" i="42"/>
  <c r="E242" i="42"/>
  <c r="U241" i="42"/>
  <c r="F241" i="42"/>
  <c r="E241" i="42"/>
  <c r="U240" i="42"/>
  <c r="F240" i="42"/>
  <c r="E240" i="42"/>
  <c r="AA239" i="42"/>
  <c r="Z239" i="42"/>
  <c r="X239" i="42"/>
  <c r="W239" i="42"/>
  <c r="W238" i="42" s="1"/>
  <c r="V239" i="42"/>
  <c r="T239" i="42"/>
  <c r="S239" i="42"/>
  <c r="S238" i="42" s="1"/>
  <c r="R239" i="42"/>
  <c r="R238" i="42" s="1"/>
  <c r="Q239" i="42"/>
  <c r="O239" i="42"/>
  <c r="N239" i="42"/>
  <c r="M239" i="42"/>
  <c r="L239" i="42"/>
  <c r="K239" i="42"/>
  <c r="J239" i="42"/>
  <c r="I239" i="42"/>
  <c r="H239" i="42"/>
  <c r="G239" i="42"/>
  <c r="D239" i="42"/>
  <c r="D238" i="42" s="1"/>
  <c r="C239" i="42"/>
  <c r="AA238" i="42"/>
  <c r="AA203" i="42" s="1"/>
  <c r="Z238" i="42"/>
  <c r="V238" i="42"/>
  <c r="O238" i="42"/>
  <c r="F237" i="42"/>
  <c r="E237" i="42"/>
  <c r="U236" i="42"/>
  <c r="P236" i="42"/>
  <c r="F236" i="42"/>
  <c r="E236" i="42"/>
  <c r="F235" i="42"/>
  <c r="E235" i="42"/>
  <c r="F234" i="42"/>
  <c r="E234" i="42"/>
  <c r="F233" i="42"/>
  <c r="E233" i="42"/>
  <c r="F232" i="42"/>
  <c r="E232" i="42"/>
  <c r="F231" i="42"/>
  <c r="F230" i="42" s="1"/>
  <c r="E231" i="42"/>
  <c r="E230" i="42" s="1"/>
  <c r="P230" i="42"/>
  <c r="N230" i="42"/>
  <c r="M230" i="42"/>
  <c r="L230" i="42"/>
  <c r="K230" i="42"/>
  <c r="J230" i="42"/>
  <c r="I230" i="42"/>
  <c r="H230" i="42"/>
  <c r="G230" i="42"/>
  <c r="D230" i="42"/>
  <c r="C230" i="42"/>
  <c r="F229" i="42"/>
  <c r="E229" i="42"/>
  <c r="U228" i="42"/>
  <c r="P228" i="42"/>
  <c r="F228" i="42"/>
  <c r="E228" i="42"/>
  <c r="F227" i="42"/>
  <c r="E227" i="42"/>
  <c r="F226" i="42"/>
  <c r="E226" i="42"/>
  <c r="F225" i="42"/>
  <c r="E225" i="42"/>
  <c r="F224" i="42"/>
  <c r="E224" i="42"/>
  <c r="F223" i="42"/>
  <c r="E223" i="42"/>
  <c r="P222" i="42"/>
  <c r="N222" i="42"/>
  <c r="M222" i="42"/>
  <c r="L222" i="42"/>
  <c r="K222" i="42"/>
  <c r="J222" i="42"/>
  <c r="I222" i="42"/>
  <c r="H222" i="42"/>
  <c r="G222" i="42"/>
  <c r="D222" i="42"/>
  <c r="C222" i="42"/>
  <c r="U221" i="42"/>
  <c r="P221" i="42"/>
  <c r="F221" i="42"/>
  <c r="E221" i="42"/>
  <c r="P220" i="42"/>
  <c r="F220" i="42"/>
  <c r="E220" i="42"/>
  <c r="U219" i="42"/>
  <c r="F219" i="42"/>
  <c r="E219" i="42"/>
  <c r="F218" i="42"/>
  <c r="E218" i="42"/>
  <c r="F217" i="42"/>
  <c r="E217" i="42"/>
  <c r="F216" i="42"/>
  <c r="E216" i="42"/>
  <c r="U215" i="42"/>
  <c r="P215" i="42"/>
  <c r="F215" i="42"/>
  <c r="E215" i="42"/>
  <c r="F214" i="42"/>
  <c r="E214" i="42"/>
  <c r="F213" i="42"/>
  <c r="E213" i="42"/>
  <c r="F212" i="42"/>
  <c r="E212" i="42"/>
  <c r="F211" i="42"/>
  <c r="E211" i="42"/>
  <c r="U210" i="42"/>
  <c r="P210" i="42"/>
  <c r="F210" i="42"/>
  <c r="E210" i="42"/>
  <c r="U209" i="42"/>
  <c r="P209" i="42"/>
  <c r="F209" i="42"/>
  <c r="E209" i="42"/>
  <c r="E206" i="42" s="1"/>
  <c r="F208" i="42"/>
  <c r="E208" i="42"/>
  <c r="U207" i="42"/>
  <c r="P207" i="42"/>
  <c r="F207" i="42"/>
  <c r="E207" i="42"/>
  <c r="Z206" i="42"/>
  <c r="Z205" i="42" s="1"/>
  <c r="X206" i="42"/>
  <c r="X205" i="42" s="1"/>
  <c r="W206" i="42"/>
  <c r="W205" i="42" s="1"/>
  <c r="V206" i="42"/>
  <c r="T206" i="42"/>
  <c r="T205" i="42" s="1"/>
  <c r="S206" i="42"/>
  <c r="S205" i="42" s="1"/>
  <c r="R206" i="42"/>
  <c r="Q206" i="42"/>
  <c r="Q205" i="42" s="1"/>
  <c r="O206" i="42"/>
  <c r="O205" i="42" s="1"/>
  <c r="O203" i="42" s="1"/>
  <c r="N206" i="42"/>
  <c r="M206" i="42"/>
  <c r="M205" i="42" s="1"/>
  <c r="L206" i="42"/>
  <c r="K206" i="42"/>
  <c r="K205" i="42" s="1"/>
  <c r="J206" i="42"/>
  <c r="I206" i="42"/>
  <c r="I205" i="42" s="1"/>
  <c r="H206" i="42"/>
  <c r="G206" i="42"/>
  <c r="G205" i="42" s="1"/>
  <c r="D206" i="42"/>
  <c r="D205" i="42" s="1"/>
  <c r="C206" i="42"/>
  <c r="C205" i="42" s="1"/>
  <c r="V205" i="42"/>
  <c r="R205" i="42"/>
  <c r="F202" i="42"/>
  <c r="E202" i="42"/>
  <c r="F201" i="42"/>
  <c r="E201" i="42"/>
  <c r="F200" i="42"/>
  <c r="E200" i="42"/>
  <c r="N199" i="42"/>
  <c r="M199" i="42"/>
  <c r="L199" i="42"/>
  <c r="K199" i="42"/>
  <c r="J199" i="42"/>
  <c r="I199" i="42"/>
  <c r="H199" i="42"/>
  <c r="G199" i="42"/>
  <c r="F199" i="42"/>
  <c r="D199" i="42"/>
  <c r="C199" i="42"/>
  <c r="F198" i="42"/>
  <c r="E198" i="42"/>
  <c r="F197" i="42"/>
  <c r="F196" i="42" s="1"/>
  <c r="E197" i="42"/>
  <c r="N196" i="42"/>
  <c r="M196" i="42"/>
  <c r="L196" i="42"/>
  <c r="K196" i="42"/>
  <c r="J196" i="42"/>
  <c r="I196" i="42"/>
  <c r="H196" i="42"/>
  <c r="G196" i="42"/>
  <c r="D196" i="42"/>
  <c r="C196" i="42"/>
  <c r="F195" i="42"/>
  <c r="E195" i="42"/>
  <c r="F194" i="42"/>
  <c r="E194" i="42"/>
  <c r="F193" i="42"/>
  <c r="E193" i="42"/>
  <c r="N192" i="42"/>
  <c r="M192" i="42"/>
  <c r="L192" i="42"/>
  <c r="K192" i="42"/>
  <c r="J192" i="42"/>
  <c r="I192" i="42"/>
  <c r="H192" i="42"/>
  <c r="G192" i="42"/>
  <c r="D192" i="42"/>
  <c r="C192" i="42"/>
  <c r="F191" i="42"/>
  <c r="E191" i="42"/>
  <c r="F190" i="42"/>
  <c r="E190" i="42"/>
  <c r="F189" i="42"/>
  <c r="E189" i="42"/>
  <c r="N188" i="42"/>
  <c r="M188" i="42"/>
  <c r="L188" i="42"/>
  <c r="K188" i="42"/>
  <c r="J188" i="42"/>
  <c r="I188" i="42"/>
  <c r="H188" i="42"/>
  <c r="G188" i="42"/>
  <c r="F188" i="42"/>
  <c r="E188" i="42"/>
  <c r="D188" i="42"/>
  <c r="C188" i="42"/>
  <c r="F187" i="42"/>
  <c r="E187" i="42"/>
  <c r="F186" i="42"/>
  <c r="E186" i="42"/>
  <c r="F185" i="42"/>
  <c r="F184" i="42" s="1"/>
  <c r="E185" i="42"/>
  <c r="E184" i="42" s="1"/>
  <c r="N184" i="42"/>
  <c r="M184" i="42"/>
  <c r="L184" i="42"/>
  <c r="K184" i="42"/>
  <c r="J184" i="42"/>
  <c r="I184" i="42"/>
  <c r="H184" i="42"/>
  <c r="G184" i="42"/>
  <c r="D184" i="42"/>
  <c r="C184" i="42"/>
  <c r="F183" i="42"/>
  <c r="E183" i="42"/>
  <c r="F182" i="42"/>
  <c r="E182" i="42"/>
  <c r="F181" i="42"/>
  <c r="F180" i="42" s="1"/>
  <c r="E181" i="42"/>
  <c r="E180" i="42" s="1"/>
  <c r="N180" i="42"/>
  <c r="M180" i="42"/>
  <c r="L180" i="42"/>
  <c r="L167" i="42" s="1"/>
  <c r="K180" i="42"/>
  <c r="J180" i="42"/>
  <c r="I180" i="42"/>
  <c r="H180" i="42"/>
  <c r="G180" i="42"/>
  <c r="D180" i="42"/>
  <c r="C180" i="42"/>
  <c r="F179" i="42"/>
  <c r="E179" i="42"/>
  <c r="F178" i="42"/>
  <c r="E178" i="42"/>
  <c r="F177" i="42"/>
  <c r="F176" i="42" s="1"/>
  <c r="E177" i="42"/>
  <c r="N176" i="42"/>
  <c r="M176" i="42"/>
  <c r="L176" i="42"/>
  <c r="K176" i="42"/>
  <c r="J176" i="42"/>
  <c r="I176" i="42"/>
  <c r="H176" i="42"/>
  <c r="G176" i="42"/>
  <c r="D176" i="42"/>
  <c r="C176" i="42"/>
  <c r="F175" i="42"/>
  <c r="E175" i="42"/>
  <c r="F174" i="42"/>
  <c r="E174" i="42"/>
  <c r="F173" i="42"/>
  <c r="E173" i="42"/>
  <c r="N172" i="42"/>
  <c r="M172" i="42"/>
  <c r="L172" i="42"/>
  <c r="K172" i="42"/>
  <c r="J172" i="42"/>
  <c r="I172" i="42"/>
  <c r="H172" i="42"/>
  <c r="G172" i="42"/>
  <c r="D172" i="42"/>
  <c r="D167" i="42" s="1"/>
  <c r="C172" i="42"/>
  <c r="F171" i="42"/>
  <c r="E171" i="42"/>
  <c r="F170" i="42"/>
  <c r="E170" i="42"/>
  <c r="F169" i="42"/>
  <c r="E169" i="42"/>
  <c r="N168" i="42"/>
  <c r="N167" i="42" s="1"/>
  <c r="M168" i="42"/>
  <c r="L168" i="42"/>
  <c r="K168" i="42"/>
  <c r="J168" i="42"/>
  <c r="J167" i="42" s="1"/>
  <c r="I168" i="42"/>
  <c r="H168" i="42"/>
  <c r="G168" i="42"/>
  <c r="F168" i="42"/>
  <c r="D168" i="42"/>
  <c r="C168" i="42"/>
  <c r="F166" i="42"/>
  <c r="E166" i="42"/>
  <c r="F165" i="42"/>
  <c r="E165" i="42"/>
  <c r="F164" i="42"/>
  <c r="E164" i="42"/>
  <c r="F163" i="42"/>
  <c r="E163" i="42"/>
  <c r="N162" i="42"/>
  <c r="M162" i="42"/>
  <c r="L162" i="42"/>
  <c r="K162" i="42"/>
  <c r="J162" i="42"/>
  <c r="I162" i="42"/>
  <c r="H162" i="42"/>
  <c r="G162" i="42"/>
  <c r="D162" i="42"/>
  <c r="C162" i="42"/>
  <c r="F161" i="42"/>
  <c r="E161" i="42"/>
  <c r="F160" i="42"/>
  <c r="E160" i="42"/>
  <c r="F159" i="42"/>
  <c r="E159" i="42"/>
  <c r="F158" i="42"/>
  <c r="F157" i="42" s="1"/>
  <c r="E158" i="42"/>
  <c r="E157" i="42" s="1"/>
  <c r="N157" i="42"/>
  <c r="M157" i="42"/>
  <c r="L157" i="42"/>
  <c r="K157" i="42"/>
  <c r="J157" i="42"/>
  <c r="I157" i="42"/>
  <c r="H157" i="42"/>
  <c r="G157" i="42"/>
  <c r="D157" i="42"/>
  <c r="C157" i="42"/>
  <c r="F156" i="42"/>
  <c r="E156" i="42"/>
  <c r="F155" i="42"/>
  <c r="E155" i="42"/>
  <c r="F154" i="42"/>
  <c r="F153" i="42" s="1"/>
  <c r="E154" i="42"/>
  <c r="N153" i="42"/>
  <c r="M153" i="42"/>
  <c r="L153" i="42"/>
  <c r="K153" i="42"/>
  <c r="J153" i="42"/>
  <c r="I153" i="42"/>
  <c r="H153" i="42"/>
  <c r="G153" i="42"/>
  <c r="D153" i="42"/>
  <c r="C153" i="42"/>
  <c r="F152" i="42"/>
  <c r="E152" i="42"/>
  <c r="F151" i="42"/>
  <c r="E151" i="42"/>
  <c r="F150" i="42"/>
  <c r="E150" i="42"/>
  <c r="F149" i="42"/>
  <c r="E149" i="42"/>
  <c r="E148" i="42" s="1"/>
  <c r="N148" i="42"/>
  <c r="M148" i="42"/>
  <c r="L148" i="42"/>
  <c r="K148" i="42"/>
  <c r="J148" i="42"/>
  <c r="I148" i="42"/>
  <c r="H148" i="42"/>
  <c r="G148" i="42"/>
  <c r="D148" i="42"/>
  <c r="C148" i="42"/>
  <c r="F147" i="42"/>
  <c r="E147" i="42"/>
  <c r="F146" i="42"/>
  <c r="E146" i="42"/>
  <c r="F145" i="42"/>
  <c r="E145" i="42"/>
  <c r="F144" i="42"/>
  <c r="F143" i="42" s="1"/>
  <c r="E144" i="42"/>
  <c r="N143" i="42"/>
  <c r="M143" i="42"/>
  <c r="L143" i="42"/>
  <c r="K143" i="42"/>
  <c r="J143" i="42"/>
  <c r="I143" i="42"/>
  <c r="H143" i="42"/>
  <c r="G143" i="42"/>
  <c r="D143" i="42"/>
  <c r="C143" i="42"/>
  <c r="F142" i="42"/>
  <c r="E142" i="42"/>
  <c r="F141" i="42"/>
  <c r="E141" i="42"/>
  <c r="F140" i="42"/>
  <c r="E140" i="42"/>
  <c r="F139" i="42"/>
  <c r="E139" i="42"/>
  <c r="E138" i="42" s="1"/>
  <c r="N138" i="42"/>
  <c r="M138" i="42"/>
  <c r="L138" i="42"/>
  <c r="K138" i="42"/>
  <c r="J138" i="42"/>
  <c r="I138" i="42"/>
  <c r="H138" i="42"/>
  <c r="G138" i="42"/>
  <c r="D138" i="42"/>
  <c r="C138" i="42"/>
  <c r="F137" i="42"/>
  <c r="E137" i="42"/>
  <c r="F136" i="42"/>
  <c r="E136" i="42"/>
  <c r="F135" i="42"/>
  <c r="E135" i="42"/>
  <c r="F134" i="42"/>
  <c r="F133" i="42" s="1"/>
  <c r="E134" i="42"/>
  <c r="N133" i="42"/>
  <c r="M133" i="42"/>
  <c r="L133" i="42"/>
  <c r="K133" i="42"/>
  <c r="J133" i="42"/>
  <c r="I133" i="42"/>
  <c r="H133" i="42"/>
  <c r="G133" i="42"/>
  <c r="D133" i="42"/>
  <c r="C133" i="42"/>
  <c r="F132" i="42"/>
  <c r="E132" i="42"/>
  <c r="F131" i="42"/>
  <c r="E131" i="42"/>
  <c r="F130" i="42"/>
  <c r="E130" i="42"/>
  <c r="F129" i="42"/>
  <c r="E129" i="42"/>
  <c r="E128" i="42" s="1"/>
  <c r="N128" i="42"/>
  <c r="M128" i="42"/>
  <c r="L128" i="42"/>
  <c r="K128" i="42"/>
  <c r="J128" i="42"/>
  <c r="I128" i="42"/>
  <c r="H128" i="42"/>
  <c r="G128" i="42"/>
  <c r="D128" i="42"/>
  <c r="C128" i="42"/>
  <c r="F127" i="42"/>
  <c r="E127" i="42"/>
  <c r="F126" i="42"/>
  <c r="E126" i="42"/>
  <c r="F125" i="42"/>
  <c r="E125" i="42"/>
  <c r="F124" i="42"/>
  <c r="F123" i="42" s="1"/>
  <c r="E124" i="42"/>
  <c r="N123" i="42"/>
  <c r="M123" i="42"/>
  <c r="L123" i="42"/>
  <c r="K123" i="42"/>
  <c r="J123" i="42"/>
  <c r="I123" i="42"/>
  <c r="H123" i="42"/>
  <c r="G123" i="42"/>
  <c r="D123" i="42"/>
  <c r="C123" i="42"/>
  <c r="F122" i="42"/>
  <c r="E122" i="42"/>
  <c r="F121" i="42"/>
  <c r="E121" i="42"/>
  <c r="E120" i="42" s="1"/>
  <c r="N120" i="42"/>
  <c r="M120" i="42"/>
  <c r="L120" i="42"/>
  <c r="K120" i="42"/>
  <c r="J120" i="42"/>
  <c r="I120" i="42"/>
  <c r="H120" i="42"/>
  <c r="G120" i="42"/>
  <c r="D120" i="42"/>
  <c r="C120" i="42"/>
  <c r="F119" i="42"/>
  <c r="E119" i="42"/>
  <c r="F118" i="42"/>
  <c r="E118" i="42"/>
  <c r="F117" i="42"/>
  <c r="E117" i="42"/>
  <c r="F116" i="42"/>
  <c r="F115" i="42" s="1"/>
  <c r="E116" i="42"/>
  <c r="N115" i="42"/>
  <c r="M115" i="42"/>
  <c r="L115" i="42"/>
  <c r="K115" i="42"/>
  <c r="J115" i="42"/>
  <c r="I115" i="42"/>
  <c r="H115" i="42"/>
  <c r="G115" i="42"/>
  <c r="D115" i="42"/>
  <c r="C115" i="42"/>
  <c r="F114" i="42"/>
  <c r="E114" i="42"/>
  <c r="F113" i="42"/>
  <c r="E113" i="42"/>
  <c r="E112" i="42" s="1"/>
  <c r="N112" i="42"/>
  <c r="M112" i="42"/>
  <c r="L112" i="42"/>
  <c r="K112" i="42"/>
  <c r="J112" i="42"/>
  <c r="I112" i="42"/>
  <c r="H112" i="42"/>
  <c r="G112" i="42"/>
  <c r="D112" i="42"/>
  <c r="C112" i="42"/>
  <c r="F111" i="42"/>
  <c r="E111" i="42"/>
  <c r="F110" i="42"/>
  <c r="F109" i="42" s="1"/>
  <c r="E110" i="42"/>
  <c r="N109" i="42"/>
  <c r="M109" i="42"/>
  <c r="L109" i="42"/>
  <c r="K109" i="42"/>
  <c r="J109" i="42"/>
  <c r="I109" i="42"/>
  <c r="H109" i="42"/>
  <c r="G109" i="42"/>
  <c r="D109" i="42"/>
  <c r="C109" i="42"/>
  <c r="F108" i="42"/>
  <c r="E108" i="42"/>
  <c r="F107" i="42"/>
  <c r="E107" i="42"/>
  <c r="E106" i="42" s="1"/>
  <c r="N106" i="42"/>
  <c r="N105" i="42" s="1"/>
  <c r="M106" i="42"/>
  <c r="L106" i="42"/>
  <c r="K106" i="42"/>
  <c r="J106" i="42"/>
  <c r="J105" i="42" s="1"/>
  <c r="I106" i="42"/>
  <c r="H106" i="42"/>
  <c r="G106" i="42"/>
  <c r="D106" i="42"/>
  <c r="D105" i="42" s="1"/>
  <c r="C106" i="42"/>
  <c r="M105" i="42"/>
  <c r="L105" i="42"/>
  <c r="P104" i="42"/>
  <c r="F104" i="42"/>
  <c r="E104" i="42"/>
  <c r="U103" i="42"/>
  <c r="P103" i="42"/>
  <c r="F103" i="42"/>
  <c r="E103" i="42"/>
  <c r="U102" i="42"/>
  <c r="F102" i="42"/>
  <c r="E102" i="42"/>
  <c r="F101" i="42"/>
  <c r="E101" i="42"/>
  <c r="F100" i="42"/>
  <c r="E100" i="42"/>
  <c r="F99" i="42"/>
  <c r="E99" i="42"/>
  <c r="F98" i="42"/>
  <c r="F97" i="42" s="1"/>
  <c r="E98" i="42"/>
  <c r="N97" i="42"/>
  <c r="M97" i="42"/>
  <c r="L97" i="42"/>
  <c r="K97" i="42"/>
  <c r="J97" i="42"/>
  <c r="I97" i="42"/>
  <c r="H97" i="42"/>
  <c r="G97" i="42"/>
  <c r="D97" i="42"/>
  <c r="C97" i="42"/>
  <c r="F96" i="42"/>
  <c r="E96" i="42"/>
  <c r="F95" i="42"/>
  <c r="E95" i="42"/>
  <c r="F94" i="42"/>
  <c r="F93" i="42" s="1"/>
  <c r="E94" i="42"/>
  <c r="E93" i="42" s="1"/>
  <c r="N93" i="42"/>
  <c r="N88" i="42" s="1"/>
  <c r="M93" i="42"/>
  <c r="L93" i="42"/>
  <c r="L88" i="42" s="1"/>
  <c r="K93" i="42"/>
  <c r="J93" i="42"/>
  <c r="I93" i="42"/>
  <c r="H93" i="42"/>
  <c r="H88" i="42" s="1"/>
  <c r="G93" i="42"/>
  <c r="G88" i="42" s="1"/>
  <c r="D93" i="42"/>
  <c r="C93" i="42"/>
  <c r="F92" i="42"/>
  <c r="E92" i="42"/>
  <c r="U91" i="42"/>
  <c r="P91" i="42"/>
  <c r="F91" i="42"/>
  <c r="E91" i="42"/>
  <c r="U90" i="42"/>
  <c r="P90" i="42"/>
  <c r="F90" i="42"/>
  <c r="E90" i="42"/>
  <c r="F89" i="42"/>
  <c r="E89" i="42"/>
  <c r="P88" i="42"/>
  <c r="K88" i="42"/>
  <c r="J88" i="42"/>
  <c r="C88" i="42"/>
  <c r="C78" i="42" s="1"/>
  <c r="C77" i="42" s="1"/>
  <c r="F87" i="42"/>
  <c r="E87" i="42"/>
  <c r="U86" i="42"/>
  <c r="P86" i="42"/>
  <c r="F86" i="42"/>
  <c r="E86" i="42"/>
  <c r="U85" i="42"/>
  <c r="F85" i="42"/>
  <c r="E85" i="42"/>
  <c r="J84" i="42"/>
  <c r="I84" i="42"/>
  <c r="H84" i="42"/>
  <c r="G84" i="42"/>
  <c r="E84" i="42"/>
  <c r="F82" i="42"/>
  <c r="E82" i="42"/>
  <c r="F81" i="42"/>
  <c r="E81" i="42"/>
  <c r="F80" i="42"/>
  <c r="E80" i="42"/>
  <c r="P79" i="42"/>
  <c r="N79" i="42"/>
  <c r="M79" i="42"/>
  <c r="L79" i="42"/>
  <c r="K79" i="42"/>
  <c r="J79" i="42"/>
  <c r="I79" i="42"/>
  <c r="H79" i="42"/>
  <c r="G79" i="42"/>
  <c r="F79" i="42"/>
  <c r="E79" i="42"/>
  <c r="D79" i="42"/>
  <c r="C79" i="42"/>
  <c r="P78" i="42"/>
  <c r="P77" i="42"/>
  <c r="F76" i="42"/>
  <c r="E76" i="42"/>
  <c r="F75" i="42"/>
  <c r="E75" i="42"/>
  <c r="P74" i="42"/>
  <c r="F74" i="42"/>
  <c r="F73" i="42" s="1"/>
  <c r="F67" i="42" s="1"/>
  <c r="E74" i="42"/>
  <c r="N73" i="42"/>
  <c r="M73" i="42"/>
  <c r="L73" i="42"/>
  <c r="K73" i="42"/>
  <c r="J73" i="42"/>
  <c r="I73" i="42"/>
  <c r="H73" i="42"/>
  <c r="G73" i="42"/>
  <c r="D73" i="42"/>
  <c r="C73" i="42"/>
  <c r="F72" i="42"/>
  <c r="E72" i="42"/>
  <c r="F71" i="42"/>
  <c r="E71" i="42"/>
  <c r="F70" i="42"/>
  <c r="E70" i="42"/>
  <c r="N69" i="42"/>
  <c r="N68" i="42" s="1"/>
  <c r="M69" i="42"/>
  <c r="L69" i="42"/>
  <c r="K69" i="42"/>
  <c r="K68" i="42" s="1"/>
  <c r="K67" i="42" s="1"/>
  <c r="J69" i="42"/>
  <c r="J68" i="42" s="1"/>
  <c r="I69" i="42"/>
  <c r="H69" i="42"/>
  <c r="G69" i="42"/>
  <c r="G68" i="42" s="1"/>
  <c r="G67" i="42" s="1"/>
  <c r="F69" i="42"/>
  <c r="F68" i="42" s="1"/>
  <c r="D69" i="42"/>
  <c r="C69" i="42"/>
  <c r="M68" i="42"/>
  <c r="M67" i="42" s="1"/>
  <c r="L68" i="42"/>
  <c r="I68" i="42"/>
  <c r="I67" i="42" s="1"/>
  <c r="H68" i="42"/>
  <c r="D68" i="42"/>
  <c r="C68" i="42"/>
  <c r="C67" i="42" s="1"/>
  <c r="F66" i="42"/>
  <c r="E66" i="42"/>
  <c r="F65" i="42"/>
  <c r="E65" i="42"/>
  <c r="N64" i="42"/>
  <c r="N63" i="42" s="1"/>
  <c r="M64" i="42"/>
  <c r="M63" i="42" s="1"/>
  <c r="L64" i="42"/>
  <c r="L63" i="42" s="1"/>
  <c r="K64" i="42"/>
  <c r="J64" i="42"/>
  <c r="J63" i="42" s="1"/>
  <c r="I64" i="42"/>
  <c r="I63" i="42" s="1"/>
  <c r="H64" i="42"/>
  <c r="H63" i="42" s="1"/>
  <c r="G64" i="42"/>
  <c r="D64" i="42"/>
  <c r="C64" i="42"/>
  <c r="C63" i="42" s="1"/>
  <c r="K63" i="42"/>
  <c r="G63" i="42"/>
  <c r="D63" i="42"/>
  <c r="F62" i="42"/>
  <c r="E62" i="42"/>
  <c r="U61" i="42"/>
  <c r="P61" i="42"/>
  <c r="F61" i="42"/>
  <c r="E61" i="42"/>
  <c r="U60" i="42"/>
  <c r="P60" i="42"/>
  <c r="F60" i="42"/>
  <c r="F58" i="42" s="1"/>
  <c r="E60" i="42"/>
  <c r="F59" i="42"/>
  <c r="E59" i="42"/>
  <c r="P58" i="42"/>
  <c r="N58" i="42"/>
  <c r="M58" i="42"/>
  <c r="L58" i="42"/>
  <c r="K58" i="42"/>
  <c r="J58" i="42"/>
  <c r="I58" i="42"/>
  <c r="H58" i="42"/>
  <c r="G58" i="42"/>
  <c r="D58" i="42"/>
  <c r="C58" i="42"/>
  <c r="F57" i="42"/>
  <c r="E57" i="42"/>
  <c r="F56" i="42"/>
  <c r="E56" i="42"/>
  <c r="F55" i="42"/>
  <c r="F54" i="42" s="1"/>
  <c r="E55" i="42"/>
  <c r="E54" i="42" s="1"/>
  <c r="N54" i="42"/>
  <c r="N52" i="42" s="1"/>
  <c r="M54" i="42"/>
  <c r="M52" i="42" s="1"/>
  <c r="L54" i="42"/>
  <c r="L52" i="42" s="1"/>
  <c r="K54" i="42"/>
  <c r="J54" i="42"/>
  <c r="J52" i="42" s="1"/>
  <c r="I54" i="42"/>
  <c r="I52" i="42" s="1"/>
  <c r="H54" i="42"/>
  <c r="H52" i="42" s="1"/>
  <c r="G54" i="42"/>
  <c r="D54" i="42"/>
  <c r="D52" i="42" s="1"/>
  <c r="C54" i="42"/>
  <c r="C52" i="42" s="1"/>
  <c r="F53" i="42"/>
  <c r="E53" i="42"/>
  <c r="K52" i="42"/>
  <c r="G52" i="42"/>
  <c r="F51" i="42"/>
  <c r="F50" i="42" s="1"/>
  <c r="E51" i="42"/>
  <c r="E50" i="42" s="1"/>
  <c r="N50" i="42"/>
  <c r="M50" i="42"/>
  <c r="L50" i="42"/>
  <c r="K50" i="42"/>
  <c r="J50" i="42"/>
  <c r="I50" i="42"/>
  <c r="H50" i="42"/>
  <c r="G50" i="42"/>
  <c r="D50" i="42"/>
  <c r="C50" i="42"/>
  <c r="F49" i="42"/>
  <c r="F48" i="42" s="1"/>
  <c r="E49" i="42"/>
  <c r="E48" i="42" s="1"/>
  <c r="N48" i="42"/>
  <c r="M48" i="42"/>
  <c r="L48" i="42"/>
  <c r="K48" i="42"/>
  <c r="J48" i="42"/>
  <c r="I48" i="42"/>
  <c r="H48" i="42"/>
  <c r="G48" i="42"/>
  <c r="D48" i="42"/>
  <c r="C48" i="42"/>
  <c r="P47" i="42"/>
  <c r="F47" i="42"/>
  <c r="E47" i="42"/>
  <c r="F46" i="42"/>
  <c r="E46" i="42"/>
  <c r="F45" i="42"/>
  <c r="E45" i="42"/>
  <c r="U44" i="42"/>
  <c r="P44" i="42"/>
  <c r="F44" i="42"/>
  <c r="E44" i="42"/>
  <c r="U43" i="42"/>
  <c r="U33" i="42" s="1"/>
  <c r="P43" i="42"/>
  <c r="F43" i="42"/>
  <c r="E43" i="42"/>
  <c r="F42" i="42"/>
  <c r="E42" i="42"/>
  <c r="F41" i="42"/>
  <c r="E41" i="42"/>
  <c r="F40" i="42"/>
  <c r="E40" i="42"/>
  <c r="F39" i="42"/>
  <c r="E39" i="42"/>
  <c r="F38" i="42"/>
  <c r="E38" i="42"/>
  <c r="F37" i="42"/>
  <c r="E37" i="42"/>
  <c r="F36" i="42"/>
  <c r="E36" i="42"/>
  <c r="U35" i="42"/>
  <c r="P35" i="42"/>
  <c r="F35" i="42"/>
  <c r="E35" i="42"/>
  <c r="F34" i="42"/>
  <c r="E34" i="42"/>
  <c r="X33" i="42"/>
  <c r="W33" i="42"/>
  <c r="V33" i="42"/>
  <c r="T33" i="42"/>
  <c r="S33" i="42"/>
  <c r="R33" i="42"/>
  <c r="Q33" i="42"/>
  <c r="O33" i="42"/>
  <c r="N33" i="42"/>
  <c r="M33" i="42"/>
  <c r="L33" i="42"/>
  <c r="K33" i="42"/>
  <c r="J33" i="42"/>
  <c r="I33" i="42"/>
  <c r="H33" i="42"/>
  <c r="G33" i="42"/>
  <c r="E33" i="42"/>
  <c r="D33" i="42"/>
  <c r="C33" i="42"/>
  <c r="P32" i="42"/>
  <c r="F31" i="42"/>
  <c r="F30" i="42" s="1"/>
  <c r="E31" i="42"/>
  <c r="E30" i="42" s="1"/>
  <c r="N30" i="42"/>
  <c r="M30" i="42"/>
  <c r="L30" i="42"/>
  <c r="K30" i="42"/>
  <c r="J30" i="42"/>
  <c r="I30" i="42"/>
  <c r="H30" i="42"/>
  <c r="G30" i="42"/>
  <c r="D30" i="42"/>
  <c r="C30" i="42"/>
  <c r="F29" i="42"/>
  <c r="E29" i="42"/>
  <c r="F28" i="42"/>
  <c r="E28" i="42"/>
  <c r="F27" i="42"/>
  <c r="E27" i="42"/>
  <c r="F26" i="42"/>
  <c r="E26" i="42"/>
  <c r="E25" i="42" s="1"/>
  <c r="N25" i="42"/>
  <c r="M25" i="42"/>
  <c r="L25" i="42"/>
  <c r="K25" i="42"/>
  <c r="K22" i="42" s="1"/>
  <c r="K21" i="42" s="1"/>
  <c r="J25" i="42"/>
  <c r="I25" i="42"/>
  <c r="H25" i="42"/>
  <c r="G25" i="42"/>
  <c r="G22" i="42" s="1"/>
  <c r="G21" i="42" s="1"/>
  <c r="D25" i="42"/>
  <c r="C25" i="42"/>
  <c r="P24" i="42"/>
  <c r="F24" i="42"/>
  <c r="F23" i="42" s="1"/>
  <c r="E24" i="42"/>
  <c r="E23" i="42" s="1"/>
  <c r="P23" i="42"/>
  <c r="N23" i="42"/>
  <c r="M23" i="42"/>
  <c r="M22" i="42" s="1"/>
  <c r="M21" i="42" s="1"/>
  <c r="L23" i="42"/>
  <c r="L22" i="42" s="1"/>
  <c r="L21" i="42" s="1"/>
  <c r="K23" i="42"/>
  <c r="J23" i="42"/>
  <c r="I23" i="42"/>
  <c r="I22" i="42" s="1"/>
  <c r="I21" i="42" s="1"/>
  <c r="H23" i="42"/>
  <c r="H22" i="42" s="1"/>
  <c r="H21" i="42" s="1"/>
  <c r="G23" i="42"/>
  <c r="D23" i="42"/>
  <c r="C23" i="42"/>
  <c r="C22" i="42" s="1"/>
  <c r="C21" i="42" s="1"/>
  <c r="P22" i="42"/>
  <c r="P21" i="42"/>
  <c r="F19" i="42"/>
  <c r="F17" i="42" s="1"/>
  <c r="F16" i="42" s="1"/>
  <c r="F15" i="42" s="1"/>
  <c r="E19" i="42"/>
  <c r="F18" i="42"/>
  <c r="E18" i="42"/>
  <c r="E17" i="42" s="1"/>
  <c r="E16" i="42" s="1"/>
  <c r="E15" i="42" s="1"/>
  <c r="N17" i="42"/>
  <c r="N16" i="42" s="1"/>
  <c r="N15" i="42" s="1"/>
  <c r="M17" i="42"/>
  <c r="L17" i="42"/>
  <c r="L16" i="42" s="1"/>
  <c r="L15" i="42" s="1"/>
  <c r="K17" i="42"/>
  <c r="K16" i="42" s="1"/>
  <c r="K15" i="42" s="1"/>
  <c r="J17" i="42"/>
  <c r="J16" i="42" s="1"/>
  <c r="J15" i="42" s="1"/>
  <c r="I17" i="42"/>
  <c r="H17" i="42"/>
  <c r="H16" i="42" s="1"/>
  <c r="H15" i="42" s="1"/>
  <c r="G17" i="42"/>
  <c r="G16" i="42" s="1"/>
  <c r="G15" i="42" s="1"/>
  <c r="D17" i="42"/>
  <c r="D16" i="42" s="1"/>
  <c r="D15" i="42" s="1"/>
  <c r="C17" i="42"/>
  <c r="C16" i="42" s="1"/>
  <c r="C15" i="42" s="1"/>
  <c r="P16" i="42"/>
  <c r="M16" i="42"/>
  <c r="M15" i="42" s="1"/>
  <c r="I16" i="42"/>
  <c r="I15" i="42" s="1"/>
  <c r="P15" i="42"/>
  <c r="P14" i="42"/>
  <c r="P13" i="42" s="1"/>
  <c r="AA13" i="42"/>
  <c r="Z13" i="42"/>
  <c r="X13" i="42"/>
  <c r="W13" i="42"/>
  <c r="V13" i="42"/>
  <c r="T13" i="42"/>
  <c r="S13" i="42"/>
  <c r="R13" i="42"/>
  <c r="Q13" i="42"/>
  <c r="O13" i="42"/>
  <c r="E43" i="41"/>
  <c r="F43" i="41"/>
  <c r="P43" i="41"/>
  <c r="U43" i="41"/>
  <c r="E35" i="41"/>
  <c r="F35" i="41"/>
  <c r="P35" i="41"/>
  <c r="U35" i="41"/>
  <c r="P32" i="41"/>
  <c r="C33" i="41"/>
  <c r="D33" i="41"/>
  <c r="G33" i="41"/>
  <c r="H33" i="41"/>
  <c r="I33" i="41"/>
  <c r="J33" i="41"/>
  <c r="K33" i="41"/>
  <c r="L33" i="41"/>
  <c r="M33" i="41"/>
  <c r="N33" i="41"/>
  <c r="O33" i="41"/>
  <c r="Q33" i="41"/>
  <c r="R33" i="41"/>
  <c r="S33" i="41"/>
  <c r="T33" i="41"/>
  <c r="V33" i="41"/>
  <c r="W33" i="41"/>
  <c r="X33" i="41"/>
  <c r="P21" i="41"/>
  <c r="P22" i="41"/>
  <c r="C23" i="41"/>
  <c r="D23" i="41"/>
  <c r="G23" i="41"/>
  <c r="H23" i="41"/>
  <c r="I23" i="41"/>
  <c r="J23" i="41"/>
  <c r="K23" i="41"/>
  <c r="L23" i="41"/>
  <c r="M23" i="41"/>
  <c r="N23" i="41"/>
  <c r="P23" i="41"/>
  <c r="E24" i="41"/>
  <c r="E23" i="41" s="1"/>
  <c r="F24" i="41"/>
  <c r="F23" i="41" s="1"/>
  <c r="P24" i="41"/>
  <c r="O13" i="41"/>
  <c r="Q13" i="41"/>
  <c r="R13" i="41"/>
  <c r="S13" i="41"/>
  <c r="T13" i="41"/>
  <c r="V13" i="41"/>
  <c r="W13" i="41"/>
  <c r="X13" i="41"/>
  <c r="Z13" i="41"/>
  <c r="AA13" i="41"/>
  <c r="P14" i="41"/>
  <c r="P15" i="41"/>
  <c r="P16" i="41"/>
  <c r="K239" i="41"/>
  <c r="L239" i="41"/>
  <c r="M239" i="41"/>
  <c r="N239" i="41"/>
  <c r="O239" i="41"/>
  <c r="Q239" i="41"/>
  <c r="R239" i="41"/>
  <c r="S239" i="41"/>
  <c r="T239" i="41"/>
  <c r="T238" i="41" s="1"/>
  <c r="T203" i="41" s="1"/>
  <c r="V239" i="41"/>
  <c r="W239" i="41"/>
  <c r="X239" i="41"/>
  <c r="K254" i="41"/>
  <c r="L254" i="41"/>
  <c r="M254" i="41"/>
  <c r="N254" i="41"/>
  <c r="O254" i="41"/>
  <c r="P254" i="41"/>
  <c r="Q254" i="41"/>
  <c r="R254" i="41"/>
  <c r="R238" i="41" s="1"/>
  <c r="S254" i="41"/>
  <c r="T254" i="41"/>
  <c r="V254" i="41"/>
  <c r="W254" i="41"/>
  <c r="X254" i="41"/>
  <c r="K206" i="41"/>
  <c r="L206" i="41"/>
  <c r="M206" i="41"/>
  <c r="N206" i="41"/>
  <c r="O206" i="41"/>
  <c r="O205" i="41" s="1"/>
  <c r="Q206" i="41"/>
  <c r="Q205" i="41" s="1"/>
  <c r="R206" i="41"/>
  <c r="R205" i="41" s="1"/>
  <c r="S206" i="41"/>
  <c r="S205" i="41" s="1"/>
  <c r="T206" i="41"/>
  <c r="T205" i="41" s="1"/>
  <c r="V206" i="41"/>
  <c r="V205" i="41" s="1"/>
  <c r="W206" i="41"/>
  <c r="W205" i="41" s="1"/>
  <c r="X206" i="41"/>
  <c r="X205" i="41" s="1"/>
  <c r="E242" i="41"/>
  <c r="F242" i="41"/>
  <c r="E243" i="41"/>
  <c r="F243" i="41"/>
  <c r="E52" i="42" l="1"/>
  <c r="F64" i="42"/>
  <c r="F63" i="42" s="1"/>
  <c r="D88" i="42"/>
  <c r="I105" i="42"/>
  <c r="E109" i="42"/>
  <c r="E115" i="42"/>
  <c r="E123" i="42"/>
  <c r="E133" i="42"/>
  <c r="E143" i="42"/>
  <c r="E153" i="42"/>
  <c r="F162" i="42"/>
  <c r="H167" i="42"/>
  <c r="F172" i="42"/>
  <c r="K167" i="42"/>
  <c r="E176" i="42"/>
  <c r="F192" i="42"/>
  <c r="E196" i="42"/>
  <c r="H205" i="42"/>
  <c r="L205" i="42"/>
  <c r="F251" i="42"/>
  <c r="H238" i="42"/>
  <c r="T238" i="42"/>
  <c r="F308" i="42"/>
  <c r="C334" i="42"/>
  <c r="I334" i="42"/>
  <c r="M334" i="42"/>
  <c r="E350" i="42"/>
  <c r="G353" i="42"/>
  <c r="K353" i="42"/>
  <c r="E382" i="42"/>
  <c r="E386" i="42"/>
  <c r="F440" i="42"/>
  <c r="F444" i="42"/>
  <c r="H486" i="42"/>
  <c r="L486" i="42"/>
  <c r="F487" i="42"/>
  <c r="F486" i="42" s="1"/>
  <c r="L32" i="42"/>
  <c r="L20" i="42" s="1"/>
  <c r="L14" i="42" s="1"/>
  <c r="F303" i="42"/>
  <c r="N334" i="42"/>
  <c r="F350" i="42"/>
  <c r="H353" i="42"/>
  <c r="F382" i="42"/>
  <c r="F386" i="42"/>
  <c r="E424" i="42"/>
  <c r="E428" i="42"/>
  <c r="H78" i="42"/>
  <c r="H77" i="42" s="1"/>
  <c r="L78" i="42"/>
  <c r="L77" i="42" s="1"/>
  <c r="J238" i="42"/>
  <c r="N238" i="42"/>
  <c r="E471" i="42"/>
  <c r="C32" i="42"/>
  <c r="C20" i="42" s="1"/>
  <c r="C14" i="42" s="1"/>
  <c r="C13" i="42" s="1"/>
  <c r="E64" i="42"/>
  <c r="E63" i="42" s="1"/>
  <c r="E69" i="42"/>
  <c r="E68" i="42" s="1"/>
  <c r="J67" i="42"/>
  <c r="N67" i="42"/>
  <c r="E73" i="42"/>
  <c r="H105" i="42"/>
  <c r="F106" i="42"/>
  <c r="F112" i="42"/>
  <c r="F120" i="42"/>
  <c r="F128" i="42"/>
  <c r="F138" i="42"/>
  <c r="F148" i="42"/>
  <c r="E162" i="42"/>
  <c r="E105" i="42" s="1"/>
  <c r="E172" i="42"/>
  <c r="E199" i="42"/>
  <c r="U206" i="42"/>
  <c r="E222" i="42"/>
  <c r="I474" i="42"/>
  <c r="M474" i="42"/>
  <c r="I486" i="42"/>
  <c r="M486" i="42"/>
  <c r="J490" i="42"/>
  <c r="J486" i="42" s="1"/>
  <c r="N490" i="42"/>
  <c r="N486" i="42" s="1"/>
  <c r="N203" i="42" s="1"/>
  <c r="W204" i="42"/>
  <c r="W203" i="42"/>
  <c r="S203" i="42"/>
  <c r="S204" i="42"/>
  <c r="F105" i="42"/>
  <c r="F294" i="42"/>
  <c r="E314" i="42"/>
  <c r="H32" i="42"/>
  <c r="D78" i="42"/>
  <c r="D77" i="42" s="1"/>
  <c r="R204" i="42"/>
  <c r="J205" i="42"/>
  <c r="S238" i="41"/>
  <c r="S203" i="41" s="1"/>
  <c r="D22" i="42"/>
  <c r="D21" i="42" s="1"/>
  <c r="G32" i="42"/>
  <c r="K32" i="42"/>
  <c r="K20" i="42" s="1"/>
  <c r="K14" i="42" s="1"/>
  <c r="F33" i="42"/>
  <c r="E58" i="42"/>
  <c r="E32" i="42" s="1"/>
  <c r="K78" i="42"/>
  <c r="K77" i="42" s="1"/>
  <c r="C105" i="42"/>
  <c r="G167" i="42"/>
  <c r="E168" i="42"/>
  <c r="I167" i="42"/>
  <c r="M167" i="42"/>
  <c r="O204" i="42"/>
  <c r="F222" i="42"/>
  <c r="X238" i="42"/>
  <c r="F239" i="42"/>
  <c r="U239" i="42"/>
  <c r="E239" i="42"/>
  <c r="P238" i="42"/>
  <c r="I238" i="42"/>
  <c r="M238" i="42"/>
  <c r="M204" i="42" s="1"/>
  <c r="Q238" i="42"/>
  <c r="E254" i="42"/>
  <c r="F254" i="42"/>
  <c r="F285" i="42"/>
  <c r="E285" i="42"/>
  <c r="E335" i="42"/>
  <c r="E334" i="42" s="1"/>
  <c r="D415" i="42"/>
  <c r="O238" i="41"/>
  <c r="H20" i="42"/>
  <c r="E67" i="42"/>
  <c r="W238" i="41"/>
  <c r="W204" i="41" s="1"/>
  <c r="H14" i="42"/>
  <c r="J22" i="42"/>
  <c r="J21" i="42" s="1"/>
  <c r="N22" i="42"/>
  <c r="N21" i="42" s="1"/>
  <c r="N20" i="42" s="1"/>
  <c r="N14" i="42" s="1"/>
  <c r="N13" i="42" s="1"/>
  <c r="F25" i="42"/>
  <c r="F22" i="42" s="1"/>
  <c r="F21" i="42" s="1"/>
  <c r="P33" i="42"/>
  <c r="D32" i="42"/>
  <c r="F52" i="42"/>
  <c r="J32" i="42"/>
  <c r="N32" i="42"/>
  <c r="H67" i="42"/>
  <c r="L67" i="42"/>
  <c r="J78" i="42"/>
  <c r="J77" i="42" s="1"/>
  <c r="N78" i="42"/>
  <c r="N77" i="42" s="1"/>
  <c r="U88" i="42"/>
  <c r="E97" i="42"/>
  <c r="E88" i="42" s="1"/>
  <c r="E78" i="42" s="1"/>
  <c r="E77" i="42" s="1"/>
  <c r="F88" i="42"/>
  <c r="E192" i="42"/>
  <c r="V204" i="42"/>
  <c r="P206" i="42"/>
  <c r="P205" i="42" s="1"/>
  <c r="P204" i="42" s="1"/>
  <c r="U222" i="42"/>
  <c r="U230" i="42"/>
  <c r="E259" i="42"/>
  <c r="F259" i="42"/>
  <c r="F238" i="42" s="1"/>
  <c r="F335" i="42"/>
  <c r="I353" i="42"/>
  <c r="M353" i="42"/>
  <c r="E378" i="42"/>
  <c r="E353" i="42" s="1"/>
  <c r="E394" i="42"/>
  <c r="G415" i="42"/>
  <c r="K415" i="42"/>
  <c r="E420" i="42"/>
  <c r="E415" i="42" s="1"/>
  <c r="E436" i="42"/>
  <c r="E452" i="42"/>
  <c r="U471" i="42"/>
  <c r="G486" i="42"/>
  <c r="K486" i="42"/>
  <c r="E491" i="42"/>
  <c r="E490" i="42" s="1"/>
  <c r="C490" i="42"/>
  <c r="C486" i="42" s="1"/>
  <c r="E502" i="42"/>
  <c r="E501" i="42" s="1"/>
  <c r="N205" i="42"/>
  <c r="V238" i="41"/>
  <c r="Q238" i="41"/>
  <c r="Q204" i="41" s="1"/>
  <c r="D67" i="42"/>
  <c r="I88" i="42"/>
  <c r="I78" i="42" s="1"/>
  <c r="I77" i="42" s="1"/>
  <c r="M88" i="42"/>
  <c r="M78" i="42" s="1"/>
  <c r="M77" i="42" s="1"/>
  <c r="C167" i="42"/>
  <c r="L238" i="42"/>
  <c r="L203" i="42" s="1"/>
  <c r="E251" i="42"/>
  <c r="U259" i="42"/>
  <c r="U263" i="42"/>
  <c r="U285" i="42"/>
  <c r="J353" i="42"/>
  <c r="N353" i="42"/>
  <c r="F378" i="42"/>
  <c r="F394" i="42"/>
  <c r="F353" i="42" s="1"/>
  <c r="E409" i="42"/>
  <c r="E408" i="42" s="1"/>
  <c r="H415" i="42"/>
  <c r="L415" i="42"/>
  <c r="F420" i="42"/>
  <c r="F436" i="42"/>
  <c r="F452" i="42"/>
  <c r="U456" i="42"/>
  <c r="C474" i="42"/>
  <c r="E487" i="42"/>
  <c r="E486" i="42" s="1"/>
  <c r="E22" i="42"/>
  <c r="E21" i="42" s="1"/>
  <c r="G20" i="42"/>
  <c r="G14" i="42" s="1"/>
  <c r="I32" i="42"/>
  <c r="I20" i="42" s="1"/>
  <c r="I14" i="42" s="1"/>
  <c r="M32" i="42"/>
  <c r="M20" i="42" s="1"/>
  <c r="M14" i="42" s="1"/>
  <c r="F84" i="42"/>
  <c r="F78" i="42" s="1"/>
  <c r="F77" i="42" s="1"/>
  <c r="U84" i="42"/>
  <c r="E167" i="42"/>
  <c r="P203" i="42"/>
  <c r="X204" i="42"/>
  <c r="X203" i="42"/>
  <c r="E238" i="42"/>
  <c r="C238" i="42"/>
  <c r="U475" i="42"/>
  <c r="G474" i="42"/>
  <c r="U474" i="42" s="1"/>
  <c r="K474" i="42"/>
  <c r="U476" i="42"/>
  <c r="G105" i="42"/>
  <c r="K105" i="42"/>
  <c r="D204" i="42"/>
  <c r="D203" i="42"/>
  <c r="Q204" i="42"/>
  <c r="Q203" i="42"/>
  <c r="U205" i="42"/>
  <c r="Z204" i="42"/>
  <c r="Z203" i="42"/>
  <c r="H204" i="42"/>
  <c r="H203" i="42"/>
  <c r="T204" i="42"/>
  <c r="T203" i="42"/>
  <c r="I204" i="42"/>
  <c r="I203" i="42"/>
  <c r="F334" i="42"/>
  <c r="G78" i="42"/>
  <c r="G77" i="42" s="1"/>
  <c r="U77" i="42" s="1"/>
  <c r="E205" i="42"/>
  <c r="F206" i="42"/>
  <c r="F205" i="42" s="1"/>
  <c r="J204" i="42"/>
  <c r="J203" i="42"/>
  <c r="N204" i="42"/>
  <c r="G238" i="42"/>
  <c r="K238" i="42"/>
  <c r="K204" i="42" s="1"/>
  <c r="U251" i="42"/>
  <c r="E476" i="42"/>
  <c r="E475" i="42" s="1"/>
  <c r="E474" i="42" s="1"/>
  <c r="F471" i="42"/>
  <c r="R203" i="42"/>
  <c r="V203" i="42"/>
  <c r="X238" i="41"/>
  <c r="R204" i="41"/>
  <c r="V204" i="41"/>
  <c r="V203" i="41"/>
  <c r="X203" i="41"/>
  <c r="R203" i="41"/>
  <c r="S204" i="41"/>
  <c r="X204" i="41"/>
  <c r="T204" i="41"/>
  <c r="AA239" i="41"/>
  <c r="AA238" i="41" s="1"/>
  <c r="AA203" i="41" s="1"/>
  <c r="Z239" i="41"/>
  <c r="Z238" i="41" s="1"/>
  <c r="Z206" i="41"/>
  <c r="Z205" i="41" s="1"/>
  <c r="F505" i="41"/>
  <c r="E505" i="41"/>
  <c r="F504" i="41"/>
  <c r="E504" i="41"/>
  <c r="F503" i="41"/>
  <c r="E503" i="41"/>
  <c r="N502" i="41"/>
  <c r="N501" i="41" s="1"/>
  <c r="M502" i="41"/>
  <c r="M501" i="41" s="1"/>
  <c r="L502" i="41"/>
  <c r="L501" i="41" s="1"/>
  <c r="K502" i="41"/>
  <c r="J502" i="41"/>
  <c r="J501" i="41" s="1"/>
  <c r="I502" i="41"/>
  <c r="I501" i="41" s="1"/>
  <c r="H502" i="41"/>
  <c r="H501" i="41" s="1"/>
  <c r="G502" i="41"/>
  <c r="E502" i="41"/>
  <c r="E501" i="41" s="1"/>
  <c r="D502" i="41"/>
  <c r="D501" i="41" s="1"/>
  <c r="C502" i="41"/>
  <c r="C501" i="41" s="1"/>
  <c r="K501" i="41"/>
  <c r="G501" i="41"/>
  <c r="F500" i="41"/>
  <c r="E500" i="41"/>
  <c r="F499" i="41"/>
  <c r="E499" i="41"/>
  <c r="F498" i="41"/>
  <c r="E498" i="41"/>
  <c r="F497" i="41"/>
  <c r="E497" i="41"/>
  <c r="N496" i="41"/>
  <c r="M496" i="41"/>
  <c r="L496" i="41"/>
  <c r="K496" i="41"/>
  <c r="J496" i="41"/>
  <c r="I496" i="41"/>
  <c r="H496" i="41"/>
  <c r="G496" i="41"/>
  <c r="D496" i="41"/>
  <c r="C496" i="41"/>
  <c r="F495" i="41"/>
  <c r="E495" i="41"/>
  <c r="F494" i="41"/>
  <c r="E494" i="41"/>
  <c r="F493" i="41"/>
  <c r="E493" i="41"/>
  <c r="F492" i="41"/>
  <c r="E492" i="41"/>
  <c r="N491" i="41"/>
  <c r="M491" i="41"/>
  <c r="L491" i="41"/>
  <c r="K491" i="41"/>
  <c r="J491" i="41"/>
  <c r="I491" i="41"/>
  <c r="H491" i="41"/>
  <c r="G491" i="41"/>
  <c r="D491" i="41"/>
  <c r="C491" i="41"/>
  <c r="C490" i="41" s="1"/>
  <c r="C486" i="41" s="1"/>
  <c r="F489" i="41"/>
  <c r="E489" i="41"/>
  <c r="F488" i="41"/>
  <c r="E488" i="41"/>
  <c r="N487" i="41"/>
  <c r="M487" i="41"/>
  <c r="L487" i="41"/>
  <c r="K487" i="41"/>
  <c r="J487" i="41"/>
  <c r="I487" i="41"/>
  <c r="H487" i="41"/>
  <c r="G487" i="41"/>
  <c r="D487" i="41"/>
  <c r="C487" i="41"/>
  <c r="F485" i="41"/>
  <c r="E485" i="41"/>
  <c r="F484" i="41"/>
  <c r="F483" i="41" s="1"/>
  <c r="F482" i="41" s="1"/>
  <c r="E484" i="41"/>
  <c r="N483" i="41"/>
  <c r="N482" i="41" s="1"/>
  <c r="M483" i="41"/>
  <c r="M482" i="41" s="1"/>
  <c r="L483" i="41"/>
  <c r="L482" i="41" s="1"/>
  <c r="K483" i="41"/>
  <c r="J483" i="41"/>
  <c r="J482" i="41" s="1"/>
  <c r="I483" i="41"/>
  <c r="I482" i="41" s="1"/>
  <c r="H483" i="41"/>
  <c r="H482" i="41" s="1"/>
  <c r="G483" i="41"/>
  <c r="E483" i="41"/>
  <c r="E482" i="41" s="1"/>
  <c r="D483" i="41"/>
  <c r="D482" i="41" s="1"/>
  <c r="C483" i="41"/>
  <c r="K482" i="41"/>
  <c r="G482" i="41"/>
  <c r="C482" i="41"/>
  <c r="F481" i="41"/>
  <c r="E481" i="41"/>
  <c r="F480" i="41"/>
  <c r="E480" i="41"/>
  <c r="F479" i="41"/>
  <c r="E479" i="41"/>
  <c r="U478" i="41"/>
  <c r="F478" i="41"/>
  <c r="E478" i="41"/>
  <c r="F477" i="41"/>
  <c r="E477" i="41"/>
  <c r="N476" i="41"/>
  <c r="N475" i="41" s="1"/>
  <c r="M476" i="41"/>
  <c r="M475" i="41" s="1"/>
  <c r="L476" i="41"/>
  <c r="L475" i="41" s="1"/>
  <c r="K476" i="41"/>
  <c r="J476" i="41"/>
  <c r="J475" i="41" s="1"/>
  <c r="I476" i="41"/>
  <c r="H476" i="41"/>
  <c r="H475" i="41" s="1"/>
  <c r="G476" i="41"/>
  <c r="G475" i="41" s="1"/>
  <c r="G474" i="41" s="1"/>
  <c r="D476" i="41"/>
  <c r="D475" i="41" s="1"/>
  <c r="C476" i="41"/>
  <c r="K475" i="41"/>
  <c r="K474" i="41" s="1"/>
  <c r="I475" i="41"/>
  <c r="C475" i="41"/>
  <c r="U473" i="41"/>
  <c r="F473" i="41"/>
  <c r="E473" i="41"/>
  <c r="U472" i="41"/>
  <c r="F472" i="41"/>
  <c r="E472" i="41"/>
  <c r="J471" i="41"/>
  <c r="I471" i="41"/>
  <c r="H471" i="41"/>
  <c r="G471" i="41"/>
  <c r="E471" i="41"/>
  <c r="D471" i="41"/>
  <c r="C471" i="41"/>
  <c r="U470" i="41"/>
  <c r="F470" i="41"/>
  <c r="E470" i="41"/>
  <c r="F469" i="41"/>
  <c r="E469" i="41"/>
  <c r="F468" i="41"/>
  <c r="E468" i="41"/>
  <c r="F467" i="41"/>
  <c r="E467" i="41"/>
  <c r="F466" i="41"/>
  <c r="E466" i="41"/>
  <c r="F465" i="41"/>
  <c r="E465" i="41"/>
  <c r="F464" i="41"/>
  <c r="E464" i="41"/>
  <c r="F463" i="41"/>
  <c r="E463" i="41"/>
  <c r="F462" i="41"/>
  <c r="E462" i="41"/>
  <c r="F461" i="41"/>
  <c r="E461" i="41"/>
  <c r="F460" i="41"/>
  <c r="E460" i="41"/>
  <c r="F459" i="41"/>
  <c r="E459" i="41"/>
  <c r="F458" i="41"/>
  <c r="E458" i="41"/>
  <c r="F457" i="41"/>
  <c r="E457" i="41"/>
  <c r="N456" i="41"/>
  <c r="M456" i="41"/>
  <c r="L456" i="41"/>
  <c r="K456" i="41"/>
  <c r="J456" i="41"/>
  <c r="I456" i="41"/>
  <c r="H456" i="41"/>
  <c r="G456" i="41"/>
  <c r="D456" i="41"/>
  <c r="C456" i="41"/>
  <c r="F455" i="41"/>
  <c r="E455" i="41"/>
  <c r="F454" i="41"/>
  <c r="E454" i="41"/>
  <c r="F453" i="41"/>
  <c r="E453" i="41"/>
  <c r="N452" i="41"/>
  <c r="M452" i="41"/>
  <c r="L452" i="41"/>
  <c r="K452" i="41"/>
  <c r="J452" i="41"/>
  <c r="I452" i="41"/>
  <c r="H452" i="41"/>
  <c r="G452" i="41"/>
  <c r="F452" i="41"/>
  <c r="E452" i="41"/>
  <c r="D452" i="41"/>
  <c r="C452" i="41"/>
  <c r="F451" i="41"/>
  <c r="E451" i="41"/>
  <c r="F450" i="41"/>
  <c r="E450" i="41"/>
  <c r="F449" i="41"/>
  <c r="F448" i="41" s="1"/>
  <c r="E449" i="41"/>
  <c r="E448" i="41" s="1"/>
  <c r="N448" i="41"/>
  <c r="M448" i="41"/>
  <c r="L448" i="41"/>
  <c r="K448" i="41"/>
  <c r="J448" i="41"/>
  <c r="I448" i="41"/>
  <c r="H448" i="41"/>
  <c r="G448" i="41"/>
  <c r="D448" i="41"/>
  <c r="C448" i="41"/>
  <c r="F447" i="41"/>
  <c r="E447" i="41"/>
  <c r="F446" i="41"/>
  <c r="E446" i="41"/>
  <c r="F445" i="41"/>
  <c r="F444" i="41" s="1"/>
  <c r="E445" i="41"/>
  <c r="E444" i="41" s="1"/>
  <c r="N444" i="41"/>
  <c r="M444" i="41"/>
  <c r="L444" i="41"/>
  <c r="K444" i="41"/>
  <c r="J444" i="41"/>
  <c r="I444" i="41"/>
  <c r="H444" i="41"/>
  <c r="G444" i="41"/>
  <c r="D444" i="41"/>
  <c r="C444" i="41"/>
  <c r="F443" i="41"/>
  <c r="E443" i="41"/>
  <c r="F442" i="41"/>
  <c r="E442" i="41"/>
  <c r="F441" i="41"/>
  <c r="E441" i="41"/>
  <c r="N440" i="41"/>
  <c r="M440" i="41"/>
  <c r="L440" i="41"/>
  <c r="K440" i="41"/>
  <c r="J440" i="41"/>
  <c r="I440" i="41"/>
  <c r="H440" i="41"/>
  <c r="G440" i="41"/>
  <c r="D440" i="41"/>
  <c r="C440" i="41"/>
  <c r="F439" i="41"/>
  <c r="E439" i="41"/>
  <c r="F438" i="41"/>
  <c r="E438" i="41"/>
  <c r="F437" i="41"/>
  <c r="F436" i="41" s="1"/>
  <c r="E437" i="41"/>
  <c r="E436" i="41" s="1"/>
  <c r="N436" i="41"/>
  <c r="M436" i="41"/>
  <c r="L436" i="41"/>
  <c r="K436" i="41"/>
  <c r="J436" i="41"/>
  <c r="I436" i="41"/>
  <c r="H436" i="41"/>
  <c r="G436" i="41"/>
  <c r="D436" i="41"/>
  <c r="C436" i="41"/>
  <c r="F435" i="41"/>
  <c r="E435" i="41"/>
  <c r="F434" i="41"/>
  <c r="E434" i="41"/>
  <c r="F433" i="41"/>
  <c r="E433" i="41"/>
  <c r="N432" i="41"/>
  <c r="M432" i="41"/>
  <c r="L432" i="41"/>
  <c r="K432" i="41"/>
  <c r="J432" i="41"/>
  <c r="I432" i="41"/>
  <c r="H432" i="41"/>
  <c r="G432" i="41"/>
  <c r="D432" i="41"/>
  <c r="C432" i="41"/>
  <c r="F431" i="41"/>
  <c r="E431" i="41"/>
  <c r="F430" i="41"/>
  <c r="E430" i="41"/>
  <c r="F429" i="41"/>
  <c r="E429" i="41"/>
  <c r="N428" i="41"/>
  <c r="M428" i="41"/>
  <c r="L428" i="41"/>
  <c r="K428" i="41"/>
  <c r="J428" i="41"/>
  <c r="I428" i="41"/>
  <c r="H428" i="41"/>
  <c r="G428" i="41"/>
  <c r="D428" i="41"/>
  <c r="C428" i="41"/>
  <c r="F427" i="41"/>
  <c r="E427" i="41"/>
  <c r="F426" i="41"/>
  <c r="E426" i="41"/>
  <c r="F425" i="41"/>
  <c r="E425" i="41"/>
  <c r="N424" i="41"/>
  <c r="M424" i="41"/>
  <c r="L424" i="41"/>
  <c r="K424" i="41"/>
  <c r="J424" i="41"/>
  <c r="I424" i="41"/>
  <c r="H424" i="41"/>
  <c r="G424" i="41"/>
  <c r="D424" i="41"/>
  <c r="C424" i="41"/>
  <c r="F423" i="41"/>
  <c r="E423" i="41"/>
  <c r="F422" i="41"/>
  <c r="E422" i="41"/>
  <c r="F421" i="41"/>
  <c r="F420" i="41" s="1"/>
  <c r="E421" i="41"/>
  <c r="E420" i="41" s="1"/>
  <c r="N420" i="41"/>
  <c r="M420" i="41"/>
  <c r="L420" i="41"/>
  <c r="L415" i="41" s="1"/>
  <c r="K420" i="41"/>
  <c r="J420" i="41"/>
  <c r="I420" i="41"/>
  <c r="H420" i="41"/>
  <c r="G420" i="41"/>
  <c r="D420" i="41"/>
  <c r="C420" i="41"/>
  <c r="F419" i="41"/>
  <c r="E419" i="41"/>
  <c r="F418" i="41"/>
  <c r="E418" i="41"/>
  <c r="F417" i="41"/>
  <c r="E417" i="41"/>
  <c r="N416" i="41"/>
  <c r="M416" i="41"/>
  <c r="L416" i="41"/>
  <c r="K416" i="41"/>
  <c r="J416" i="41"/>
  <c r="I416" i="41"/>
  <c r="H416" i="41"/>
  <c r="G416" i="41"/>
  <c r="D416" i="41"/>
  <c r="C416" i="41"/>
  <c r="C415" i="41" s="1"/>
  <c r="K415" i="41"/>
  <c r="F414" i="41"/>
  <c r="E414" i="41"/>
  <c r="F413" i="41"/>
  <c r="E413" i="41"/>
  <c r="F412" i="41"/>
  <c r="E412" i="41"/>
  <c r="F411" i="41"/>
  <c r="E411" i="41"/>
  <c r="F410" i="41"/>
  <c r="E410" i="41"/>
  <c r="N409" i="41"/>
  <c r="N408" i="41" s="1"/>
  <c r="M409" i="41"/>
  <c r="M408" i="41" s="1"/>
  <c r="L409" i="41"/>
  <c r="K409" i="41"/>
  <c r="J409" i="41"/>
  <c r="J408" i="41" s="1"/>
  <c r="I409" i="41"/>
  <c r="I408" i="41" s="1"/>
  <c r="H409" i="41"/>
  <c r="G409" i="41"/>
  <c r="G408" i="41" s="1"/>
  <c r="D409" i="41"/>
  <c r="D408" i="41" s="1"/>
  <c r="C409" i="41"/>
  <c r="C408" i="41" s="1"/>
  <c r="L408" i="41"/>
  <c r="K408" i="41"/>
  <c r="H408" i="41"/>
  <c r="F407" i="41"/>
  <c r="F406" i="41" s="1"/>
  <c r="E407" i="41"/>
  <c r="E406" i="41" s="1"/>
  <c r="N406" i="41"/>
  <c r="M406" i="41"/>
  <c r="L406" i="41"/>
  <c r="K406" i="41"/>
  <c r="J406" i="41"/>
  <c r="I406" i="41"/>
  <c r="H406" i="41"/>
  <c r="G406" i="41"/>
  <c r="D406" i="41"/>
  <c r="C406" i="41"/>
  <c r="F405" i="41"/>
  <c r="E405" i="41"/>
  <c r="F404" i="41"/>
  <c r="E404" i="41"/>
  <c r="F403" i="41"/>
  <c r="E403" i="41"/>
  <c r="N402" i="41"/>
  <c r="M402" i="41"/>
  <c r="L402" i="41"/>
  <c r="K402" i="41"/>
  <c r="J402" i="41"/>
  <c r="I402" i="41"/>
  <c r="H402" i="41"/>
  <c r="G402" i="41"/>
  <c r="D402" i="41"/>
  <c r="C402" i="41"/>
  <c r="F401" i="41"/>
  <c r="E401" i="41"/>
  <c r="F400" i="41"/>
  <c r="E400" i="41"/>
  <c r="F399" i="41"/>
  <c r="E399" i="41"/>
  <c r="N398" i="41"/>
  <c r="M398" i="41"/>
  <c r="L398" i="41"/>
  <c r="K398" i="41"/>
  <c r="J398" i="41"/>
  <c r="I398" i="41"/>
  <c r="H398" i="41"/>
  <c r="G398" i="41"/>
  <c r="D398" i="41"/>
  <c r="C398" i="41"/>
  <c r="F397" i="41"/>
  <c r="E397" i="41"/>
  <c r="F396" i="41"/>
  <c r="E396" i="41"/>
  <c r="F395" i="41"/>
  <c r="E395" i="41"/>
  <c r="E394" i="41" s="1"/>
  <c r="N394" i="41"/>
  <c r="M394" i="41"/>
  <c r="L394" i="41"/>
  <c r="K394" i="41"/>
  <c r="J394" i="41"/>
  <c r="I394" i="41"/>
  <c r="H394" i="41"/>
  <c r="G394" i="41"/>
  <c r="D394" i="41"/>
  <c r="C394" i="41"/>
  <c r="F393" i="41"/>
  <c r="E393" i="41"/>
  <c r="F392" i="41"/>
  <c r="E392" i="41"/>
  <c r="F391" i="41"/>
  <c r="E391" i="41"/>
  <c r="N390" i="41"/>
  <c r="M390" i="41"/>
  <c r="L390" i="41"/>
  <c r="K390" i="41"/>
  <c r="J390" i="41"/>
  <c r="I390" i="41"/>
  <c r="H390" i="41"/>
  <c r="G390" i="41"/>
  <c r="D390" i="41"/>
  <c r="C390" i="41"/>
  <c r="F389" i="41"/>
  <c r="E389" i="41"/>
  <c r="F388" i="41"/>
  <c r="E388" i="41"/>
  <c r="F387" i="41"/>
  <c r="E387" i="41"/>
  <c r="N386" i="41"/>
  <c r="M386" i="41"/>
  <c r="L386" i="41"/>
  <c r="K386" i="41"/>
  <c r="J386" i="41"/>
  <c r="I386" i="41"/>
  <c r="H386" i="41"/>
  <c r="G386" i="41"/>
  <c r="D386" i="41"/>
  <c r="C386" i="41"/>
  <c r="F385" i="41"/>
  <c r="E385" i="41"/>
  <c r="F384" i="41"/>
  <c r="E384" i="41"/>
  <c r="F383" i="41"/>
  <c r="E383" i="41"/>
  <c r="N382" i="41"/>
  <c r="M382" i="41"/>
  <c r="L382" i="41"/>
  <c r="K382" i="41"/>
  <c r="J382" i="41"/>
  <c r="I382" i="41"/>
  <c r="H382" i="41"/>
  <c r="G382" i="41"/>
  <c r="D382" i="41"/>
  <c r="C382" i="41"/>
  <c r="F381" i="41"/>
  <c r="E381" i="41"/>
  <c r="F380" i="41"/>
  <c r="E380" i="41"/>
  <c r="F379" i="41"/>
  <c r="E379" i="41"/>
  <c r="N378" i="41"/>
  <c r="M378" i="41"/>
  <c r="L378" i="41"/>
  <c r="K378" i="41"/>
  <c r="J378" i="41"/>
  <c r="I378" i="41"/>
  <c r="H378" i="41"/>
  <c r="G378" i="41"/>
  <c r="D378" i="41"/>
  <c r="C378" i="41"/>
  <c r="F377" i="41"/>
  <c r="E377" i="41"/>
  <c r="F376" i="41"/>
  <c r="E376" i="41"/>
  <c r="F375" i="41"/>
  <c r="E375" i="41"/>
  <c r="N374" i="41"/>
  <c r="M374" i="41"/>
  <c r="L374" i="41"/>
  <c r="K374" i="41"/>
  <c r="J374" i="41"/>
  <c r="I374" i="41"/>
  <c r="H374" i="41"/>
  <c r="G374" i="41"/>
  <c r="D374" i="41"/>
  <c r="C374" i="41"/>
  <c r="F373" i="41"/>
  <c r="E373" i="41"/>
  <c r="F372" i="41"/>
  <c r="E372" i="41"/>
  <c r="F371" i="41"/>
  <c r="E371" i="41"/>
  <c r="N370" i="41"/>
  <c r="M370" i="41"/>
  <c r="L370" i="41"/>
  <c r="K370" i="41"/>
  <c r="J370" i="41"/>
  <c r="I370" i="41"/>
  <c r="H370" i="41"/>
  <c r="G370" i="41"/>
  <c r="D370" i="41"/>
  <c r="C370" i="41"/>
  <c r="F369" i="41"/>
  <c r="E369" i="41"/>
  <c r="F368" i="41"/>
  <c r="E368" i="41"/>
  <c r="F367" i="41"/>
  <c r="E367" i="41"/>
  <c r="N366" i="41"/>
  <c r="M366" i="41"/>
  <c r="L366" i="41"/>
  <c r="K366" i="41"/>
  <c r="J366" i="41"/>
  <c r="I366" i="41"/>
  <c r="H366" i="41"/>
  <c r="G366" i="41"/>
  <c r="D366" i="41"/>
  <c r="C366" i="41"/>
  <c r="F365" i="41"/>
  <c r="E365" i="41"/>
  <c r="E364" i="41" s="1"/>
  <c r="N364" i="41"/>
  <c r="M364" i="41"/>
  <c r="L364" i="41"/>
  <c r="K364" i="41"/>
  <c r="J364" i="41"/>
  <c r="I364" i="41"/>
  <c r="H364" i="41"/>
  <c r="G364" i="41"/>
  <c r="F364" i="41"/>
  <c r="D364" i="41"/>
  <c r="C364" i="41"/>
  <c r="F363" i="41"/>
  <c r="E363" i="41"/>
  <c r="F362" i="41"/>
  <c r="E362" i="41"/>
  <c r="F361" i="41"/>
  <c r="F360" i="41" s="1"/>
  <c r="E361" i="41"/>
  <c r="N360" i="41"/>
  <c r="M360" i="41"/>
  <c r="L360" i="41"/>
  <c r="K360" i="41"/>
  <c r="J360" i="41"/>
  <c r="I360" i="41"/>
  <c r="H360" i="41"/>
  <c r="G360" i="41"/>
  <c r="D360" i="41"/>
  <c r="C360" i="41"/>
  <c r="F359" i="41"/>
  <c r="F358" i="41" s="1"/>
  <c r="E359" i="41"/>
  <c r="E358" i="41" s="1"/>
  <c r="N358" i="41"/>
  <c r="M358" i="41"/>
  <c r="L358" i="41"/>
  <c r="K358" i="41"/>
  <c r="J358" i="41"/>
  <c r="I358" i="41"/>
  <c r="H358" i="41"/>
  <c r="G358" i="41"/>
  <c r="D358" i="41"/>
  <c r="C358" i="41"/>
  <c r="F357" i="41"/>
  <c r="F356" i="41" s="1"/>
  <c r="E357" i="41"/>
  <c r="E356" i="41" s="1"/>
  <c r="N356" i="41"/>
  <c r="M356" i="41"/>
  <c r="L356" i="41"/>
  <c r="K356" i="41"/>
  <c r="J356" i="41"/>
  <c r="I356" i="41"/>
  <c r="H356" i="41"/>
  <c r="G356" i="41"/>
  <c r="D356" i="41"/>
  <c r="C356" i="41"/>
  <c r="F355" i="41"/>
  <c r="F354" i="41" s="1"/>
  <c r="E355" i="41"/>
  <c r="E354" i="41" s="1"/>
  <c r="N354" i="41"/>
  <c r="M354" i="41"/>
  <c r="L354" i="41"/>
  <c r="K354" i="41"/>
  <c r="J354" i="41"/>
  <c r="I354" i="41"/>
  <c r="H354" i="41"/>
  <c r="G354" i="41"/>
  <c r="D354" i="41"/>
  <c r="C354" i="41"/>
  <c r="F352" i="41"/>
  <c r="E352" i="41"/>
  <c r="F351" i="41"/>
  <c r="E351" i="41"/>
  <c r="E350" i="41" s="1"/>
  <c r="N350" i="41"/>
  <c r="M350" i="41"/>
  <c r="L350" i="41"/>
  <c r="K350" i="41"/>
  <c r="J350" i="41"/>
  <c r="I350" i="41"/>
  <c r="H350" i="41"/>
  <c r="G350" i="41"/>
  <c r="F350" i="41"/>
  <c r="D350" i="41"/>
  <c r="C350" i="41"/>
  <c r="F349" i="41"/>
  <c r="E349" i="41"/>
  <c r="F348" i="41"/>
  <c r="E348" i="41"/>
  <c r="F347" i="41"/>
  <c r="E347" i="41"/>
  <c r="F346" i="41"/>
  <c r="E346" i="41"/>
  <c r="F345" i="41"/>
  <c r="E345" i="41"/>
  <c r="F344" i="41"/>
  <c r="E344" i="41"/>
  <c r="F343" i="41"/>
  <c r="E343" i="41"/>
  <c r="F342" i="41"/>
  <c r="E342" i="41"/>
  <c r="F341" i="41"/>
  <c r="E341" i="41"/>
  <c r="F340" i="41"/>
  <c r="E340" i="41"/>
  <c r="F339" i="41"/>
  <c r="E339" i="41"/>
  <c r="F338" i="41"/>
  <c r="E338" i="41"/>
  <c r="F337" i="41"/>
  <c r="E337" i="41"/>
  <c r="F336" i="41"/>
  <c r="E336" i="41"/>
  <c r="E335" i="41" s="1"/>
  <c r="E334" i="41" s="1"/>
  <c r="N335" i="41"/>
  <c r="M335" i="41"/>
  <c r="L335" i="41"/>
  <c r="K335" i="41"/>
  <c r="J335" i="41"/>
  <c r="I335" i="41"/>
  <c r="H335" i="41"/>
  <c r="G335" i="41"/>
  <c r="F335" i="41"/>
  <c r="D335" i="41"/>
  <c r="C335" i="41"/>
  <c r="N334" i="41"/>
  <c r="M334" i="41"/>
  <c r="L334" i="41"/>
  <c r="K334" i="41"/>
  <c r="J334" i="41"/>
  <c r="I334" i="41"/>
  <c r="H334" i="41"/>
  <c r="G334" i="41"/>
  <c r="F334" i="41"/>
  <c r="D334" i="41"/>
  <c r="C334" i="41"/>
  <c r="F333" i="41"/>
  <c r="E333" i="41"/>
  <c r="F332" i="41"/>
  <c r="E332" i="41"/>
  <c r="F331" i="41"/>
  <c r="F330" i="41" s="1"/>
  <c r="E331" i="41"/>
  <c r="N330" i="41"/>
  <c r="M330" i="41"/>
  <c r="L330" i="41"/>
  <c r="K330" i="41"/>
  <c r="J330" i="41"/>
  <c r="I330" i="41"/>
  <c r="H330" i="41"/>
  <c r="G330" i="41"/>
  <c r="D330" i="41"/>
  <c r="C330" i="41"/>
  <c r="F329" i="41"/>
  <c r="E329" i="41"/>
  <c r="F328" i="41"/>
  <c r="E328" i="41"/>
  <c r="F327" i="41"/>
  <c r="E327" i="41"/>
  <c r="F326" i="41"/>
  <c r="E326" i="41"/>
  <c r="F325" i="41"/>
  <c r="E325" i="41"/>
  <c r="F324" i="41"/>
  <c r="E324" i="41"/>
  <c r="F323" i="41"/>
  <c r="E323" i="41"/>
  <c r="F322" i="41"/>
  <c r="E322" i="41"/>
  <c r="F321" i="41"/>
  <c r="E321" i="41"/>
  <c r="F320" i="41"/>
  <c r="E320" i="41"/>
  <c r="F319" i="41"/>
  <c r="E319" i="41"/>
  <c r="F318" i="41"/>
  <c r="E318" i="41"/>
  <c r="F317" i="41"/>
  <c r="E317" i="41"/>
  <c r="F316" i="41"/>
  <c r="E316" i="41"/>
  <c r="N315" i="41"/>
  <c r="N314" i="41" s="1"/>
  <c r="M315" i="41"/>
  <c r="L315" i="41"/>
  <c r="K315" i="41"/>
  <c r="J315" i="41"/>
  <c r="J314" i="41" s="1"/>
  <c r="I315" i="41"/>
  <c r="H315" i="41"/>
  <c r="G315" i="41"/>
  <c r="D315" i="41"/>
  <c r="D314" i="41" s="1"/>
  <c r="C315" i="41"/>
  <c r="F313" i="41"/>
  <c r="F312" i="41" s="1"/>
  <c r="E313" i="41"/>
  <c r="E312" i="41" s="1"/>
  <c r="N312" i="41"/>
  <c r="M312" i="41"/>
  <c r="L312" i="41"/>
  <c r="K312" i="41"/>
  <c r="J312" i="41"/>
  <c r="I312" i="41"/>
  <c r="H312" i="41"/>
  <c r="G312" i="41"/>
  <c r="D312" i="41"/>
  <c r="C312" i="41"/>
  <c r="F311" i="41"/>
  <c r="E311" i="41"/>
  <c r="F310" i="41"/>
  <c r="E310" i="41"/>
  <c r="F309" i="41"/>
  <c r="E309" i="41"/>
  <c r="E308" i="41" s="1"/>
  <c r="N308" i="41"/>
  <c r="M308" i="41"/>
  <c r="L308" i="41"/>
  <c r="K308" i="41"/>
  <c r="J308" i="41"/>
  <c r="I308" i="41"/>
  <c r="H308" i="41"/>
  <c r="G308" i="41"/>
  <c r="D308" i="41"/>
  <c r="C308" i="41"/>
  <c r="F307" i="41"/>
  <c r="E307" i="41"/>
  <c r="F306" i="41"/>
  <c r="E306" i="41"/>
  <c r="F305" i="41"/>
  <c r="E305" i="41"/>
  <c r="F304" i="41"/>
  <c r="E304" i="41"/>
  <c r="N303" i="41"/>
  <c r="M303" i="41"/>
  <c r="L303" i="41"/>
  <c r="K303" i="41"/>
  <c r="J303" i="41"/>
  <c r="I303" i="41"/>
  <c r="H303" i="41"/>
  <c r="G303" i="41"/>
  <c r="D303" i="41"/>
  <c r="C303" i="41"/>
  <c r="F302" i="41"/>
  <c r="E302" i="41"/>
  <c r="F301" i="41"/>
  <c r="E301" i="41"/>
  <c r="F300" i="41"/>
  <c r="E300" i="41"/>
  <c r="F299" i="41"/>
  <c r="E299" i="41"/>
  <c r="E298" i="41" s="1"/>
  <c r="N298" i="41"/>
  <c r="M298" i="41"/>
  <c r="L298" i="41"/>
  <c r="K298" i="41"/>
  <c r="K294" i="41" s="1"/>
  <c r="J298" i="41"/>
  <c r="I298" i="41"/>
  <c r="H298" i="41"/>
  <c r="G298" i="41"/>
  <c r="D298" i="41"/>
  <c r="C298" i="41"/>
  <c r="F297" i="41"/>
  <c r="E297" i="41"/>
  <c r="F296" i="41"/>
  <c r="E296" i="41"/>
  <c r="N295" i="41"/>
  <c r="M295" i="41"/>
  <c r="M294" i="41" s="1"/>
  <c r="L295" i="41"/>
  <c r="K295" i="41"/>
  <c r="J295" i="41"/>
  <c r="I295" i="41"/>
  <c r="I294" i="41" s="1"/>
  <c r="H295" i="41"/>
  <c r="G295" i="41"/>
  <c r="D295" i="41"/>
  <c r="C295" i="41"/>
  <c r="C294" i="41" s="1"/>
  <c r="U293" i="41"/>
  <c r="F293" i="41"/>
  <c r="E293" i="41"/>
  <c r="F292" i="41"/>
  <c r="E292" i="41"/>
  <c r="F291" i="41"/>
  <c r="E291" i="41"/>
  <c r="F290" i="41"/>
  <c r="E290" i="41"/>
  <c r="F289" i="41"/>
  <c r="E289" i="41"/>
  <c r="U288" i="41"/>
  <c r="F288" i="41"/>
  <c r="E288" i="41"/>
  <c r="F287" i="41"/>
  <c r="E287" i="41"/>
  <c r="U286" i="41"/>
  <c r="F286" i="41"/>
  <c r="E286" i="41"/>
  <c r="N285" i="41"/>
  <c r="M285" i="41"/>
  <c r="L285" i="41"/>
  <c r="K285" i="41"/>
  <c r="J285" i="41"/>
  <c r="I285" i="41"/>
  <c r="H285" i="41"/>
  <c r="G285" i="41"/>
  <c r="D285" i="41"/>
  <c r="C285" i="41"/>
  <c r="F284" i="41"/>
  <c r="E284" i="41"/>
  <c r="F283" i="41"/>
  <c r="E283" i="41"/>
  <c r="F282" i="41"/>
  <c r="E282" i="41"/>
  <c r="F281" i="41"/>
  <c r="E281" i="41"/>
  <c r="N280" i="41"/>
  <c r="M280" i="41"/>
  <c r="L280" i="41"/>
  <c r="K280" i="41"/>
  <c r="J280" i="41"/>
  <c r="I280" i="41"/>
  <c r="H280" i="41"/>
  <c r="G280" i="41"/>
  <c r="D280" i="41"/>
  <c r="C280" i="41"/>
  <c r="F279" i="41"/>
  <c r="E279" i="41"/>
  <c r="F278" i="41"/>
  <c r="E278" i="41"/>
  <c r="F277" i="41"/>
  <c r="E277" i="41"/>
  <c r="F276" i="41"/>
  <c r="E276" i="41"/>
  <c r="F275" i="41"/>
  <c r="E275" i="41"/>
  <c r="F274" i="41"/>
  <c r="E274" i="41"/>
  <c r="F273" i="41"/>
  <c r="E273" i="41"/>
  <c r="F272" i="41"/>
  <c r="E272" i="41"/>
  <c r="U271" i="41"/>
  <c r="F271" i="41"/>
  <c r="E271" i="41"/>
  <c r="U270" i="41"/>
  <c r="F270" i="41"/>
  <c r="E270" i="41"/>
  <c r="U269" i="41"/>
  <c r="F269" i="41"/>
  <c r="E269" i="41"/>
  <c r="U268" i="41"/>
  <c r="F268" i="41"/>
  <c r="E268" i="41"/>
  <c r="F267" i="41"/>
  <c r="E267" i="41"/>
  <c r="U266" i="41"/>
  <c r="F266" i="41"/>
  <c r="E266" i="41"/>
  <c r="F265" i="41"/>
  <c r="E265" i="41"/>
  <c r="U264" i="41"/>
  <c r="F264" i="41"/>
  <c r="E264" i="41"/>
  <c r="N263" i="41"/>
  <c r="M263" i="41"/>
  <c r="L263" i="41"/>
  <c r="K263" i="41"/>
  <c r="J263" i="41"/>
  <c r="I263" i="41"/>
  <c r="H263" i="41"/>
  <c r="G263" i="41"/>
  <c r="D263" i="41"/>
  <c r="C263" i="41"/>
  <c r="U262" i="41"/>
  <c r="F262" i="41"/>
  <c r="E262" i="41"/>
  <c r="U261" i="41"/>
  <c r="F261" i="41"/>
  <c r="E261" i="41"/>
  <c r="U260" i="41"/>
  <c r="F260" i="41"/>
  <c r="E260" i="41"/>
  <c r="N259" i="41"/>
  <c r="M259" i="41"/>
  <c r="L259" i="41"/>
  <c r="K259" i="41"/>
  <c r="J259" i="41"/>
  <c r="I259" i="41"/>
  <c r="H259" i="41"/>
  <c r="G259" i="41"/>
  <c r="D259" i="41"/>
  <c r="C259" i="41"/>
  <c r="U258" i="41"/>
  <c r="F258" i="41"/>
  <c r="E258" i="41"/>
  <c r="U257" i="41"/>
  <c r="F257" i="41"/>
  <c r="E257" i="41"/>
  <c r="U256" i="41"/>
  <c r="F256" i="41"/>
  <c r="E256" i="41"/>
  <c r="U255" i="41"/>
  <c r="F255" i="41"/>
  <c r="E255" i="41"/>
  <c r="J254" i="41"/>
  <c r="I254" i="41"/>
  <c r="H254" i="41"/>
  <c r="G254" i="41"/>
  <c r="D254" i="41"/>
  <c r="C254" i="41"/>
  <c r="F253" i="41"/>
  <c r="E253" i="41"/>
  <c r="U252" i="41"/>
  <c r="F252" i="41"/>
  <c r="F251" i="41" s="1"/>
  <c r="E252" i="41"/>
  <c r="N251" i="41"/>
  <c r="M251" i="41"/>
  <c r="L251" i="41"/>
  <c r="K251" i="41"/>
  <c r="J251" i="41"/>
  <c r="I251" i="41"/>
  <c r="H251" i="41"/>
  <c r="G251" i="41"/>
  <c r="D251" i="41"/>
  <c r="C251" i="41"/>
  <c r="U250" i="41"/>
  <c r="F250" i="41"/>
  <c r="E250" i="41"/>
  <c r="U249" i="41"/>
  <c r="F249" i="41"/>
  <c r="E249" i="41"/>
  <c r="U248" i="41"/>
  <c r="P248" i="41"/>
  <c r="P239" i="41" s="1"/>
  <c r="P238" i="41" s="1"/>
  <c r="F248" i="41"/>
  <c r="E248" i="41"/>
  <c r="U247" i="41"/>
  <c r="F247" i="41"/>
  <c r="E247" i="41"/>
  <c r="F246" i="41"/>
  <c r="E246" i="41"/>
  <c r="U245" i="41"/>
  <c r="F245" i="41"/>
  <c r="E245" i="41"/>
  <c r="U244" i="41"/>
  <c r="F244" i="41"/>
  <c r="E244" i="41"/>
  <c r="U243" i="41"/>
  <c r="U242" i="41"/>
  <c r="U241" i="41"/>
  <c r="F241" i="41"/>
  <c r="E241" i="41"/>
  <c r="U240" i="41"/>
  <c r="F240" i="41"/>
  <c r="E240" i="41"/>
  <c r="J239" i="41"/>
  <c r="I239" i="41"/>
  <c r="H239" i="41"/>
  <c r="G239" i="41"/>
  <c r="G238" i="41" s="1"/>
  <c r="D239" i="41"/>
  <c r="C239" i="41"/>
  <c r="F237" i="41"/>
  <c r="E237" i="41"/>
  <c r="U236" i="41"/>
  <c r="P236" i="41"/>
  <c r="F236" i="41"/>
  <c r="E236" i="41"/>
  <c r="F235" i="41"/>
  <c r="E235" i="41"/>
  <c r="F234" i="41"/>
  <c r="E234" i="41"/>
  <c r="F233" i="41"/>
  <c r="E233" i="41"/>
  <c r="F232" i="41"/>
  <c r="E232" i="41"/>
  <c r="E230" i="41" s="1"/>
  <c r="F231" i="41"/>
  <c r="E231" i="41"/>
  <c r="P230" i="41"/>
  <c r="N230" i="41"/>
  <c r="M230" i="41"/>
  <c r="L230" i="41"/>
  <c r="K230" i="41"/>
  <c r="J230" i="41"/>
  <c r="I230" i="41"/>
  <c r="H230" i="41"/>
  <c r="G230" i="41"/>
  <c r="D230" i="41"/>
  <c r="C230" i="41"/>
  <c r="F229" i="41"/>
  <c r="E229" i="41"/>
  <c r="U228" i="41"/>
  <c r="P228" i="41"/>
  <c r="F228" i="41"/>
  <c r="E228" i="41"/>
  <c r="F227" i="41"/>
  <c r="E227" i="41"/>
  <c r="F226" i="41"/>
  <c r="E226" i="41"/>
  <c r="F225" i="41"/>
  <c r="E225" i="41"/>
  <c r="F224" i="41"/>
  <c r="E224" i="41"/>
  <c r="F223" i="41"/>
  <c r="E223" i="41"/>
  <c r="P222" i="41"/>
  <c r="N222" i="41"/>
  <c r="M222" i="41"/>
  <c r="M205" i="41" s="1"/>
  <c r="L222" i="41"/>
  <c r="K222" i="41"/>
  <c r="J222" i="41"/>
  <c r="I222" i="41"/>
  <c r="H222" i="41"/>
  <c r="G222" i="41"/>
  <c r="D222" i="41"/>
  <c r="C222" i="41"/>
  <c r="U221" i="41"/>
  <c r="P221" i="41"/>
  <c r="F221" i="41"/>
  <c r="E221" i="41"/>
  <c r="P220" i="41"/>
  <c r="F220" i="41"/>
  <c r="E220" i="41"/>
  <c r="U219" i="41"/>
  <c r="F219" i="41"/>
  <c r="E219" i="41"/>
  <c r="F218" i="41"/>
  <c r="E218" i="41"/>
  <c r="F217" i="41"/>
  <c r="E217" i="41"/>
  <c r="F216" i="41"/>
  <c r="E216" i="41"/>
  <c r="U215" i="41"/>
  <c r="P215" i="41"/>
  <c r="F215" i="41"/>
  <c r="E215" i="41"/>
  <c r="F214" i="41"/>
  <c r="E214" i="41"/>
  <c r="F213" i="41"/>
  <c r="E213" i="41"/>
  <c r="F212" i="41"/>
  <c r="E212" i="41"/>
  <c r="F211" i="41"/>
  <c r="E211" i="41"/>
  <c r="U210" i="41"/>
  <c r="P210" i="41"/>
  <c r="F210" i="41"/>
  <c r="E210" i="41"/>
  <c r="U209" i="41"/>
  <c r="P209" i="41"/>
  <c r="F209" i="41"/>
  <c r="E209" i="41"/>
  <c r="F208" i="41"/>
  <c r="E208" i="41"/>
  <c r="U207" i="41"/>
  <c r="P207" i="41"/>
  <c r="F207" i="41"/>
  <c r="E207" i="41"/>
  <c r="J206" i="41"/>
  <c r="I206" i="41"/>
  <c r="H206" i="41"/>
  <c r="G206" i="41"/>
  <c r="D206" i="41"/>
  <c r="C206" i="41"/>
  <c r="F202" i="41"/>
  <c r="E202" i="41"/>
  <c r="F201" i="41"/>
  <c r="E201" i="41"/>
  <c r="E199" i="41" s="1"/>
  <c r="F200" i="41"/>
  <c r="E200" i="41"/>
  <c r="N199" i="41"/>
  <c r="M199" i="41"/>
  <c r="L199" i="41"/>
  <c r="K199" i="41"/>
  <c r="J199" i="41"/>
  <c r="I199" i="41"/>
  <c r="H199" i="41"/>
  <c r="G199" i="41"/>
  <c r="D199" i="41"/>
  <c r="C199" i="41"/>
  <c r="F198" i="41"/>
  <c r="E198" i="41"/>
  <c r="F197" i="41"/>
  <c r="E197" i="41"/>
  <c r="N196" i="41"/>
  <c r="M196" i="41"/>
  <c r="L196" i="41"/>
  <c r="K196" i="41"/>
  <c r="J196" i="41"/>
  <c r="I196" i="41"/>
  <c r="H196" i="41"/>
  <c r="G196" i="41"/>
  <c r="D196" i="41"/>
  <c r="C196" i="41"/>
  <c r="F195" i="41"/>
  <c r="E195" i="41"/>
  <c r="F194" i="41"/>
  <c r="E194" i="41"/>
  <c r="F193" i="41"/>
  <c r="F192" i="41" s="1"/>
  <c r="E193" i="41"/>
  <c r="E192" i="41" s="1"/>
  <c r="N192" i="41"/>
  <c r="M192" i="41"/>
  <c r="L192" i="41"/>
  <c r="K192" i="41"/>
  <c r="J192" i="41"/>
  <c r="I192" i="41"/>
  <c r="H192" i="41"/>
  <c r="G192" i="41"/>
  <c r="D192" i="41"/>
  <c r="C192" i="41"/>
  <c r="F191" i="41"/>
  <c r="E191" i="41"/>
  <c r="F190" i="41"/>
  <c r="E190" i="41"/>
  <c r="F189" i="41"/>
  <c r="F188" i="41" s="1"/>
  <c r="E189" i="41"/>
  <c r="N188" i="41"/>
  <c r="M188" i="41"/>
  <c r="L188" i="41"/>
  <c r="K188" i="41"/>
  <c r="J188" i="41"/>
  <c r="I188" i="41"/>
  <c r="H188" i="41"/>
  <c r="G188" i="41"/>
  <c r="D188" i="41"/>
  <c r="C188" i="41"/>
  <c r="F187" i="41"/>
  <c r="E187" i="41"/>
  <c r="F186" i="41"/>
  <c r="E186" i="41"/>
  <c r="F185" i="41"/>
  <c r="F184" i="41" s="1"/>
  <c r="E185" i="41"/>
  <c r="N184" i="41"/>
  <c r="M184" i="41"/>
  <c r="L184" i="41"/>
  <c r="K184" i="41"/>
  <c r="J184" i="41"/>
  <c r="I184" i="41"/>
  <c r="H184" i="41"/>
  <c r="G184" i="41"/>
  <c r="D184" i="41"/>
  <c r="C184" i="41"/>
  <c r="F183" i="41"/>
  <c r="E183" i="41"/>
  <c r="F182" i="41"/>
  <c r="E182" i="41"/>
  <c r="F181" i="41"/>
  <c r="E181" i="41"/>
  <c r="N180" i="41"/>
  <c r="M180" i="41"/>
  <c r="L180" i="41"/>
  <c r="K180" i="41"/>
  <c r="J180" i="41"/>
  <c r="I180" i="41"/>
  <c r="H180" i="41"/>
  <c r="G180" i="41"/>
  <c r="D180" i="41"/>
  <c r="C180" i="41"/>
  <c r="F179" i="41"/>
  <c r="E179" i="41"/>
  <c r="F178" i="41"/>
  <c r="E178" i="41"/>
  <c r="F177" i="41"/>
  <c r="F176" i="41" s="1"/>
  <c r="E177" i="41"/>
  <c r="N176" i="41"/>
  <c r="M176" i="41"/>
  <c r="L176" i="41"/>
  <c r="K176" i="41"/>
  <c r="J176" i="41"/>
  <c r="I176" i="41"/>
  <c r="H176" i="41"/>
  <c r="G176" i="41"/>
  <c r="D176" i="41"/>
  <c r="C176" i="41"/>
  <c r="F175" i="41"/>
  <c r="E175" i="41"/>
  <c r="F174" i="41"/>
  <c r="E174" i="41"/>
  <c r="F173" i="41"/>
  <c r="F172" i="41" s="1"/>
  <c r="E173" i="41"/>
  <c r="N172" i="41"/>
  <c r="M172" i="41"/>
  <c r="L172" i="41"/>
  <c r="K172" i="41"/>
  <c r="J172" i="41"/>
  <c r="I172" i="41"/>
  <c r="H172" i="41"/>
  <c r="G172" i="41"/>
  <c r="D172" i="41"/>
  <c r="C172" i="41"/>
  <c r="F171" i="41"/>
  <c r="E171" i="41"/>
  <c r="F170" i="41"/>
  <c r="E170" i="41"/>
  <c r="F169" i="41"/>
  <c r="F168" i="41" s="1"/>
  <c r="E169" i="41"/>
  <c r="N168" i="41"/>
  <c r="M168" i="41"/>
  <c r="L168" i="41"/>
  <c r="K168" i="41"/>
  <c r="J168" i="41"/>
  <c r="I168" i="41"/>
  <c r="H168" i="41"/>
  <c r="G168" i="41"/>
  <c r="D168" i="41"/>
  <c r="C168" i="41"/>
  <c r="F166" i="41"/>
  <c r="E166" i="41"/>
  <c r="F165" i="41"/>
  <c r="E165" i="41"/>
  <c r="F164" i="41"/>
  <c r="E164" i="41"/>
  <c r="F163" i="41"/>
  <c r="E163" i="41"/>
  <c r="N162" i="41"/>
  <c r="M162" i="41"/>
  <c r="L162" i="41"/>
  <c r="K162" i="41"/>
  <c r="J162" i="41"/>
  <c r="I162" i="41"/>
  <c r="H162" i="41"/>
  <c r="G162" i="41"/>
  <c r="F162" i="41"/>
  <c r="D162" i="41"/>
  <c r="C162" i="41"/>
  <c r="F161" i="41"/>
  <c r="E161" i="41"/>
  <c r="F160" i="41"/>
  <c r="E160" i="41"/>
  <c r="F159" i="41"/>
  <c r="E159" i="41"/>
  <c r="F158" i="41"/>
  <c r="F157" i="41" s="1"/>
  <c r="E158" i="41"/>
  <c r="N157" i="41"/>
  <c r="M157" i="41"/>
  <c r="L157" i="41"/>
  <c r="K157" i="41"/>
  <c r="J157" i="41"/>
  <c r="I157" i="41"/>
  <c r="H157" i="41"/>
  <c r="G157" i="41"/>
  <c r="D157" i="41"/>
  <c r="C157" i="41"/>
  <c r="F156" i="41"/>
  <c r="E156" i="41"/>
  <c r="F155" i="41"/>
  <c r="E155" i="41"/>
  <c r="F154" i="41"/>
  <c r="E154" i="41"/>
  <c r="N153" i="41"/>
  <c r="M153" i="41"/>
  <c r="L153" i="41"/>
  <c r="K153" i="41"/>
  <c r="J153" i="41"/>
  <c r="I153" i="41"/>
  <c r="H153" i="41"/>
  <c r="G153" i="41"/>
  <c r="D153" i="41"/>
  <c r="C153" i="41"/>
  <c r="F152" i="41"/>
  <c r="E152" i="41"/>
  <c r="F151" i="41"/>
  <c r="E151" i="41"/>
  <c r="F150" i="41"/>
  <c r="E150" i="41"/>
  <c r="F149" i="41"/>
  <c r="E149" i="41"/>
  <c r="N148" i="41"/>
  <c r="M148" i="41"/>
  <c r="L148" i="41"/>
  <c r="K148" i="41"/>
  <c r="J148" i="41"/>
  <c r="I148" i="41"/>
  <c r="H148" i="41"/>
  <c r="G148" i="41"/>
  <c r="D148" i="41"/>
  <c r="C148" i="41"/>
  <c r="F147" i="41"/>
  <c r="E147" i="41"/>
  <c r="F146" i="41"/>
  <c r="E146" i="41"/>
  <c r="F145" i="41"/>
  <c r="E145" i="41"/>
  <c r="F144" i="41"/>
  <c r="E144" i="41"/>
  <c r="N143" i="41"/>
  <c r="M143" i="41"/>
  <c r="L143" i="41"/>
  <c r="K143" i="41"/>
  <c r="J143" i="41"/>
  <c r="I143" i="41"/>
  <c r="H143" i="41"/>
  <c r="G143" i="41"/>
  <c r="D143" i="41"/>
  <c r="C143" i="41"/>
  <c r="F142" i="41"/>
  <c r="E142" i="41"/>
  <c r="F141" i="41"/>
  <c r="E141" i="41"/>
  <c r="F140" i="41"/>
  <c r="E140" i="41"/>
  <c r="F139" i="41"/>
  <c r="E139" i="41"/>
  <c r="N138" i="41"/>
  <c r="M138" i="41"/>
  <c r="L138" i="41"/>
  <c r="K138" i="41"/>
  <c r="J138" i="41"/>
  <c r="I138" i="41"/>
  <c r="H138" i="41"/>
  <c r="G138" i="41"/>
  <c r="D138" i="41"/>
  <c r="C138" i="41"/>
  <c r="F137" i="41"/>
  <c r="E137" i="41"/>
  <c r="F136" i="41"/>
  <c r="E136" i="41"/>
  <c r="F135" i="41"/>
  <c r="E135" i="41"/>
  <c r="F134" i="41"/>
  <c r="E134" i="41"/>
  <c r="N133" i="41"/>
  <c r="M133" i="41"/>
  <c r="L133" i="41"/>
  <c r="K133" i="41"/>
  <c r="J133" i="41"/>
  <c r="I133" i="41"/>
  <c r="H133" i="41"/>
  <c r="G133" i="41"/>
  <c r="D133" i="41"/>
  <c r="C133" i="41"/>
  <c r="F132" i="41"/>
  <c r="E132" i="41"/>
  <c r="F131" i="41"/>
  <c r="E131" i="41"/>
  <c r="F130" i="41"/>
  <c r="E130" i="41"/>
  <c r="F129" i="41"/>
  <c r="E129" i="41"/>
  <c r="N128" i="41"/>
  <c r="M128" i="41"/>
  <c r="L128" i="41"/>
  <c r="K128" i="41"/>
  <c r="J128" i="41"/>
  <c r="I128" i="41"/>
  <c r="H128" i="41"/>
  <c r="G128" i="41"/>
  <c r="D128" i="41"/>
  <c r="C128" i="41"/>
  <c r="F127" i="41"/>
  <c r="E127" i="41"/>
  <c r="F126" i="41"/>
  <c r="E126" i="41"/>
  <c r="F125" i="41"/>
  <c r="E125" i="41"/>
  <c r="F124" i="41"/>
  <c r="E124" i="41"/>
  <c r="N123" i="41"/>
  <c r="M123" i="41"/>
  <c r="L123" i="41"/>
  <c r="K123" i="41"/>
  <c r="J123" i="41"/>
  <c r="I123" i="41"/>
  <c r="H123" i="41"/>
  <c r="G123" i="41"/>
  <c r="D123" i="41"/>
  <c r="C123" i="41"/>
  <c r="F122" i="41"/>
  <c r="E122" i="41"/>
  <c r="F121" i="41"/>
  <c r="E121" i="41"/>
  <c r="N120" i="41"/>
  <c r="M120" i="41"/>
  <c r="L120" i="41"/>
  <c r="K120" i="41"/>
  <c r="J120" i="41"/>
  <c r="I120" i="41"/>
  <c r="H120" i="41"/>
  <c r="G120" i="41"/>
  <c r="D120" i="41"/>
  <c r="C120" i="41"/>
  <c r="F119" i="41"/>
  <c r="E119" i="41"/>
  <c r="F118" i="41"/>
  <c r="E118" i="41"/>
  <c r="F117" i="41"/>
  <c r="E117" i="41"/>
  <c r="F116" i="41"/>
  <c r="E116" i="41"/>
  <c r="N115" i="41"/>
  <c r="M115" i="41"/>
  <c r="L115" i="41"/>
  <c r="K115" i="41"/>
  <c r="J115" i="41"/>
  <c r="I115" i="41"/>
  <c r="H115" i="41"/>
  <c r="G115" i="41"/>
  <c r="D115" i="41"/>
  <c r="C115" i="41"/>
  <c r="F114" i="41"/>
  <c r="E114" i="41"/>
  <c r="F113" i="41"/>
  <c r="E113" i="41"/>
  <c r="N112" i="41"/>
  <c r="M112" i="41"/>
  <c r="L112" i="41"/>
  <c r="K112" i="41"/>
  <c r="J112" i="41"/>
  <c r="I112" i="41"/>
  <c r="H112" i="41"/>
  <c r="G112" i="41"/>
  <c r="D112" i="41"/>
  <c r="C112" i="41"/>
  <c r="F111" i="41"/>
  <c r="E111" i="41"/>
  <c r="F110" i="41"/>
  <c r="E110" i="41"/>
  <c r="N109" i="41"/>
  <c r="M109" i="41"/>
  <c r="L109" i="41"/>
  <c r="K109" i="41"/>
  <c r="J109" i="41"/>
  <c r="I109" i="41"/>
  <c r="H109" i="41"/>
  <c r="G109" i="41"/>
  <c r="D109" i="41"/>
  <c r="C109" i="41"/>
  <c r="F108" i="41"/>
  <c r="E108" i="41"/>
  <c r="F107" i="41"/>
  <c r="E107" i="41"/>
  <c r="E106" i="41" s="1"/>
  <c r="N106" i="41"/>
  <c r="M106" i="41"/>
  <c r="L106" i="41"/>
  <c r="K106" i="41"/>
  <c r="J106" i="41"/>
  <c r="J105" i="41" s="1"/>
  <c r="I106" i="41"/>
  <c r="H106" i="41"/>
  <c r="G106" i="41"/>
  <c r="D106" i="41"/>
  <c r="C106" i="41"/>
  <c r="P104" i="41"/>
  <c r="F104" i="41"/>
  <c r="E104" i="41"/>
  <c r="U103" i="41"/>
  <c r="P103" i="41"/>
  <c r="F103" i="41"/>
  <c r="E103" i="41"/>
  <c r="U102" i="41"/>
  <c r="F102" i="41"/>
  <c r="E102" i="41"/>
  <c r="F101" i="41"/>
  <c r="E101" i="41"/>
  <c r="F100" i="41"/>
  <c r="E100" i="41"/>
  <c r="F99" i="41"/>
  <c r="E99" i="41"/>
  <c r="F98" i="41"/>
  <c r="F97" i="41" s="1"/>
  <c r="E98" i="41"/>
  <c r="N97" i="41"/>
  <c r="M97" i="41"/>
  <c r="L97" i="41"/>
  <c r="K97" i="41"/>
  <c r="J97" i="41"/>
  <c r="I97" i="41"/>
  <c r="H97" i="41"/>
  <c r="G97" i="41"/>
  <c r="D97" i="41"/>
  <c r="C97" i="41"/>
  <c r="F96" i="41"/>
  <c r="E96" i="41"/>
  <c r="F95" i="41"/>
  <c r="E95" i="41"/>
  <c r="F94" i="41"/>
  <c r="E94" i="41"/>
  <c r="N93" i="41"/>
  <c r="M93" i="41"/>
  <c r="L93" i="41"/>
  <c r="K93" i="41"/>
  <c r="J93" i="41"/>
  <c r="I93" i="41"/>
  <c r="H93" i="41"/>
  <c r="G93" i="41"/>
  <c r="G88" i="41" s="1"/>
  <c r="D93" i="41"/>
  <c r="D88" i="41" s="1"/>
  <c r="C93" i="41"/>
  <c r="C88" i="41" s="1"/>
  <c r="F92" i="41"/>
  <c r="E92" i="41"/>
  <c r="U91" i="41"/>
  <c r="P91" i="41"/>
  <c r="F91" i="41"/>
  <c r="E91" i="41"/>
  <c r="U90" i="41"/>
  <c r="P90" i="41"/>
  <c r="F90" i="41"/>
  <c r="E90" i="41"/>
  <c r="F89" i="41"/>
  <c r="E89" i="41"/>
  <c r="P88" i="41"/>
  <c r="K88" i="41"/>
  <c r="F87" i="41"/>
  <c r="E87" i="41"/>
  <c r="U86" i="41"/>
  <c r="P86" i="41"/>
  <c r="F86" i="41"/>
  <c r="E86" i="41"/>
  <c r="U85" i="41"/>
  <c r="F85" i="41"/>
  <c r="E85" i="41"/>
  <c r="J84" i="41"/>
  <c r="I84" i="41"/>
  <c r="H84" i="41"/>
  <c r="G84" i="41"/>
  <c r="E84" i="41"/>
  <c r="F82" i="41"/>
  <c r="E82" i="41"/>
  <c r="F81" i="41"/>
  <c r="E81" i="41"/>
  <c r="F80" i="41"/>
  <c r="E80" i="41"/>
  <c r="P79" i="41"/>
  <c r="N79" i="41"/>
  <c r="M79" i="41"/>
  <c r="L79" i="41"/>
  <c r="K79" i="41"/>
  <c r="J79" i="41"/>
  <c r="I79" i="41"/>
  <c r="H79" i="41"/>
  <c r="G79" i="41"/>
  <c r="F79" i="41"/>
  <c r="E79" i="41"/>
  <c r="D79" i="41"/>
  <c r="C79" i="41"/>
  <c r="P78" i="41"/>
  <c r="P77" i="41"/>
  <c r="P13" i="41" s="1"/>
  <c r="F76" i="41"/>
  <c r="E76" i="41"/>
  <c r="F75" i="41"/>
  <c r="E75" i="41"/>
  <c r="P74" i="41"/>
  <c r="F74" i="41"/>
  <c r="E74" i="41"/>
  <c r="N73" i="41"/>
  <c r="M73" i="41"/>
  <c r="L73" i="41"/>
  <c r="K73" i="41"/>
  <c r="J73" i="41"/>
  <c r="I73" i="41"/>
  <c r="H73" i="41"/>
  <c r="G73" i="41"/>
  <c r="D73" i="41"/>
  <c r="C73" i="41"/>
  <c r="F72" i="41"/>
  <c r="E72" i="41"/>
  <c r="F71" i="41"/>
  <c r="E71" i="41"/>
  <c r="F70" i="41"/>
  <c r="E70" i="41"/>
  <c r="N69" i="41"/>
  <c r="N68" i="41" s="1"/>
  <c r="N67" i="41" s="1"/>
  <c r="M69" i="41"/>
  <c r="M68" i="41" s="1"/>
  <c r="M67" i="41" s="1"/>
  <c r="L69" i="41"/>
  <c r="L68" i="41" s="1"/>
  <c r="K69" i="41"/>
  <c r="K68" i="41" s="1"/>
  <c r="K67" i="41" s="1"/>
  <c r="J69" i="41"/>
  <c r="I69" i="41"/>
  <c r="I68" i="41" s="1"/>
  <c r="I67" i="41" s="1"/>
  <c r="H69" i="41"/>
  <c r="H68" i="41" s="1"/>
  <c r="G69" i="41"/>
  <c r="G68" i="41" s="1"/>
  <c r="G67" i="41" s="1"/>
  <c r="D69" i="41"/>
  <c r="D68" i="41" s="1"/>
  <c r="C69" i="41"/>
  <c r="C68" i="41" s="1"/>
  <c r="J68" i="41"/>
  <c r="J67" i="41" s="1"/>
  <c r="F66" i="41"/>
  <c r="E66" i="41"/>
  <c r="F65" i="41"/>
  <c r="E65" i="41"/>
  <c r="N64" i="41"/>
  <c r="N63" i="41" s="1"/>
  <c r="M64" i="41"/>
  <c r="M63" i="41" s="1"/>
  <c r="L64" i="41"/>
  <c r="L63" i="41" s="1"/>
  <c r="K64" i="41"/>
  <c r="K63" i="41" s="1"/>
  <c r="J64" i="41"/>
  <c r="I64" i="41"/>
  <c r="I63" i="41" s="1"/>
  <c r="H64" i="41"/>
  <c r="H63" i="41" s="1"/>
  <c r="G64" i="41"/>
  <c r="G63" i="41" s="1"/>
  <c r="D64" i="41"/>
  <c r="D63" i="41" s="1"/>
  <c r="C64" i="41"/>
  <c r="C63" i="41" s="1"/>
  <c r="J63" i="41"/>
  <c r="F62" i="41"/>
  <c r="E62" i="41"/>
  <c r="U61" i="41"/>
  <c r="P61" i="41"/>
  <c r="F61" i="41"/>
  <c r="E61" i="41"/>
  <c r="U60" i="41"/>
  <c r="P60" i="41"/>
  <c r="F60" i="41"/>
  <c r="E60" i="41"/>
  <c r="F59" i="41"/>
  <c r="E59" i="41"/>
  <c r="P58" i="41"/>
  <c r="N58" i="41"/>
  <c r="M58" i="41"/>
  <c r="L58" i="41"/>
  <c r="K58" i="41"/>
  <c r="J58" i="41"/>
  <c r="I58" i="41"/>
  <c r="H58" i="41"/>
  <c r="G58" i="41"/>
  <c r="D58" i="41"/>
  <c r="C58" i="41"/>
  <c r="F57" i="41"/>
  <c r="E57" i="41"/>
  <c r="F56" i="41"/>
  <c r="E56" i="41"/>
  <c r="F55" i="41"/>
  <c r="F54" i="41" s="1"/>
  <c r="F52" i="41" s="1"/>
  <c r="E55" i="41"/>
  <c r="N54" i="41"/>
  <c r="N52" i="41" s="1"/>
  <c r="M54" i="41"/>
  <c r="M52" i="41" s="1"/>
  <c r="L54" i="41"/>
  <c r="K54" i="41"/>
  <c r="K52" i="41" s="1"/>
  <c r="J54" i="41"/>
  <c r="J52" i="41" s="1"/>
  <c r="I54" i="41"/>
  <c r="I52" i="41" s="1"/>
  <c r="H54" i="41"/>
  <c r="G54" i="41"/>
  <c r="D54" i="41"/>
  <c r="D52" i="41" s="1"/>
  <c r="C54" i="41"/>
  <c r="C52" i="41" s="1"/>
  <c r="F53" i="41"/>
  <c r="E53" i="41"/>
  <c r="L52" i="41"/>
  <c r="H52" i="41"/>
  <c r="G52" i="41"/>
  <c r="F51" i="41"/>
  <c r="F50" i="41" s="1"/>
  <c r="E51" i="41"/>
  <c r="E50" i="41" s="1"/>
  <c r="N50" i="41"/>
  <c r="M50" i="41"/>
  <c r="L50" i="41"/>
  <c r="K50" i="41"/>
  <c r="J50" i="41"/>
  <c r="I50" i="41"/>
  <c r="H50" i="41"/>
  <c r="G50" i="41"/>
  <c r="D50" i="41"/>
  <c r="C50" i="41"/>
  <c r="F49" i="41"/>
  <c r="F48" i="41" s="1"/>
  <c r="E49" i="41"/>
  <c r="E48" i="41" s="1"/>
  <c r="N48" i="41"/>
  <c r="M48" i="41"/>
  <c r="L48" i="41"/>
  <c r="L32" i="41" s="1"/>
  <c r="K48" i="41"/>
  <c r="J48" i="41"/>
  <c r="I48" i="41"/>
  <c r="H48" i="41"/>
  <c r="H32" i="41" s="1"/>
  <c r="G48" i="41"/>
  <c r="D48" i="41"/>
  <c r="C48" i="41"/>
  <c r="P47" i="41"/>
  <c r="F47" i="41"/>
  <c r="E47" i="41"/>
  <c r="F46" i="41"/>
  <c r="E46" i="41"/>
  <c r="F45" i="41"/>
  <c r="E45" i="41"/>
  <c r="U44" i="41"/>
  <c r="U33" i="41" s="1"/>
  <c r="P44" i="41"/>
  <c r="P33" i="41" s="1"/>
  <c r="F44" i="41"/>
  <c r="E44" i="41"/>
  <c r="F42" i="41"/>
  <c r="E42" i="41"/>
  <c r="F41" i="41"/>
  <c r="E41" i="41"/>
  <c r="F40" i="41"/>
  <c r="E40" i="41"/>
  <c r="F39" i="41"/>
  <c r="E39" i="41"/>
  <c r="F38" i="41"/>
  <c r="E38" i="41"/>
  <c r="F37" i="41"/>
  <c r="E37" i="41"/>
  <c r="F36" i="41"/>
  <c r="E36" i="41"/>
  <c r="F34" i="41"/>
  <c r="E34" i="41"/>
  <c r="F31" i="41"/>
  <c r="F30" i="41" s="1"/>
  <c r="E31" i="41"/>
  <c r="E30" i="41" s="1"/>
  <c r="N30" i="41"/>
  <c r="M30" i="41"/>
  <c r="L30" i="41"/>
  <c r="K30" i="41"/>
  <c r="J30" i="41"/>
  <c r="I30" i="41"/>
  <c r="H30" i="41"/>
  <c r="G30" i="41"/>
  <c r="D30" i="41"/>
  <c r="C30" i="41"/>
  <c r="F29" i="41"/>
  <c r="E29" i="41"/>
  <c r="F28" i="41"/>
  <c r="E28" i="41"/>
  <c r="F27" i="41"/>
  <c r="E27" i="41"/>
  <c r="E25" i="41" s="1"/>
  <c r="E22" i="41" s="1"/>
  <c r="F26" i="41"/>
  <c r="E26" i="41"/>
  <c r="N25" i="41"/>
  <c r="N22" i="41" s="1"/>
  <c r="M25" i="41"/>
  <c r="M22" i="41" s="1"/>
  <c r="M21" i="41" s="1"/>
  <c r="L25" i="41"/>
  <c r="L22" i="41" s="1"/>
  <c r="K25" i="41"/>
  <c r="K22" i="41" s="1"/>
  <c r="J25" i="41"/>
  <c r="J22" i="41" s="1"/>
  <c r="I25" i="41"/>
  <c r="I22" i="41" s="1"/>
  <c r="I21" i="41" s="1"/>
  <c r="H25" i="41"/>
  <c r="H22" i="41" s="1"/>
  <c r="G25" i="41"/>
  <c r="G22" i="41" s="1"/>
  <c r="D25" i="41"/>
  <c r="D22" i="41" s="1"/>
  <c r="D21" i="41" s="1"/>
  <c r="C25" i="41"/>
  <c r="C22" i="41" s="1"/>
  <c r="C21" i="41" s="1"/>
  <c r="F19" i="41"/>
  <c r="E19" i="41"/>
  <c r="F18" i="41"/>
  <c r="E18" i="41"/>
  <c r="N17" i="41"/>
  <c r="N16" i="41" s="1"/>
  <c r="N15" i="41" s="1"/>
  <c r="M17" i="41"/>
  <c r="M16" i="41" s="1"/>
  <c r="M15" i="41" s="1"/>
  <c r="L17" i="41"/>
  <c r="L16" i="41" s="1"/>
  <c r="L15" i="41" s="1"/>
  <c r="K17" i="41"/>
  <c r="K16" i="41" s="1"/>
  <c r="K15" i="41" s="1"/>
  <c r="J17" i="41"/>
  <c r="J16" i="41" s="1"/>
  <c r="J15" i="41" s="1"/>
  <c r="I17" i="41"/>
  <c r="I16" i="41" s="1"/>
  <c r="I15" i="41" s="1"/>
  <c r="H17" i="41"/>
  <c r="H16" i="41" s="1"/>
  <c r="H15" i="41" s="1"/>
  <c r="G17" i="41"/>
  <c r="G16" i="41" s="1"/>
  <c r="G15" i="41" s="1"/>
  <c r="D17" i="41"/>
  <c r="D16" i="41" s="1"/>
  <c r="D15" i="41" s="1"/>
  <c r="C17" i="41"/>
  <c r="C16" i="41" s="1"/>
  <c r="C15" i="41" s="1"/>
  <c r="F505" i="40"/>
  <c r="E505" i="40"/>
  <c r="F504" i="40"/>
  <c r="E504" i="40"/>
  <c r="F503" i="40"/>
  <c r="E503" i="40"/>
  <c r="N502" i="40"/>
  <c r="N501" i="40" s="1"/>
  <c r="M502" i="40"/>
  <c r="M501" i="40" s="1"/>
  <c r="L502" i="40"/>
  <c r="K502" i="40"/>
  <c r="J502" i="40"/>
  <c r="J501" i="40" s="1"/>
  <c r="I502" i="40"/>
  <c r="I501" i="40" s="1"/>
  <c r="H502" i="40"/>
  <c r="H501" i="40" s="1"/>
  <c r="G502" i="40"/>
  <c r="G501" i="40" s="1"/>
  <c r="D502" i="40"/>
  <c r="D501" i="40" s="1"/>
  <c r="C502" i="40"/>
  <c r="C501" i="40" s="1"/>
  <c r="L501" i="40"/>
  <c r="K501" i="40"/>
  <c r="F500" i="40"/>
  <c r="E500" i="40"/>
  <c r="F499" i="40"/>
  <c r="E499" i="40"/>
  <c r="F498" i="40"/>
  <c r="E498" i="40"/>
  <c r="F497" i="40"/>
  <c r="E497" i="40"/>
  <c r="N496" i="40"/>
  <c r="M496" i="40"/>
  <c r="L496" i="40"/>
  <c r="K496" i="40"/>
  <c r="J496" i="40"/>
  <c r="I496" i="40"/>
  <c r="H496" i="40"/>
  <c r="G496" i="40"/>
  <c r="D496" i="40"/>
  <c r="C496" i="40"/>
  <c r="F495" i="40"/>
  <c r="E495" i="40"/>
  <c r="F494" i="40"/>
  <c r="E494" i="40"/>
  <c r="F493" i="40"/>
  <c r="E493" i="40"/>
  <c r="F492" i="40"/>
  <c r="E492" i="40"/>
  <c r="N491" i="40"/>
  <c r="M491" i="40"/>
  <c r="L491" i="40"/>
  <c r="L490" i="40" s="1"/>
  <c r="K491" i="40"/>
  <c r="K490" i="40" s="1"/>
  <c r="J491" i="40"/>
  <c r="I491" i="40"/>
  <c r="H491" i="40"/>
  <c r="G491" i="40"/>
  <c r="G490" i="40" s="1"/>
  <c r="D491" i="40"/>
  <c r="C491" i="40"/>
  <c r="H490" i="40"/>
  <c r="F489" i="40"/>
  <c r="E489" i="40"/>
  <c r="F488" i="40"/>
  <c r="E488" i="40"/>
  <c r="N487" i="40"/>
  <c r="M487" i="40"/>
  <c r="L487" i="40"/>
  <c r="K487" i="40"/>
  <c r="J487" i="40"/>
  <c r="I487" i="40"/>
  <c r="H487" i="40"/>
  <c r="G487" i="40"/>
  <c r="D487" i="40"/>
  <c r="C487" i="40"/>
  <c r="F485" i="40"/>
  <c r="E485" i="40"/>
  <c r="F484" i="40"/>
  <c r="F483" i="40" s="1"/>
  <c r="F482" i="40" s="1"/>
  <c r="E484" i="40"/>
  <c r="N483" i="40"/>
  <c r="N482" i="40" s="1"/>
  <c r="M483" i="40"/>
  <c r="M482" i="40" s="1"/>
  <c r="L483" i="40"/>
  <c r="L482" i="40" s="1"/>
  <c r="K483" i="40"/>
  <c r="J483" i="40"/>
  <c r="I483" i="40"/>
  <c r="I482" i="40" s="1"/>
  <c r="H483" i="40"/>
  <c r="H482" i="40" s="1"/>
  <c r="G483" i="40"/>
  <c r="G482" i="40" s="1"/>
  <c r="E483" i="40"/>
  <c r="E482" i="40" s="1"/>
  <c r="D483" i="40"/>
  <c r="D482" i="40" s="1"/>
  <c r="C483" i="40"/>
  <c r="C482" i="40" s="1"/>
  <c r="K482" i="40"/>
  <c r="J482" i="40"/>
  <c r="F481" i="40"/>
  <c r="E481" i="40"/>
  <c r="F480" i="40"/>
  <c r="E480" i="40"/>
  <c r="F479" i="40"/>
  <c r="E479" i="40"/>
  <c r="U478" i="40"/>
  <c r="F478" i="40"/>
  <c r="E478" i="40"/>
  <c r="F477" i="40"/>
  <c r="E477" i="40"/>
  <c r="N476" i="40"/>
  <c r="N475" i="40" s="1"/>
  <c r="M476" i="40"/>
  <c r="M475" i="40" s="1"/>
  <c r="L476" i="40"/>
  <c r="L475" i="40" s="1"/>
  <c r="K476" i="40"/>
  <c r="K475" i="40" s="1"/>
  <c r="K474" i="40" s="1"/>
  <c r="J476" i="40"/>
  <c r="J475" i="40" s="1"/>
  <c r="I476" i="40"/>
  <c r="I475" i="40" s="1"/>
  <c r="H476" i="40"/>
  <c r="H475" i="40" s="1"/>
  <c r="G476" i="40"/>
  <c r="G475" i="40" s="1"/>
  <c r="D476" i="40"/>
  <c r="D475" i="40" s="1"/>
  <c r="C476" i="40"/>
  <c r="C475" i="40" s="1"/>
  <c r="C474" i="40" s="1"/>
  <c r="U473" i="40"/>
  <c r="F473" i="40"/>
  <c r="E473" i="40"/>
  <c r="U472" i="40"/>
  <c r="F472" i="40"/>
  <c r="E472" i="40"/>
  <c r="J471" i="40"/>
  <c r="I471" i="40"/>
  <c r="H471" i="40"/>
  <c r="G471" i="40"/>
  <c r="D471" i="40"/>
  <c r="C471" i="40"/>
  <c r="U470" i="40"/>
  <c r="F470" i="40"/>
  <c r="E470" i="40"/>
  <c r="F469" i="40"/>
  <c r="E469" i="40"/>
  <c r="F468" i="40"/>
  <c r="E468" i="40"/>
  <c r="F467" i="40"/>
  <c r="E467" i="40"/>
  <c r="F466" i="40"/>
  <c r="E466" i="40"/>
  <c r="F465" i="40"/>
  <c r="E465" i="40"/>
  <c r="F464" i="40"/>
  <c r="E464" i="40"/>
  <c r="F463" i="40"/>
  <c r="E463" i="40"/>
  <c r="F462" i="40"/>
  <c r="E462" i="40"/>
  <c r="F461" i="40"/>
  <c r="E461" i="40"/>
  <c r="F460" i="40"/>
  <c r="E460" i="40"/>
  <c r="F459" i="40"/>
  <c r="E459" i="40"/>
  <c r="F458" i="40"/>
  <c r="E458" i="40"/>
  <c r="F457" i="40"/>
  <c r="E457" i="40"/>
  <c r="N456" i="40"/>
  <c r="M456" i="40"/>
  <c r="L456" i="40"/>
  <c r="K456" i="40"/>
  <c r="J456" i="40"/>
  <c r="I456" i="40"/>
  <c r="H456" i="40"/>
  <c r="G456" i="40"/>
  <c r="D456" i="40"/>
  <c r="C456" i="40"/>
  <c r="F455" i="40"/>
  <c r="E455" i="40"/>
  <c r="F454" i="40"/>
  <c r="E454" i="40"/>
  <c r="F453" i="40"/>
  <c r="E453" i="40"/>
  <c r="N452" i="40"/>
  <c r="M452" i="40"/>
  <c r="L452" i="40"/>
  <c r="K452" i="40"/>
  <c r="J452" i="40"/>
  <c r="I452" i="40"/>
  <c r="H452" i="40"/>
  <c r="G452" i="40"/>
  <c r="D452" i="40"/>
  <c r="C452" i="40"/>
  <c r="F451" i="40"/>
  <c r="E451" i="40"/>
  <c r="F450" i="40"/>
  <c r="E450" i="40"/>
  <c r="F449" i="40"/>
  <c r="E449" i="40"/>
  <c r="N448" i="40"/>
  <c r="M448" i="40"/>
  <c r="L448" i="40"/>
  <c r="K448" i="40"/>
  <c r="J448" i="40"/>
  <c r="I448" i="40"/>
  <c r="H448" i="40"/>
  <c r="G448" i="40"/>
  <c r="D448" i="40"/>
  <c r="C448" i="40"/>
  <c r="F447" i="40"/>
  <c r="E447" i="40"/>
  <c r="F446" i="40"/>
  <c r="E446" i="40"/>
  <c r="F445" i="40"/>
  <c r="E445" i="40"/>
  <c r="N444" i="40"/>
  <c r="M444" i="40"/>
  <c r="L444" i="40"/>
  <c r="K444" i="40"/>
  <c r="J444" i="40"/>
  <c r="I444" i="40"/>
  <c r="H444" i="40"/>
  <c r="G444" i="40"/>
  <c r="D444" i="40"/>
  <c r="C444" i="40"/>
  <c r="F443" i="40"/>
  <c r="E443" i="40"/>
  <c r="F442" i="40"/>
  <c r="E442" i="40"/>
  <c r="F441" i="40"/>
  <c r="E441" i="40"/>
  <c r="N440" i="40"/>
  <c r="M440" i="40"/>
  <c r="L440" i="40"/>
  <c r="K440" i="40"/>
  <c r="J440" i="40"/>
  <c r="I440" i="40"/>
  <c r="H440" i="40"/>
  <c r="G440" i="40"/>
  <c r="D440" i="40"/>
  <c r="C440" i="40"/>
  <c r="F439" i="40"/>
  <c r="E439" i="40"/>
  <c r="F438" i="40"/>
  <c r="E438" i="40"/>
  <c r="F437" i="40"/>
  <c r="E437" i="40"/>
  <c r="N436" i="40"/>
  <c r="M436" i="40"/>
  <c r="L436" i="40"/>
  <c r="K436" i="40"/>
  <c r="J436" i="40"/>
  <c r="I436" i="40"/>
  <c r="H436" i="40"/>
  <c r="G436" i="40"/>
  <c r="D436" i="40"/>
  <c r="C436" i="40"/>
  <c r="F435" i="40"/>
  <c r="E435" i="40"/>
  <c r="F434" i="40"/>
  <c r="E434" i="40"/>
  <c r="F433" i="40"/>
  <c r="E433" i="40"/>
  <c r="N432" i="40"/>
  <c r="M432" i="40"/>
  <c r="L432" i="40"/>
  <c r="K432" i="40"/>
  <c r="J432" i="40"/>
  <c r="I432" i="40"/>
  <c r="H432" i="40"/>
  <c r="G432" i="40"/>
  <c r="D432" i="40"/>
  <c r="C432" i="40"/>
  <c r="F431" i="40"/>
  <c r="E431" i="40"/>
  <c r="F430" i="40"/>
  <c r="E430" i="40"/>
  <c r="F429" i="40"/>
  <c r="E429" i="40"/>
  <c r="N428" i="40"/>
  <c r="M428" i="40"/>
  <c r="L428" i="40"/>
  <c r="K428" i="40"/>
  <c r="J428" i="40"/>
  <c r="I428" i="40"/>
  <c r="H428" i="40"/>
  <c r="G428" i="40"/>
  <c r="D428" i="40"/>
  <c r="C428" i="40"/>
  <c r="F427" i="40"/>
  <c r="E427" i="40"/>
  <c r="F426" i="40"/>
  <c r="E426" i="40"/>
  <c r="F425" i="40"/>
  <c r="E425" i="40"/>
  <c r="N424" i="40"/>
  <c r="M424" i="40"/>
  <c r="L424" i="40"/>
  <c r="K424" i="40"/>
  <c r="J424" i="40"/>
  <c r="I424" i="40"/>
  <c r="H424" i="40"/>
  <c r="G424" i="40"/>
  <c r="D424" i="40"/>
  <c r="C424" i="40"/>
  <c r="F423" i="40"/>
  <c r="E423" i="40"/>
  <c r="F422" i="40"/>
  <c r="E422" i="40"/>
  <c r="F421" i="40"/>
  <c r="E421" i="40"/>
  <c r="N420" i="40"/>
  <c r="M420" i="40"/>
  <c r="L420" i="40"/>
  <c r="K420" i="40"/>
  <c r="J420" i="40"/>
  <c r="I420" i="40"/>
  <c r="H420" i="40"/>
  <c r="G420" i="40"/>
  <c r="D420" i="40"/>
  <c r="C420" i="40"/>
  <c r="F419" i="40"/>
  <c r="E419" i="40"/>
  <c r="F418" i="40"/>
  <c r="E418" i="40"/>
  <c r="F417" i="40"/>
  <c r="E417" i="40"/>
  <c r="N416" i="40"/>
  <c r="M416" i="40"/>
  <c r="L416" i="40"/>
  <c r="K416" i="40"/>
  <c r="J416" i="40"/>
  <c r="I416" i="40"/>
  <c r="H416" i="40"/>
  <c r="G416" i="40"/>
  <c r="D416" i="40"/>
  <c r="C416" i="40"/>
  <c r="F414" i="40"/>
  <c r="E414" i="40"/>
  <c r="F413" i="40"/>
  <c r="E413" i="40"/>
  <c r="F412" i="40"/>
  <c r="E412" i="40"/>
  <c r="F411" i="40"/>
  <c r="E411" i="40"/>
  <c r="F410" i="40"/>
  <c r="F409" i="40" s="1"/>
  <c r="F408" i="40" s="1"/>
  <c r="E410" i="40"/>
  <c r="E409" i="40" s="1"/>
  <c r="E408" i="40" s="1"/>
  <c r="N409" i="40"/>
  <c r="N408" i="40" s="1"/>
  <c r="M409" i="40"/>
  <c r="L409" i="40"/>
  <c r="L408" i="40" s="1"/>
  <c r="K409" i="40"/>
  <c r="K408" i="40" s="1"/>
  <c r="J409" i="40"/>
  <c r="J408" i="40" s="1"/>
  <c r="I409" i="40"/>
  <c r="H409" i="40"/>
  <c r="G409" i="40"/>
  <c r="G408" i="40" s="1"/>
  <c r="D409" i="40"/>
  <c r="C409" i="40"/>
  <c r="C408" i="40" s="1"/>
  <c r="M408" i="40"/>
  <c r="I408" i="40"/>
  <c r="H408" i="40"/>
  <c r="D408" i="40"/>
  <c r="F407" i="40"/>
  <c r="F406" i="40" s="1"/>
  <c r="E407" i="40"/>
  <c r="E406" i="40" s="1"/>
  <c r="N406" i="40"/>
  <c r="M406" i="40"/>
  <c r="L406" i="40"/>
  <c r="K406" i="40"/>
  <c r="J406" i="40"/>
  <c r="I406" i="40"/>
  <c r="H406" i="40"/>
  <c r="G406" i="40"/>
  <c r="D406" i="40"/>
  <c r="C406" i="40"/>
  <c r="F405" i="40"/>
  <c r="E405" i="40"/>
  <c r="F404" i="40"/>
  <c r="E404" i="40"/>
  <c r="F403" i="40"/>
  <c r="E403" i="40"/>
  <c r="N402" i="40"/>
  <c r="M402" i="40"/>
  <c r="L402" i="40"/>
  <c r="K402" i="40"/>
  <c r="J402" i="40"/>
  <c r="I402" i="40"/>
  <c r="H402" i="40"/>
  <c r="G402" i="40"/>
  <c r="D402" i="40"/>
  <c r="C402" i="40"/>
  <c r="F401" i="40"/>
  <c r="E401" i="40"/>
  <c r="F400" i="40"/>
  <c r="E400" i="40"/>
  <c r="F399" i="40"/>
  <c r="E399" i="40"/>
  <c r="N398" i="40"/>
  <c r="M398" i="40"/>
  <c r="L398" i="40"/>
  <c r="K398" i="40"/>
  <c r="J398" i="40"/>
  <c r="I398" i="40"/>
  <c r="H398" i="40"/>
  <c r="G398" i="40"/>
  <c r="D398" i="40"/>
  <c r="C398" i="40"/>
  <c r="F397" i="40"/>
  <c r="E397" i="40"/>
  <c r="F396" i="40"/>
  <c r="E396" i="40"/>
  <c r="F395" i="40"/>
  <c r="E395" i="40"/>
  <c r="N394" i="40"/>
  <c r="M394" i="40"/>
  <c r="L394" i="40"/>
  <c r="K394" i="40"/>
  <c r="J394" i="40"/>
  <c r="I394" i="40"/>
  <c r="H394" i="40"/>
  <c r="G394" i="40"/>
  <c r="D394" i="40"/>
  <c r="C394" i="40"/>
  <c r="F393" i="40"/>
  <c r="E393" i="40"/>
  <c r="F392" i="40"/>
  <c r="E392" i="40"/>
  <c r="F391" i="40"/>
  <c r="E391" i="40"/>
  <c r="N390" i="40"/>
  <c r="M390" i="40"/>
  <c r="L390" i="40"/>
  <c r="K390" i="40"/>
  <c r="J390" i="40"/>
  <c r="I390" i="40"/>
  <c r="H390" i="40"/>
  <c r="G390" i="40"/>
  <c r="D390" i="40"/>
  <c r="C390" i="40"/>
  <c r="F389" i="40"/>
  <c r="E389" i="40"/>
  <c r="F388" i="40"/>
  <c r="E388" i="40"/>
  <c r="F387" i="40"/>
  <c r="E387" i="40"/>
  <c r="N386" i="40"/>
  <c r="M386" i="40"/>
  <c r="L386" i="40"/>
  <c r="K386" i="40"/>
  <c r="J386" i="40"/>
  <c r="I386" i="40"/>
  <c r="H386" i="40"/>
  <c r="G386" i="40"/>
  <c r="D386" i="40"/>
  <c r="C386" i="40"/>
  <c r="F385" i="40"/>
  <c r="E385" i="40"/>
  <c r="F384" i="40"/>
  <c r="E384" i="40"/>
  <c r="F383" i="40"/>
  <c r="E383" i="40"/>
  <c r="E382" i="40" s="1"/>
  <c r="N382" i="40"/>
  <c r="M382" i="40"/>
  <c r="L382" i="40"/>
  <c r="K382" i="40"/>
  <c r="J382" i="40"/>
  <c r="I382" i="40"/>
  <c r="H382" i="40"/>
  <c r="G382" i="40"/>
  <c r="D382" i="40"/>
  <c r="C382" i="40"/>
  <c r="F381" i="40"/>
  <c r="E381" i="40"/>
  <c r="F380" i="40"/>
  <c r="E380" i="40"/>
  <c r="F379" i="40"/>
  <c r="F378" i="40" s="1"/>
  <c r="E379" i="40"/>
  <c r="N378" i="40"/>
  <c r="M378" i="40"/>
  <c r="L378" i="40"/>
  <c r="K378" i="40"/>
  <c r="J378" i="40"/>
  <c r="I378" i="40"/>
  <c r="H378" i="40"/>
  <c r="G378" i="40"/>
  <c r="D378" i="40"/>
  <c r="C378" i="40"/>
  <c r="F377" i="40"/>
  <c r="E377" i="40"/>
  <c r="F376" i="40"/>
  <c r="E376" i="40"/>
  <c r="F375" i="40"/>
  <c r="F374" i="40" s="1"/>
  <c r="E375" i="40"/>
  <c r="N374" i="40"/>
  <c r="M374" i="40"/>
  <c r="L374" i="40"/>
  <c r="K374" i="40"/>
  <c r="J374" i="40"/>
  <c r="I374" i="40"/>
  <c r="H374" i="40"/>
  <c r="G374" i="40"/>
  <c r="D374" i="40"/>
  <c r="C374" i="40"/>
  <c r="F373" i="40"/>
  <c r="E373" i="40"/>
  <c r="F372" i="40"/>
  <c r="E372" i="40"/>
  <c r="F371" i="40"/>
  <c r="F370" i="40" s="1"/>
  <c r="E371" i="40"/>
  <c r="N370" i="40"/>
  <c r="M370" i="40"/>
  <c r="L370" i="40"/>
  <c r="K370" i="40"/>
  <c r="J370" i="40"/>
  <c r="I370" i="40"/>
  <c r="H370" i="40"/>
  <c r="G370" i="40"/>
  <c r="D370" i="40"/>
  <c r="C370" i="40"/>
  <c r="F369" i="40"/>
  <c r="E369" i="40"/>
  <c r="F368" i="40"/>
  <c r="E368" i="40"/>
  <c r="F367" i="40"/>
  <c r="E367" i="40"/>
  <c r="N366" i="40"/>
  <c r="M366" i="40"/>
  <c r="L366" i="40"/>
  <c r="K366" i="40"/>
  <c r="J366" i="40"/>
  <c r="I366" i="40"/>
  <c r="H366" i="40"/>
  <c r="G366" i="40"/>
  <c r="D366" i="40"/>
  <c r="C366" i="40"/>
  <c r="F365" i="40"/>
  <c r="F364" i="40" s="1"/>
  <c r="E365" i="40"/>
  <c r="E364" i="40" s="1"/>
  <c r="N364" i="40"/>
  <c r="M364" i="40"/>
  <c r="L364" i="40"/>
  <c r="K364" i="40"/>
  <c r="J364" i="40"/>
  <c r="I364" i="40"/>
  <c r="H364" i="40"/>
  <c r="G364" i="40"/>
  <c r="D364" i="40"/>
  <c r="C364" i="40"/>
  <c r="F363" i="40"/>
  <c r="E363" i="40"/>
  <c r="F362" i="40"/>
  <c r="E362" i="40"/>
  <c r="F361" i="40"/>
  <c r="F360" i="40" s="1"/>
  <c r="E361" i="40"/>
  <c r="N360" i="40"/>
  <c r="M360" i="40"/>
  <c r="L360" i="40"/>
  <c r="K360" i="40"/>
  <c r="J360" i="40"/>
  <c r="I360" i="40"/>
  <c r="H360" i="40"/>
  <c r="G360" i="40"/>
  <c r="D360" i="40"/>
  <c r="C360" i="40"/>
  <c r="F359" i="40"/>
  <c r="F358" i="40" s="1"/>
  <c r="E359" i="40"/>
  <c r="E358" i="40" s="1"/>
  <c r="N358" i="40"/>
  <c r="M358" i="40"/>
  <c r="L358" i="40"/>
  <c r="K358" i="40"/>
  <c r="J358" i="40"/>
  <c r="I358" i="40"/>
  <c r="H358" i="40"/>
  <c r="G358" i="40"/>
  <c r="D358" i="40"/>
  <c r="C358" i="40"/>
  <c r="F357" i="40"/>
  <c r="F356" i="40" s="1"/>
  <c r="E357" i="40"/>
  <c r="E356" i="40" s="1"/>
  <c r="N356" i="40"/>
  <c r="M356" i="40"/>
  <c r="L356" i="40"/>
  <c r="K356" i="40"/>
  <c r="J356" i="40"/>
  <c r="I356" i="40"/>
  <c r="H356" i="40"/>
  <c r="G356" i="40"/>
  <c r="D356" i="40"/>
  <c r="C356" i="40"/>
  <c r="F355" i="40"/>
  <c r="F354" i="40" s="1"/>
  <c r="E355" i="40"/>
  <c r="E354" i="40" s="1"/>
  <c r="N354" i="40"/>
  <c r="M354" i="40"/>
  <c r="L354" i="40"/>
  <c r="K354" i="40"/>
  <c r="J354" i="40"/>
  <c r="I354" i="40"/>
  <c r="H354" i="40"/>
  <c r="G354" i="40"/>
  <c r="D354" i="40"/>
  <c r="C354" i="40"/>
  <c r="F352" i="40"/>
  <c r="E352" i="40"/>
  <c r="F351" i="40"/>
  <c r="E351" i="40"/>
  <c r="N350" i="40"/>
  <c r="M350" i="40"/>
  <c r="L350" i="40"/>
  <c r="K350" i="40"/>
  <c r="J350" i="40"/>
  <c r="I350" i="40"/>
  <c r="H350" i="40"/>
  <c r="G350" i="40"/>
  <c r="D350" i="40"/>
  <c r="C350" i="40"/>
  <c r="F349" i="40"/>
  <c r="E349" i="40"/>
  <c r="F348" i="40"/>
  <c r="E348" i="40"/>
  <c r="F347" i="40"/>
  <c r="E347" i="40"/>
  <c r="F346" i="40"/>
  <c r="E346" i="40"/>
  <c r="F345" i="40"/>
  <c r="E345" i="40"/>
  <c r="F344" i="40"/>
  <c r="E344" i="40"/>
  <c r="F343" i="40"/>
  <c r="E343" i="40"/>
  <c r="F342" i="40"/>
  <c r="E342" i="40"/>
  <c r="F341" i="40"/>
  <c r="E341" i="40"/>
  <c r="F340" i="40"/>
  <c r="E340" i="40"/>
  <c r="F339" i="40"/>
  <c r="E339" i="40"/>
  <c r="F338" i="40"/>
  <c r="E338" i="40"/>
  <c r="F337" i="40"/>
  <c r="E337" i="40"/>
  <c r="F336" i="40"/>
  <c r="F335" i="40" s="1"/>
  <c r="E336" i="40"/>
  <c r="N335" i="40"/>
  <c r="M335" i="40"/>
  <c r="L335" i="40"/>
  <c r="L334" i="40" s="1"/>
  <c r="K335" i="40"/>
  <c r="J335" i="40"/>
  <c r="I335" i="40"/>
  <c r="H335" i="40"/>
  <c r="H334" i="40" s="1"/>
  <c r="G335" i="40"/>
  <c r="D335" i="40"/>
  <c r="C335" i="40"/>
  <c r="N334" i="40"/>
  <c r="F333" i="40"/>
  <c r="E333" i="40"/>
  <c r="F332" i="40"/>
  <c r="E332" i="40"/>
  <c r="F331" i="40"/>
  <c r="E331" i="40"/>
  <c r="N330" i="40"/>
  <c r="M330" i="40"/>
  <c r="L330" i="40"/>
  <c r="K330" i="40"/>
  <c r="J330" i="40"/>
  <c r="I330" i="40"/>
  <c r="H330" i="40"/>
  <c r="G330" i="40"/>
  <c r="D330" i="40"/>
  <c r="C330" i="40"/>
  <c r="F329" i="40"/>
  <c r="E329" i="40"/>
  <c r="F328" i="40"/>
  <c r="E328" i="40"/>
  <c r="F327" i="40"/>
  <c r="E327" i="40"/>
  <c r="F326" i="40"/>
  <c r="E326" i="40"/>
  <c r="F325" i="40"/>
  <c r="E325" i="40"/>
  <c r="F324" i="40"/>
  <c r="E324" i="40"/>
  <c r="F323" i="40"/>
  <c r="E323" i="40"/>
  <c r="F322" i="40"/>
  <c r="E322" i="40"/>
  <c r="F321" i="40"/>
  <c r="E321" i="40"/>
  <c r="F320" i="40"/>
  <c r="E320" i="40"/>
  <c r="F319" i="40"/>
  <c r="E319" i="40"/>
  <c r="F318" i="40"/>
  <c r="E318" i="40"/>
  <c r="F317" i="40"/>
  <c r="E317" i="40"/>
  <c r="F316" i="40"/>
  <c r="E316" i="40"/>
  <c r="N315" i="40"/>
  <c r="M315" i="40"/>
  <c r="L315" i="40"/>
  <c r="K315" i="40"/>
  <c r="J315" i="40"/>
  <c r="I315" i="40"/>
  <c r="H315" i="40"/>
  <c r="G315" i="40"/>
  <c r="D315" i="40"/>
  <c r="C315" i="40"/>
  <c r="F313" i="40"/>
  <c r="F312" i="40" s="1"/>
  <c r="E313" i="40"/>
  <c r="E312" i="40" s="1"/>
  <c r="N312" i="40"/>
  <c r="M312" i="40"/>
  <c r="L312" i="40"/>
  <c r="K312" i="40"/>
  <c r="J312" i="40"/>
  <c r="I312" i="40"/>
  <c r="H312" i="40"/>
  <c r="G312" i="40"/>
  <c r="D312" i="40"/>
  <c r="C312" i="40"/>
  <c r="F311" i="40"/>
  <c r="E311" i="40"/>
  <c r="F310" i="40"/>
  <c r="E310" i="40"/>
  <c r="F309" i="40"/>
  <c r="E309" i="40"/>
  <c r="N308" i="40"/>
  <c r="M308" i="40"/>
  <c r="L308" i="40"/>
  <c r="K308" i="40"/>
  <c r="J308" i="40"/>
  <c r="I308" i="40"/>
  <c r="H308" i="40"/>
  <c r="G308" i="40"/>
  <c r="D308" i="40"/>
  <c r="C308" i="40"/>
  <c r="F307" i="40"/>
  <c r="E307" i="40"/>
  <c r="F306" i="40"/>
  <c r="E306" i="40"/>
  <c r="F305" i="40"/>
  <c r="E305" i="40"/>
  <c r="F304" i="40"/>
  <c r="E304" i="40"/>
  <c r="N303" i="40"/>
  <c r="M303" i="40"/>
  <c r="L303" i="40"/>
  <c r="K303" i="40"/>
  <c r="J303" i="40"/>
  <c r="I303" i="40"/>
  <c r="H303" i="40"/>
  <c r="G303" i="40"/>
  <c r="D303" i="40"/>
  <c r="C303" i="40"/>
  <c r="F302" i="40"/>
  <c r="E302" i="40"/>
  <c r="F301" i="40"/>
  <c r="E301" i="40"/>
  <c r="F300" i="40"/>
  <c r="E300" i="40"/>
  <c r="F299" i="40"/>
  <c r="E299" i="40"/>
  <c r="N298" i="40"/>
  <c r="M298" i="40"/>
  <c r="L298" i="40"/>
  <c r="K298" i="40"/>
  <c r="J298" i="40"/>
  <c r="I298" i="40"/>
  <c r="H298" i="40"/>
  <c r="G298" i="40"/>
  <c r="D298" i="40"/>
  <c r="C298" i="40"/>
  <c r="F297" i="40"/>
  <c r="E297" i="40"/>
  <c r="F296" i="40"/>
  <c r="E296" i="40"/>
  <c r="N295" i="40"/>
  <c r="M295" i="40"/>
  <c r="L295" i="40"/>
  <c r="K295" i="40"/>
  <c r="J295" i="40"/>
  <c r="J294" i="40" s="1"/>
  <c r="I295" i="40"/>
  <c r="H295" i="40"/>
  <c r="G295" i="40"/>
  <c r="D295" i="40"/>
  <c r="C295" i="40"/>
  <c r="U293" i="40"/>
  <c r="F293" i="40"/>
  <c r="E293" i="40"/>
  <c r="F292" i="40"/>
  <c r="E292" i="40"/>
  <c r="F291" i="40"/>
  <c r="E291" i="40"/>
  <c r="F290" i="40"/>
  <c r="E290" i="40"/>
  <c r="F289" i="40"/>
  <c r="E289" i="40"/>
  <c r="U288" i="40"/>
  <c r="F288" i="40"/>
  <c r="E288" i="40"/>
  <c r="F287" i="40"/>
  <c r="E287" i="40"/>
  <c r="U286" i="40"/>
  <c r="F286" i="40"/>
  <c r="E286" i="40"/>
  <c r="N285" i="40"/>
  <c r="M285" i="40"/>
  <c r="L285" i="40"/>
  <c r="K285" i="40"/>
  <c r="J285" i="40"/>
  <c r="I285" i="40"/>
  <c r="H285" i="40"/>
  <c r="G285" i="40"/>
  <c r="D285" i="40"/>
  <c r="C285" i="40"/>
  <c r="F284" i="40"/>
  <c r="E284" i="40"/>
  <c r="F283" i="40"/>
  <c r="E283" i="40"/>
  <c r="F282" i="40"/>
  <c r="E282" i="40"/>
  <c r="F281" i="40"/>
  <c r="E281" i="40"/>
  <c r="N280" i="40"/>
  <c r="M280" i="40"/>
  <c r="L280" i="40"/>
  <c r="K280" i="40"/>
  <c r="J280" i="40"/>
  <c r="I280" i="40"/>
  <c r="H280" i="40"/>
  <c r="G280" i="40"/>
  <c r="D280" i="40"/>
  <c r="C280" i="40"/>
  <c r="F279" i="40"/>
  <c r="E279" i="40"/>
  <c r="F278" i="40"/>
  <c r="E278" i="40"/>
  <c r="F277" i="40"/>
  <c r="E277" i="40"/>
  <c r="F276" i="40"/>
  <c r="E276" i="40"/>
  <c r="F275" i="40"/>
  <c r="E275" i="40"/>
  <c r="F274" i="40"/>
  <c r="E274" i="40"/>
  <c r="F273" i="40"/>
  <c r="E273" i="40"/>
  <c r="F272" i="40"/>
  <c r="E272" i="40"/>
  <c r="U271" i="40"/>
  <c r="F271" i="40"/>
  <c r="E271" i="40"/>
  <c r="U270" i="40"/>
  <c r="F270" i="40"/>
  <c r="E270" i="40"/>
  <c r="U269" i="40"/>
  <c r="F269" i="40"/>
  <c r="E269" i="40"/>
  <c r="U268" i="40"/>
  <c r="F268" i="40"/>
  <c r="E268" i="40"/>
  <c r="F267" i="40"/>
  <c r="E267" i="40"/>
  <c r="U266" i="40"/>
  <c r="F266" i="40"/>
  <c r="E266" i="40"/>
  <c r="F265" i="40"/>
  <c r="E265" i="40"/>
  <c r="U264" i="40"/>
  <c r="F264" i="40"/>
  <c r="E264" i="40"/>
  <c r="N263" i="40"/>
  <c r="M263" i="40"/>
  <c r="L263" i="40"/>
  <c r="K263" i="40"/>
  <c r="J263" i="40"/>
  <c r="I263" i="40"/>
  <c r="H263" i="40"/>
  <c r="G263" i="40"/>
  <c r="U263" i="40" s="1"/>
  <c r="D263" i="40"/>
  <c r="C263" i="40"/>
  <c r="U262" i="40"/>
  <c r="F262" i="40"/>
  <c r="E262" i="40"/>
  <c r="U261" i="40"/>
  <c r="F261" i="40"/>
  <c r="E261" i="40"/>
  <c r="U260" i="40"/>
  <c r="F260" i="40"/>
  <c r="E260" i="40"/>
  <c r="N259" i="40"/>
  <c r="M259" i="40"/>
  <c r="L259" i="40"/>
  <c r="K259" i="40"/>
  <c r="J259" i="40"/>
  <c r="I259" i="40"/>
  <c r="H259" i="40"/>
  <c r="G259" i="40"/>
  <c r="D259" i="40"/>
  <c r="C259" i="40"/>
  <c r="U258" i="40"/>
  <c r="F258" i="40"/>
  <c r="E258" i="40"/>
  <c r="U257" i="40"/>
  <c r="F257" i="40"/>
  <c r="E257" i="40"/>
  <c r="U256" i="40"/>
  <c r="F256" i="40"/>
  <c r="E256" i="40"/>
  <c r="U255" i="40"/>
  <c r="F255" i="40"/>
  <c r="E255" i="40"/>
  <c r="N254" i="40"/>
  <c r="M254" i="40"/>
  <c r="L254" i="40"/>
  <c r="K254" i="40"/>
  <c r="J254" i="40"/>
  <c r="I254" i="40"/>
  <c r="H254" i="40"/>
  <c r="G254" i="40"/>
  <c r="D254" i="40"/>
  <c r="C254" i="40"/>
  <c r="F253" i="40"/>
  <c r="E253" i="40"/>
  <c r="U252" i="40"/>
  <c r="F252" i="40"/>
  <c r="E252" i="40"/>
  <c r="E251" i="40" s="1"/>
  <c r="N251" i="40"/>
  <c r="M251" i="40"/>
  <c r="L251" i="40"/>
  <c r="K251" i="40"/>
  <c r="J251" i="40"/>
  <c r="I251" i="40"/>
  <c r="H251" i="40"/>
  <c r="G251" i="40"/>
  <c r="U251" i="40" s="1"/>
  <c r="D251" i="40"/>
  <c r="C251" i="40"/>
  <c r="U250" i="40"/>
  <c r="F250" i="40"/>
  <c r="E250" i="40"/>
  <c r="U249" i="40"/>
  <c r="F249" i="40"/>
  <c r="E249" i="40"/>
  <c r="U248" i="40"/>
  <c r="P248" i="40"/>
  <c r="F248" i="40"/>
  <c r="E248" i="40"/>
  <c r="U247" i="40"/>
  <c r="F247" i="40"/>
  <c r="E247" i="40"/>
  <c r="F246" i="40"/>
  <c r="E246" i="40"/>
  <c r="U245" i="40"/>
  <c r="F245" i="40"/>
  <c r="E245" i="40"/>
  <c r="U244" i="40"/>
  <c r="F244" i="40"/>
  <c r="E244" i="40"/>
  <c r="U243" i="40"/>
  <c r="F243" i="40"/>
  <c r="E243" i="40"/>
  <c r="U242" i="40"/>
  <c r="F242" i="40"/>
  <c r="E242" i="40"/>
  <c r="U241" i="40"/>
  <c r="F241" i="40"/>
  <c r="E241" i="40"/>
  <c r="U240" i="40"/>
  <c r="F240" i="40"/>
  <c r="E240" i="40"/>
  <c r="N239" i="40"/>
  <c r="M239" i="40"/>
  <c r="L239" i="40"/>
  <c r="K239" i="40"/>
  <c r="J239" i="40"/>
  <c r="I239" i="40"/>
  <c r="H239" i="40"/>
  <c r="G239" i="40"/>
  <c r="D239" i="40"/>
  <c r="C239" i="40"/>
  <c r="O238" i="40"/>
  <c r="O203" i="40" s="1"/>
  <c r="F237" i="40"/>
  <c r="E237" i="40"/>
  <c r="U236" i="40"/>
  <c r="P236" i="40"/>
  <c r="F236" i="40"/>
  <c r="E236" i="40"/>
  <c r="F235" i="40"/>
  <c r="E235" i="40"/>
  <c r="F234" i="40"/>
  <c r="E234" i="40"/>
  <c r="F233" i="40"/>
  <c r="E233" i="40"/>
  <c r="F232" i="40"/>
  <c r="E232" i="40"/>
  <c r="F231" i="40"/>
  <c r="E231" i="40"/>
  <c r="P230" i="40"/>
  <c r="N230" i="40"/>
  <c r="M230" i="40"/>
  <c r="L230" i="40"/>
  <c r="K230" i="40"/>
  <c r="K205" i="40" s="1"/>
  <c r="J230" i="40"/>
  <c r="I230" i="40"/>
  <c r="H230" i="40"/>
  <c r="G230" i="40"/>
  <c r="D230" i="40"/>
  <c r="C230" i="40"/>
  <c r="F229" i="40"/>
  <c r="E229" i="40"/>
  <c r="U228" i="40"/>
  <c r="P228" i="40"/>
  <c r="F228" i="40"/>
  <c r="E228" i="40"/>
  <c r="F227" i="40"/>
  <c r="E227" i="40"/>
  <c r="F226" i="40"/>
  <c r="E226" i="40"/>
  <c r="F225" i="40"/>
  <c r="E225" i="40"/>
  <c r="F224" i="40"/>
  <c r="E224" i="40"/>
  <c r="F223" i="40"/>
  <c r="E223" i="40"/>
  <c r="E222" i="40" s="1"/>
  <c r="P222" i="40"/>
  <c r="N222" i="40"/>
  <c r="M222" i="40"/>
  <c r="L222" i="40"/>
  <c r="K222" i="40"/>
  <c r="J222" i="40"/>
  <c r="I222" i="40"/>
  <c r="H222" i="40"/>
  <c r="G222" i="40"/>
  <c r="D222" i="40"/>
  <c r="C222" i="40"/>
  <c r="U221" i="40"/>
  <c r="P221" i="40"/>
  <c r="F221" i="40"/>
  <c r="E221" i="40"/>
  <c r="P220" i="40"/>
  <c r="F220" i="40"/>
  <c r="E220" i="40"/>
  <c r="U219" i="40"/>
  <c r="F219" i="40"/>
  <c r="E219" i="40"/>
  <c r="F218" i="40"/>
  <c r="E218" i="40"/>
  <c r="F217" i="40"/>
  <c r="E217" i="40"/>
  <c r="F216" i="40"/>
  <c r="E216" i="40"/>
  <c r="U215" i="40"/>
  <c r="P215" i="40"/>
  <c r="F215" i="40"/>
  <c r="E215" i="40"/>
  <c r="F214" i="40"/>
  <c r="E214" i="40"/>
  <c r="F213" i="40"/>
  <c r="E213" i="40"/>
  <c r="F212" i="40"/>
  <c r="E212" i="40"/>
  <c r="F211" i="40"/>
  <c r="E211" i="40"/>
  <c r="U210" i="40"/>
  <c r="P210" i="40"/>
  <c r="F210" i="40"/>
  <c r="E210" i="40"/>
  <c r="U209" i="40"/>
  <c r="P209" i="40"/>
  <c r="F209" i="40"/>
  <c r="E209" i="40"/>
  <c r="F208" i="40"/>
  <c r="E208" i="40"/>
  <c r="U207" i="40"/>
  <c r="P207" i="40"/>
  <c r="F207" i="40"/>
  <c r="E207" i="40"/>
  <c r="X206" i="40"/>
  <c r="W206" i="40"/>
  <c r="V206" i="40"/>
  <c r="T206" i="40"/>
  <c r="T203" i="40" s="1"/>
  <c r="S206" i="40"/>
  <c r="S203" i="40" s="1"/>
  <c r="R206" i="40"/>
  <c r="R203" i="40" s="1"/>
  <c r="Q206" i="40"/>
  <c r="Q203" i="40" s="1"/>
  <c r="O206" i="40"/>
  <c r="N206" i="40"/>
  <c r="M206" i="40"/>
  <c r="L206" i="40"/>
  <c r="K206" i="40"/>
  <c r="J206" i="40"/>
  <c r="I206" i="40"/>
  <c r="H206" i="40"/>
  <c r="G206" i="40"/>
  <c r="D206" i="40"/>
  <c r="C206" i="40"/>
  <c r="C205" i="40" s="1"/>
  <c r="P205" i="40"/>
  <c r="P204" i="40"/>
  <c r="F202" i="40"/>
  <c r="E202" i="40"/>
  <c r="F201" i="40"/>
  <c r="E201" i="40"/>
  <c r="F200" i="40"/>
  <c r="E200" i="40"/>
  <c r="E199" i="40" s="1"/>
  <c r="N199" i="40"/>
  <c r="M199" i="40"/>
  <c r="L199" i="40"/>
  <c r="K199" i="40"/>
  <c r="J199" i="40"/>
  <c r="I199" i="40"/>
  <c r="H199" i="40"/>
  <c r="G199" i="40"/>
  <c r="D199" i="40"/>
  <c r="C199" i="40"/>
  <c r="F198" i="40"/>
  <c r="E198" i="40"/>
  <c r="F197" i="40"/>
  <c r="E197" i="40"/>
  <c r="N196" i="40"/>
  <c r="M196" i="40"/>
  <c r="L196" i="40"/>
  <c r="K196" i="40"/>
  <c r="J196" i="40"/>
  <c r="I196" i="40"/>
  <c r="H196" i="40"/>
  <c r="G196" i="40"/>
  <c r="D196" i="40"/>
  <c r="C196" i="40"/>
  <c r="F195" i="40"/>
  <c r="E195" i="40"/>
  <c r="F194" i="40"/>
  <c r="E194" i="40"/>
  <c r="F193" i="40"/>
  <c r="E193" i="40"/>
  <c r="N192" i="40"/>
  <c r="M192" i="40"/>
  <c r="L192" i="40"/>
  <c r="K192" i="40"/>
  <c r="J192" i="40"/>
  <c r="I192" i="40"/>
  <c r="H192" i="40"/>
  <c r="G192" i="40"/>
  <c r="D192" i="40"/>
  <c r="C192" i="40"/>
  <c r="F191" i="40"/>
  <c r="E191" i="40"/>
  <c r="F190" i="40"/>
  <c r="E190" i="40"/>
  <c r="F189" i="40"/>
  <c r="E189" i="40"/>
  <c r="N188" i="40"/>
  <c r="M188" i="40"/>
  <c r="L188" i="40"/>
  <c r="K188" i="40"/>
  <c r="J188" i="40"/>
  <c r="I188" i="40"/>
  <c r="H188" i="40"/>
  <c r="G188" i="40"/>
  <c r="D188" i="40"/>
  <c r="C188" i="40"/>
  <c r="F187" i="40"/>
  <c r="E187" i="40"/>
  <c r="F186" i="40"/>
  <c r="E186" i="40"/>
  <c r="F185" i="40"/>
  <c r="E185" i="40"/>
  <c r="N184" i="40"/>
  <c r="M184" i="40"/>
  <c r="L184" i="40"/>
  <c r="K184" i="40"/>
  <c r="J184" i="40"/>
  <c r="I184" i="40"/>
  <c r="H184" i="40"/>
  <c r="G184" i="40"/>
  <c r="D184" i="40"/>
  <c r="C184" i="40"/>
  <c r="F183" i="40"/>
  <c r="E183" i="40"/>
  <c r="F182" i="40"/>
  <c r="E182" i="40"/>
  <c r="F181" i="40"/>
  <c r="E181" i="40"/>
  <c r="N180" i="40"/>
  <c r="M180" i="40"/>
  <c r="L180" i="40"/>
  <c r="K180" i="40"/>
  <c r="J180" i="40"/>
  <c r="I180" i="40"/>
  <c r="H180" i="40"/>
  <c r="G180" i="40"/>
  <c r="F180" i="40"/>
  <c r="D180" i="40"/>
  <c r="C180" i="40"/>
  <c r="F179" i="40"/>
  <c r="E179" i="40"/>
  <c r="F178" i="40"/>
  <c r="E178" i="40"/>
  <c r="F177" i="40"/>
  <c r="E177" i="40"/>
  <c r="N176" i="40"/>
  <c r="M176" i="40"/>
  <c r="L176" i="40"/>
  <c r="K176" i="40"/>
  <c r="J176" i="40"/>
  <c r="I176" i="40"/>
  <c r="H176" i="40"/>
  <c r="G176" i="40"/>
  <c r="D176" i="40"/>
  <c r="C176" i="40"/>
  <c r="F175" i="40"/>
  <c r="E175" i="40"/>
  <c r="F174" i="40"/>
  <c r="E174" i="40"/>
  <c r="F173" i="40"/>
  <c r="E173" i="40"/>
  <c r="E172" i="40" s="1"/>
  <c r="N172" i="40"/>
  <c r="M172" i="40"/>
  <c r="L172" i="40"/>
  <c r="K172" i="40"/>
  <c r="J172" i="40"/>
  <c r="I172" i="40"/>
  <c r="H172" i="40"/>
  <c r="G172" i="40"/>
  <c r="D172" i="40"/>
  <c r="C172" i="40"/>
  <c r="F171" i="40"/>
  <c r="E171" i="40"/>
  <c r="F170" i="40"/>
  <c r="E170" i="40"/>
  <c r="F169" i="40"/>
  <c r="E169" i="40"/>
  <c r="N168" i="40"/>
  <c r="M168" i="40"/>
  <c r="L168" i="40"/>
  <c r="K168" i="40"/>
  <c r="J168" i="40"/>
  <c r="I168" i="40"/>
  <c r="H168" i="40"/>
  <c r="G168" i="40"/>
  <c r="D168" i="40"/>
  <c r="C168" i="40"/>
  <c r="F166" i="40"/>
  <c r="E166" i="40"/>
  <c r="F165" i="40"/>
  <c r="E165" i="40"/>
  <c r="F164" i="40"/>
  <c r="E164" i="40"/>
  <c r="F163" i="40"/>
  <c r="E163" i="40"/>
  <c r="N162" i="40"/>
  <c r="M162" i="40"/>
  <c r="L162" i="40"/>
  <c r="K162" i="40"/>
  <c r="J162" i="40"/>
  <c r="I162" i="40"/>
  <c r="H162" i="40"/>
  <c r="G162" i="40"/>
  <c r="D162" i="40"/>
  <c r="C162" i="40"/>
  <c r="F161" i="40"/>
  <c r="E161" i="40"/>
  <c r="F160" i="40"/>
  <c r="E160" i="40"/>
  <c r="F159" i="40"/>
  <c r="E159" i="40"/>
  <c r="F158" i="40"/>
  <c r="E158" i="40"/>
  <c r="N157" i="40"/>
  <c r="M157" i="40"/>
  <c r="L157" i="40"/>
  <c r="K157" i="40"/>
  <c r="J157" i="40"/>
  <c r="I157" i="40"/>
  <c r="H157" i="40"/>
  <c r="G157" i="40"/>
  <c r="D157" i="40"/>
  <c r="C157" i="40"/>
  <c r="F156" i="40"/>
  <c r="E156" i="40"/>
  <c r="F155" i="40"/>
  <c r="E155" i="40"/>
  <c r="F154" i="40"/>
  <c r="E154" i="40"/>
  <c r="N153" i="40"/>
  <c r="M153" i="40"/>
  <c r="L153" i="40"/>
  <c r="K153" i="40"/>
  <c r="J153" i="40"/>
  <c r="I153" i="40"/>
  <c r="H153" i="40"/>
  <c r="G153" i="40"/>
  <c r="D153" i="40"/>
  <c r="C153" i="40"/>
  <c r="F152" i="40"/>
  <c r="E152" i="40"/>
  <c r="F151" i="40"/>
  <c r="E151" i="40"/>
  <c r="F150" i="40"/>
  <c r="E150" i="40"/>
  <c r="F149" i="40"/>
  <c r="E149" i="40"/>
  <c r="N148" i="40"/>
  <c r="M148" i="40"/>
  <c r="L148" i="40"/>
  <c r="K148" i="40"/>
  <c r="J148" i="40"/>
  <c r="I148" i="40"/>
  <c r="H148" i="40"/>
  <c r="G148" i="40"/>
  <c r="D148" i="40"/>
  <c r="C148" i="40"/>
  <c r="F147" i="40"/>
  <c r="E147" i="40"/>
  <c r="F146" i="40"/>
  <c r="E146" i="40"/>
  <c r="F145" i="40"/>
  <c r="E145" i="40"/>
  <c r="F144" i="40"/>
  <c r="E144" i="40"/>
  <c r="N143" i="40"/>
  <c r="M143" i="40"/>
  <c r="L143" i="40"/>
  <c r="K143" i="40"/>
  <c r="J143" i="40"/>
  <c r="I143" i="40"/>
  <c r="H143" i="40"/>
  <c r="G143" i="40"/>
  <c r="D143" i="40"/>
  <c r="C143" i="40"/>
  <c r="F142" i="40"/>
  <c r="E142" i="40"/>
  <c r="F141" i="40"/>
  <c r="E141" i="40"/>
  <c r="F140" i="40"/>
  <c r="E140" i="40"/>
  <c r="F139" i="40"/>
  <c r="E139" i="40"/>
  <c r="N138" i="40"/>
  <c r="M138" i="40"/>
  <c r="L138" i="40"/>
  <c r="K138" i="40"/>
  <c r="J138" i="40"/>
  <c r="I138" i="40"/>
  <c r="H138" i="40"/>
  <c r="G138" i="40"/>
  <c r="D138" i="40"/>
  <c r="C138" i="40"/>
  <c r="F137" i="40"/>
  <c r="E137" i="40"/>
  <c r="F136" i="40"/>
  <c r="E136" i="40"/>
  <c r="F135" i="40"/>
  <c r="E135" i="40"/>
  <c r="F134" i="40"/>
  <c r="E134" i="40"/>
  <c r="N133" i="40"/>
  <c r="M133" i="40"/>
  <c r="L133" i="40"/>
  <c r="K133" i="40"/>
  <c r="J133" i="40"/>
  <c r="I133" i="40"/>
  <c r="H133" i="40"/>
  <c r="G133" i="40"/>
  <c r="D133" i="40"/>
  <c r="C133" i="40"/>
  <c r="F132" i="40"/>
  <c r="E132" i="40"/>
  <c r="F131" i="40"/>
  <c r="E131" i="40"/>
  <c r="F130" i="40"/>
  <c r="E130" i="40"/>
  <c r="E128" i="40" s="1"/>
  <c r="F129" i="40"/>
  <c r="E129" i="40"/>
  <c r="N128" i="40"/>
  <c r="M128" i="40"/>
  <c r="L128" i="40"/>
  <c r="K128" i="40"/>
  <c r="J128" i="40"/>
  <c r="I128" i="40"/>
  <c r="H128" i="40"/>
  <c r="G128" i="40"/>
  <c r="D128" i="40"/>
  <c r="C128" i="40"/>
  <c r="F127" i="40"/>
  <c r="E127" i="40"/>
  <c r="F126" i="40"/>
  <c r="E126" i="40"/>
  <c r="F125" i="40"/>
  <c r="E125" i="40"/>
  <c r="F124" i="40"/>
  <c r="E124" i="40"/>
  <c r="N123" i="40"/>
  <c r="M123" i="40"/>
  <c r="L123" i="40"/>
  <c r="K123" i="40"/>
  <c r="J123" i="40"/>
  <c r="I123" i="40"/>
  <c r="H123" i="40"/>
  <c r="G123" i="40"/>
  <c r="D123" i="40"/>
  <c r="C123" i="40"/>
  <c r="F122" i="40"/>
  <c r="E122" i="40"/>
  <c r="F121" i="40"/>
  <c r="E121" i="40"/>
  <c r="N120" i="40"/>
  <c r="M120" i="40"/>
  <c r="L120" i="40"/>
  <c r="K120" i="40"/>
  <c r="J120" i="40"/>
  <c r="I120" i="40"/>
  <c r="H120" i="40"/>
  <c r="G120" i="40"/>
  <c r="D120" i="40"/>
  <c r="C120" i="40"/>
  <c r="F119" i="40"/>
  <c r="E119" i="40"/>
  <c r="F118" i="40"/>
  <c r="E118" i="40"/>
  <c r="F117" i="40"/>
  <c r="E117" i="40"/>
  <c r="F116" i="40"/>
  <c r="E116" i="40"/>
  <c r="N115" i="40"/>
  <c r="M115" i="40"/>
  <c r="L115" i="40"/>
  <c r="K115" i="40"/>
  <c r="J115" i="40"/>
  <c r="I115" i="40"/>
  <c r="H115" i="40"/>
  <c r="G115" i="40"/>
  <c r="D115" i="40"/>
  <c r="C115" i="40"/>
  <c r="F114" i="40"/>
  <c r="E114" i="40"/>
  <c r="F113" i="40"/>
  <c r="E113" i="40"/>
  <c r="N112" i="40"/>
  <c r="M112" i="40"/>
  <c r="L112" i="40"/>
  <c r="K112" i="40"/>
  <c r="J112" i="40"/>
  <c r="I112" i="40"/>
  <c r="H112" i="40"/>
  <c r="G112" i="40"/>
  <c r="D112" i="40"/>
  <c r="C112" i="40"/>
  <c r="F111" i="40"/>
  <c r="E111" i="40"/>
  <c r="F110" i="40"/>
  <c r="E110" i="40"/>
  <c r="N109" i="40"/>
  <c r="M109" i="40"/>
  <c r="L109" i="40"/>
  <c r="K109" i="40"/>
  <c r="J109" i="40"/>
  <c r="I109" i="40"/>
  <c r="H109" i="40"/>
  <c r="G109" i="40"/>
  <c r="D109" i="40"/>
  <c r="C109" i="40"/>
  <c r="F108" i="40"/>
  <c r="E108" i="40"/>
  <c r="F107" i="40"/>
  <c r="E107" i="40"/>
  <c r="N106" i="40"/>
  <c r="M106" i="40"/>
  <c r="L106" i="40"/>
  <c r="K106" i="40"/>
  <c r="J106" i="40"/>
  <c r="I106" i="40"/>
  <c r="H106" i="40"/>
  <c r="G106" i="40"/>
  <c r="D106" i="40"/>
  <c r="C106" i="40"/>
  <c r="P104" i="40"/>
  <c r="F104" i="40"/>
  <c r="E104" i="40"/>
  <c r="U103" i="40"/>
  <c r="P103" i="40"/>
  <c r="F103" i="40"/>
  <c r="E103" i="40"/>
  <c r="U102" i="40"/>
  <c r="F102" i="40"/>
  <c r="E102" i="40"/>
  <c r="F101" i="40"/>
  <c r="E101" i="40"/>
  <c r="F100" i="40"/>
  <c r="E100" i="40"/>
  <c r="F99" i="40"/>
  <c r="E99" i="40"/>
  <c r="F98" i="40"/>
  <c r="E98" i="40"/>
  <c r="N97" i="40"/>
  <c r="M97" i="40"/>
  <c r="L97" i="40"/>
  <c r="K97" i="40"/>
  <c r="J97" i="40"/>
  <c r="I97" i="40"/>
  <c r="H97" i="40"/>
  <c r="G97" i="40"/>
  <c r="D97" i="40"/>
  <c r="C97" i="40"/>
  <c r="F96" i="40"/>
  <c r="E96" i="40"/>
  <c r="F95" i="40"/>
  <c r="E95" i="40"/>
  <c r="F94" i="40"/>
  <c r="E94" i="40"/>
  <c r="N93" i="40"/>
  <c r="N88" i="40" s="1"/>
  <c r="M93" i="40"/>
  <c r="M88" i="40" s="1"/>
  <c r="L93" i="40"/>
  <c r="L88" i="40" s="1"/>
  <c r="K93" i="40"/>
  <c r="J93" i="40"/>
  <c r="J88" i="40" s="1"/>
  <c r="I93" i="40"/>
  <c r="I88" i="40" s="1"/>
  <c r="H93" i="40"/>
  <c r="H88" i="40" s="1"/>
  <c r="G93" i="40"/>
  <c r="D93" i="40"/>
  <c r="D88" i="40" s="1"/>
  <c r="C93" i="40"/>
  <c r="F92" i="40"/>
  <c r="E92" i="40"/>
  <c r="U91" i="40"/>
  <c r="P91" i="40"/>
  <c r="F91" i="40"/>
  <c r="E91" i="40"/>
  <c r="U90" i="40"/>
  <c r="P90" i="40"/>
  <c r="F90" i="40"/>
  <c r="E90" i="40"/>
  <c r="F89" i="40"/>
  <c r="E89" i="40"/>
  <c r="P88" i="40"/>
  <c r="F87" i="40"/>
  <c r="E87" i="40"/>
  <c r="U86" i="40"/>
  <c r="P86" i="40"/>
  <c r="F86" i="40"/>
  <c r="E86" i="40"/>
  <c r="U85" i="40"/>
  <c r="F85" i="40"/>
  <c r="E85" i="40"/>
  <c r="J84" i="40"/>
  <c r="I84" i="40"/>
  <c r="H84" i="40"/>
  <c r="G84" i="40"/>
  <c r="E84" i="40"/>
  <c r="F82" i="40"/>
  <c r="E82" i="40"/>
  <c r="F81" i="40"/>
  <c r="E81" i="40"/>
  <c r="F80" i="40"/>
  <c r="E80" i="40"/>
  <c r="P79" i="40"/>
  <c r="N79" i="40"/>
  <c r="M79" i="40"/>
  <c r="L79" i="40"/>
  <c r="K79" i="40"/>
  <c r="J79" i="40"/>
  <c r="I79" i="40"/>
  <c r="H79" i="40"/>
  <c r="G79" i="40"/>
  <c r="F79" i="40"/>
  <c r="E79" i="40"/>
  <c r="D79" i="40"/>
  <c r="C79" i="40"/>
  <c r="P78" i="40"/>
  <c r="P77" i="40"/>
  <c r="F76" i="40"/>
  <c r="E76" i="40"/>
  <c r="F75" i="40"/>
  <c r="E75" i="40"/>
  <c r="P74" i="40"/>
  <c r="F74" i="40"/>
  <c r="E74" i="40"/>
  <c r="N73" i="40"/>
  <c r="M73" i="40"/>
  <c r="L73" i="40"/>
  <c r="K73" i="40"/>
  <c r="J73" i="40"/>
  <c r="I73" i="40"/>
  <c r="H73" i="40"/>
  <c r="G73" i="40"/>
  <c r="D73" i="40"/>
  <c r="C73" i="40"/>
  <c r="F72" i="40"/>
  <c r="E72" i="40"/>
  <c r="F71" i="40"/>
  <c r="E71" i="40"/>
  <c r="F70" i="40"/>
  <c r="E70" i="40"/>
  <c r="N69" i="40"/>
  <c r="N68" i="40" s="1"/>
  <c r="N67" i="40" s="1"/>
  <c r="M69" i="40"/>
  <c r="M68" i="40" s="1"/>
  <c r="L69" i="40"/>
  <c r="L68" i="40" s="1"/>
  <c r="K69" i="40"/>
  <c r="J69" i="40"/>
  <c r="I69" i="40"/>
  <c r="I68" i="40" s="1"/>
  <c r="I67" i="40" s="1"/>
  <c r="H69" i="40"/>
  <c r="H68" i="40" s="1"/>
  <c r="G69" i="40"/>
  <c r="G68" i="40" s="1"/>
  <c r="G67" i="40" s="1"/>
  <c r="D69" i="40"/>
  <c r="D68" i="40" s="1"/>
  <c r="C69" i="40"/>
  <c r="C68" i="40" s="1"/>
  <c r="C67" i="40" s="1"/>
  <c r="K68" i="40"/>
  <c r="K67" i="40" s="1"/>
  <c r="J68" i="40"/>
  <c r="J67" i="40" s="1"/>
  <c r="F66" i="40"/>
  <c r="E66" i="40"/>
  <c r="F65" i="40"/>
  <c r="E65" i="40"/>
  <c r="N64" i="40"/>
  <c r="N63" i="40" s="1"/>
  <c r="M64" i="40"/>
  <c r="M63" i="40" s="1"/>
  <c r="L64" i="40"/>
  <c r="L63" i="40" s="1"/>
  <c r="K64" i="40"/>
  <c r="K63" i="40" s="1"/>
  <c r="J64" i="40"/>
  <c r="J63" i="40" s="1"/>
  <c r="I64" i="40"/>
  <c r="I63" i="40" s="1"/>
  <c r="H64" i="40"/>
  <c r="G64" i="40"/>
  <c r="G63" i="40" s="1"/>
  <c r="D64" i="40"/>
  <c r="D63" i="40" s="1"/>
  <c r="C64" i="40"/>
  <c r="C63" i="40" s="1"/>
  <c r="H63" i="40"/>
  <c r="F62" i="40"/>
  <c r="E62" i="40"/>
  <c r="U61" i="40"/>
  <c r="P61" i="40"/>
  <c r="F61" i="40"/>
  <c r="E61" i="40"/>
  <c r="U60" i="40"/>
  <c r="P60" i="40"/>
  <c r="F60" i="40"/>
  <c r="E60" i="40"/>
  <c r="F59" i="40"/>
  <c r="E59" i="40"/>
  <c r="P58" i="40"/>
  <c r="N58" i="40"/>
  <c r="M58" i="40"/>
  <c r="L58" i="40"/>
  <c r="K58" i="40"/>
  <c r="J58" i="40"/>
  <c r="I58" i="40"/>
  <c r="H58" i="40"/>
  <c r="G58" i="40"/>
  <c r="D58" i="40"/>
  <c r="C58" i="40"/>
  <c r="F57" i="40"/>
  <c r="E57" i="40"/>
  <c r="F56" i="40"/>
  <c r="E56" i="40"/>
  <c r="F55" i="40"/>
  <c r="E55" i="40"/>
  <c r="E54" i="40" s="1"/>
  <c r="N54" i="40"/>
  <c r="N52" i="40" s="1"/>
  <c r="M54" i="40"/>
  <c r="M52" i="40" s="1"/>
  <c r="L54" i="40"/>
  <c r="L52" i="40" s="1"/>
  <c r="K54" i="40"/>
  <c r="K52" i="40" s="1"/>
  <c r="J54" i="40"/>
  <c r="J52" i="40" s="1"/>
  <c r="I54" i="40"/>
  <c r="I52" i="40" s="1"/>
  <c r="H54" i="40"/>
  <c r="H52" i="40" s="1"/>
  <c r="G54" i="40"/>
  <c r="G52" i="40" s="1"/>
  <c r="D54" i="40"/>
  <c r="D52" i="40" s="1"/>
  <c r="C54" i="40"/>
  <c r="C52" i="40" s="1"/>
  <c r="F53" i="40"/>
  <c r="E53" i="40"/>
  <c r="F51" i="40"/>
  <c r="F50" i="40" s="1"/>
  <c r="E51" i="40"/>
  <c r="E50" i="40" s="1"/>
  <c r="N50" i="40"/>
  <c r="M50" i="40"/>
  <c r="L50" i="40"/>
  <c r="K50" i="40"/>
  <c r="J50" i="40"/>
  <c r="I50" i="40"/>
  <c r="H50" i="40"/>
  <c r="G50" i="40"/>
  <c r="D50" i="40"/>
  <c r="C50" i="40"/>
  <c r="F49" i="40"/>
  <c r="F48" i="40" s="1"/>
  <c r="E49" i="40"/>
  <c r="E48" i="40" s="1"/>
  <c r="N48" i="40"/>
  <c r="M48" i="40"/>
  <c r="L48" i="40"/>
  <c r="K48" i="40"/>
  <c r="J48" i="40"/>
  <c r="I48" i="40"/>
  <c r="H48" i="40"/>
  <c r="G48" i="40"/>
  <c r="D48" i="40"/>
  <c r="C48" i="40"/>
  <c r="P47" i="40"/>
  <c r="F47" i="40"/>
  <c r="E47" i="40"/>
  <c r="F46" i="40"/>
  <c r="E46" i="40"/>
  <c r="F45" i="40"/>
  <c r="E45" i="40"/>
  <c r="U44" i="40"/>
  <c r="P44" i="40"/>
  <c r="F44" i="40"/>
  <c r="E44" i="40"/>
  <c r="U43" i="40"/>
  <c r="P43" i="40"/>
  <c r="F43" i="40"/>
  <c r="E43" i="40"/>
  <c r="F42" i="40"/>
  <c r="E42" i="40"/>
  <c r="F41" i="40"/>
  <c r="E41" i="40"/>
  <c r="F40" i="40"/>
  <c r="E40" i="40"/>
  <c r="F39" i="40"/>
  <c r="E39" i="40"/>
  <c r="F38" i="40"/>
  <c r="E38" i="40"/>
  <c r="F37" i="40"/>
  <c r="E37" i="40"/>
  <c r="F36" i="40"/>
  <c r="E36" i="40"/>
  <c r="U35" i="40"/>
  <c r="P35" i="40"/>
  <c r="F35" i="40"/>
  <c r="E35" i="40"/>
  <c r="F34" i="40"/>
  <c r="E34" i="40"/>
  <c r="P33" i="40"/>
  <c r="N33" i="40"/>
  <c r="M33" i="40"/>
  <c r="L33" i="40"/>
  <c r="K33" i="40"/>
  <c r="J33" i="40"/>
  <c r="I33" i="40"/>
  <c r="H33" i="40"/>
  <c r="G33" i="40"/>
  <c r="D33" i="40"/>
  <c r="C33" i="40"/>
  <c r="P32" i="40"/>
  <c r="F31" i="40"/>
  <c r="F30" i="40" s="1"/>
  <c r="E31" i="40"/>
  <c r="E30" i="40" s="1"/>
  <c r="N30" i="40"/>
  <c r="M30" i="40"/>
  <c r="L30" i="40"/>
  <c r="K30" i="40"/>
  <c r="J30" i="40"/>
  <c r="I30" i="40"/>
  <c r="H30" i="40"/>
  <c r="G30" i="40"/>
  <c r="D30" i="40"/>
  <c r="C30" i="40"/>
  <c r="F29" i="40"/>
  <c r="E29" i="40"/>
  <c r="F28" i="40"/>
  <c r="E28" i="40"/>
  <c r="F27" i="40"/>
  <c r="E27" i="40"/>
  <c r="F26" i="40"/>
  <c r="E26" i="40"/>
  <c r="N25" i="40"/>
  <c r="M25" i="40"/>
  <c r="L25" i="40"/>
  <c r="K25" i="40"/>
  <c r="J25" i="40"/>
  <c r="I25" i="40"/>
  <c r="H25" i="40"/>
  <c r="G25" i="40"/>
  <c r="D25" i="40"/>
  <c r="C25" i="40"/>
  <c r="P24" i="40"/>
  <c r="F24" i="40"/>
  <c r="F23" i="40" s="1"/>
  <c r="E24" i="40"/>
  <c r="E23" i="40" s="1"/>
  <c r="P23" i="40"/>
  <c r="N23" i="40"/>
  <c r="M23" i="40"/>
  <c r="L23" i="40"/>
  <c r="K23" i="40"/>
  <c r="J23" i="40"/>
  <c r="I23" i="40"/>
  <c r="H23" i="40"/>
  <c r="G23" i="40"/>
  <c r="D23" i="40"/>
  <c r="C23" i="40"/>
  <c r="P22" i="40"/>
  <c r="P21" i="40"/>
  <c r="F19" i="40"/>
  <c r="E19" i="40"/>
  <c r="F18" i="40"/>
  <c r="F17" i="40" s="1"/>
  <c r="F16" i="40" s="1"/>
  <c r="F15" i="40" s="1"/>
  <c r="E18" i="40"/>
  <c r="N17" i="40"/>
  <c r="N16" i="40" s="1"/>
  <c r="N15" i="40" s="1"/>
  <c r="M17" i="40"/>
  <c r="M16" i="40" s="1"/>
  <c r="M15" i="40" s="1"/>
  <c r="L17" i="40"/>
  <c r="L16" i="40" s="1"/>
  <c r="L15" i="40" s="1"/>
  <c r="K17" i="40"/>
  <c r="K16" i="40" s="1"/>
  <c r="K15" i="40" s="1"/>
  <c r="J17" i="40"/>
  <c r="J16" i="40" s="1"/>
  <c r="J15" i="40" s="1"/>
  <c r="I17" i="40"/>
  <c r="I16" i="40" s="1"/>
  <c r="I15" i="40" s="1"/>
  <c r="H17" i="40"/>
  <c r="H16" i="40" s="1"/>
  <c r="H15" i="40" s="1"/>
  <c r="G17" i="40"/>
  <c r="G16" i="40" s="1"/>
  <c r="G15" i="40" s="1"/>
  <c r="D17" i="40"/>
  <c r="D16" i="40" s="1"/>
  <c r="D15" i="40" s="1"/>
  <c r="C17" i="40"/>
  <c r="C16" i="40" s="1"/>
  <c r="C15" i="40" s="1"/>
  <c r="P16" i="40"/>
  <c r="P15" i="40"/>
  <c r="P14" i="40"/>
  <c r="T13" i="40"/>
  <c r="S13" i="40"/>
  <c r="R13" i="40"/>
  <c r="Q13" i="40"/>
  <c r="O13" i="40"/>
  <c r="U478" i="39"/>
  <c r="U472" i="39"/>
  <c r="U473" i="39"/>
  <c r="U470" i="39"/>
  <c r="U293" i="39"/>
  <c r="U288" i="39"/>
  <c r="U286" i="39"/>
  <c r="U269" i="39"/>
  <c r="U270" i="39"/>
  <c r="U271" i="39"/>
  <c r="U268" i="39"/>
  <c r="U266" i="39"/>
  <c r="U256" i="39"/>
  <c r="U257" i="39"/>
  <c r="U258" i="39"/>
  <c r="U260" i="39"/>
  <c r="U261" i="39"/>
  <c r="U262" i="39"/>
  <c r="U264" i="39"/>
  <c r="U255" i="39"/>
  <c r="U252" i="39"/>
  <c r="U250" i="39"/>
  <c r="U249" i="39"/>
  <c r="U248" i="39"/>
  <c r="U247" i="39"/>
  <c r="U245" i="39"/>
  <c r="U244" i="39"/>
  <c r="U243" i="39"/>
  <c r="U242" i="39"/>
  <c r="U241" i="39"/>
  <c r="U240" i="39"/>
  <c r="U236" i="39"/>
  <c r="U228" i="39"/>
  <c r="U221" i="39"/>
  <c r="U219" i="39"/>
  <c r="U215" i="39"/>
  <c r="U210" i="39"/>
  <c r="U209" i="39"/>
  <c r="U207" i="39"/>
  <c r="U103" i="39"/>
  <c r="U102" i="39"/>
  <c r="U91" i="39"/>
  <c r="U90" i="39"/>
  <c r="U86" i="39"/>
  <c r="U85" i="39"/>
  <c r="U61" i="39"/>
  <c r="U60" i="39"/>
  <c r="U44" i="39"/>
  <c r="U43" i="39"/>
  <c r="U35" i="39"/>
  <c r="E236" i="39"/>
  <c r="F236" i="39"/>
  <c r="E69" i="40" l="1"/>
  <c r="E68" i="40" s="1"/>
  <c r="F69" i="40"/>
  <c r="F68" i="40" s="1"/>
  <c r="E230" i="40"/>
  <c r="E378" i="40"/>
  <c r="D490" i="40"/>
  <c r="J490" i="40"/>
  <c r="N490" i="40"/>
  <c r="F496" i="40"/>
  <c r="F502" i="40"/>
  <c r="F501" i="40" s="1"/>
  <c r="N32" i="41"/>
  <c r="H205" i="41"/>
  <c r="L205" i="41"/>
  <c r="C314" i="41"/>
  <c r="I314" i="41"/>
  <c r="M314" i="41"/>
  <c r="E330" i="41"/>
  <c r="E360" i="41"/>
  <c r="M353" i="41"/>
  <c r="G415" i="41"/>
  <c r="E416" i="41"/>
  <c r="E496" i="41"/>
  <c r="L204" i="42"/>
  <c r="J205" i="41"/>
  <c r="D20" i="42"/>
  <c r="D14" i="42" s="1"/>
  <c r="D13" i="42" s="1"/>
  <c r="F167" i="42"/>
  <c r="F303" i="40"/>
  <c r="C314" i="40"/>
  <c r="M314" i="40"/>
  <c r="I490" i="40"/>
  <c r="M490" i="40"/>
  <c r="E496" i="40"/>
  <c r="E502" i="40"/>
  <c r="E501" i="40" s="1"/>
  <c r="J21" i="41"/>
  <c r="N21" i="41"/>
  <c r="N20" i="41" s="1"/>
  <c r="F69" i="41"/>
  <c r="F68" i="41" s="1"/>
  <c r="F138" i="41"/>
  <c r="F148" i="41"/>
  <c r="F378" i="41"/>
  <c r="F394" i="41"/>
  <c r="J20" i="42"/>
  <c r="J14" i="42" s="1"/>
  <c r="J13" i="42" s="1"/>
  <c r="L88" i="41"/>
  <c r="L78" i="41" s="1"/>
  <c r="L77" i="41" s="1"/>
  <c r="J334" i="40"/>
  <c r="E424" i="40"/>
  <c r="U456" i="40"/>
  <c r="G21" i="41"/>
  <c r="K21" i="41"/>
  <c r="C32" i="41"/>
  <c r="C20" i="41" s="1"/>
  <c r="C14" i="41" s="1"/>
  <c r="I32" i="41"/>
  <c r="M32" i="41"/>
  <c r="J32" i="41"/>
  <c r="L314" i="41"/>
  <c r="N353" i="41"/>
  <c r="I490" i="41"/>
  <c r="I486" i="41" s="1"/>
  <c r="M490" i="41"/>
  <c r="Q203" i="41"/>
  <c r="M203" i="42"/>
  <c r="M13" i="42"/>
  <c r="F415" i="42"/>
  <c r="F32" i="42"/>
  <c r="F20" i="42" s="1"/>
  <c r="F14" i="42" s="1"/>
  <c r="F13" i="42" s="1"/>
  <c r="M22" i="40"/>
  <c r="M21" i="40" s="1"/>
  <c r="F184" i="40"/>
  <c r="F263" i="40"/>
  <c r="E280" i="40"/>
  <c r="C334" i="40"/>
  <c r="C490" i="40"/>
  <c r="C486" i="40" s="1"/>
  <c r="I486" i="40"/>
  <c r="M486" i="40"/>
  <c r="E491" i="40"/>
  <c r="E490" i="40" s="1"/>
  <c r="H21" i="41"/>
  <c r="H20" i="41" s="1"/>
  <c r="L21" i="41"/>
  <c r="L20" i="41" s="1"/>
  <c r="F25" i="41"/>
  <c r="F22" i="41" s="1"/>
  <c r="F21" i="41" s="1"/>
  <c r="D78" i="41"/>
  <c r="D77" i="41" s="1"/>
  <c r="E109" i="41"/>
  <c r="E112" i="41"/>
  <c r="E120" i="41"/>
  <c r="E123" i="41"/>
  <c r="E138" i="41"/>
  <c r="E143" i="41"/>
  <c r="E162" i="41"/>
  <c r="I167" i="41"/>
  <c r="E172" i="41"/>
  <c r="E184" i="41"/>
  <c r="G294" i="41"/>
  <c r="E378" i="41"/>
  <c r="E386" i="41"/>
  <c r="E390" i="41"/>
  <c r="E409" i="41"/>
  <c r="E408" i="41" s="1"/>
  <c r="H415" i="41"/>
  <c r="F416" i="41"/>
  <c r="J415" i="41"/>
  <c r="N415" i="41"/>
  <c r="D415" i="41"/>
  <c r="D490" i="41"/>
  <c r="I13" i="42"/>
  <c r="I506" i="42" s="1"/>
  <c r="W203" i="41"/>
  <c r="L13" i="42"/>
  <c r="E21" i="41"/>
  <c r="E188" i="40"/>
  <c r="H205" i="40"/>
  <c r="L205" i="40"/>
  <c r="U222" i="40"/>
  <c r="U230" i="40"/>
  <c r="U239" i="40"/>
  <c r="E428" i="40"/>
  <c r="G486" i="40"/>
  <c r="E487" i="40"/>
  <c r="E486" i="40" s="1"/>
  <c r="D486" i="40"/>
  <c r="G32" i="41"/>
  <c r="G20" i="41" s="1"/>
  <c r="K32" i="41"/>
  <c r="E58" i="41"/>
  <c r="F64" i="41"/>
  <c r="F63" i="41" s="1"/>
  <c r="F109" i="41"/>
  <c r="F115" i="41"/>
  <c r="F263" i="41"/>
  <c r="H294" i="41"/>
  <c r="F386" i="41"/>
  <c r="F390" i="41"/>
  <c r="F409" i="41"/>
  <c r="F408" i="41" s="1"/>
  <c r="G490" i="41"/>
  <c r="G486" i="41" s="1"/>
  <c r="K490" i="41"/>
  <c r="H490" i="41"/>
  <c r="H486" i="41" s="1"/>
  <c r="L490" i="41"/>
  <c r="L486" i="41" s="1"/>
  <c r="U238" i="42"/>
  <c r="U203" i="42" s="1"/>
  <c r="C203" i="42"/>
  <c r="H13" i="42"/>
  <c r="H506" i="42" s="1"/>
  <c r="G13" i="42"/>
  <c r="U14" i="42"/>
  <c r="U13" i="42" s="1"/>
  <c r="E204" i="42"/>
  <c r="E203" i="42"/>
  <c r="K203" i="42"/>
  <c r="D506" i="42"/>
  <c r="C204" i="42"/>
  <c r="K13" i="42"/>
  <c r="N506" i="42"/>
  <c r="C506" i="42"/>
  <c r="G203" i="42"/>
  <c r="G204" i="42"/>
  <c r="E20" i="42"/>
  <c r="E14" i="42" s="1"/>
  <c r="E13" i="42" s="1"/>
  <c r="E506" i="42" s="1"/>
  <c r="J506" i="42"/>
  <c r="F204" i="42"/>
  <c r="F203" i="42"/>
  <c r="C167" i="41"/>
  <c r="G14" i="41"/>
  <c r="E17" i="41"/>
  <c r="E16" i="41" s="1"/>
  <c r="E15" i="41" s="1"/>
  <c r="E33" i="41"/>
  <c r="D32" i="41"/>
  <c r="D20" i="41" s="1"/>
  <c r="D14" i="41" s="1"/>
  <c r="E54" i="41"/>
  <c r="E93" i="41"/>
  <c r="J88" i="41"/>
  <c r="J78" i="41" s="1"/>
  <c r="J77" i="41" s="1"/>
  <c r="N88" i="41"/>
  <c r="N78" i="41" s="1"/>
  <c r="N77" i="41" s="1"/>
  <c r="F106" i="41"/>
  <c r="E115" i="41"/>
  <c r="N105" i="41"/>
  <c r="F123" i="41"/>
  <c r="F133" i="41"/>
  <c r="N167" i="41"/>
  <c r="D205" i="41"/>
  <c r="N205" i="41"/>
  <c r="U230" i="41"/>
  <c r="F230" i="41"/>
  <c r="M238" i="41"/>
  <c r="D294" i="41"/>
  <c r="J294" i="41"/>
  <c r="N294" i="41"/>
  <c r="L294" i="41"/>
  <c r="F298" i="41"/>
  <c r="F308" i="41"/>
  <c r="I353" i="41"/>
  <c r="C353" i="41"/>
  <c r="E370" i="41"/>
  <c r="E374" i="41"/>
  <c r="E402" i="41"/>
  <c r="E428" i="41"/>
  <c r="E432" i="41"/>
  <c r="K486" i="41"/>
  <c r="E487" i="41"/>
  <c r="M20" i="41"/>
  <c r="M14" i="41" s="1"/>
  <c r="H14" i="41"/>
  <c r="L14" i="41"/>
  <c r="F33" i="41"/>
  <c r="F58" i="41"/>
  <c r="E64" i="41"/>
  <c r="E63" i="41" s="1"/>
  <c r="E69" i="41"/>
  <c r="E68" i="41" s="1"/>
  <c r="U84" i="41"/>
  <c r="H88" i="41"/>
  <c r="H78" i="41" s="1"/>
  <c r="H77" i="41" s="1"/>
  <c r="F93" i="41"/>
  <c r="E97" i="41"/>
  <c r="E88" i="41" s="1"/>
  <c r="E78" i="41" s="1"/>
  <c r="E77" i="41" s="1"/>
  <c r="M105" i="41"/>
  <c r="F112" i="41"/>
  <c r="E176" i="41"/>
  <c r="E180" i="41"/>
  <c r="F199" i="41"/>
  <c r="F222" i="41"/>
  <c r="J353" i="41"/>
  <c r="D353" i="41"/>
  <c r="F370" i="41"/>
  <c r="F374" i="41"/>
  <c r="F402" i="41"/>
  <c r="F428" i="41"/>
  <c r="F432" i="41"/>
  <c r="J474" i="41"/>
  <c r="N474" i="41"/>
  <c r="M486" i="41"/>
  <c r="E491" i="41"/>
  <c r="E490" i="41" s="1"/>
  <c r="J490" i="41"/>
  <c r="J486" i="41" s="1"/>
  <c r="N490" i="41"/>
  <c r="N486" i="41" s="1"/>
  <c r="F502" i="41"/>
  <c r="F501" i="41" s="1"/>
  <c r="N14" i="41"/>
  <c r="C67" i="41"/>
  <c r="I88" i="41"/>
  <c r="M88" i="41"/>
  <c r="M78" i="41" s="1"/>
  <c r="M77" i="41" s="1"/>
  <c r="K238" i="41"/>
  <c r="E254" i="41"/>
  <c r="L238" i="41"/>
  <c r="F285" i="41"/>
  <c r="I415" i="41"/>
  <c r="M415" i="41"/>
  <c r="D486" i="41"/>
  <c r="M167" i="41"/>
  <c r="F17" i="41"/>
  <c r="F16" i="41" s="1"/>
  <c r="F15" i="41" s="1"/>
  <c r="C78" i="41"/>
  <c r="C77" i="41" s="1"/>
  <c r="K78" i="41"/>
  <c r="K77" i="41" s="1"/>
  <c r="H314" i="41"/>
  <c r="D474" i="41"/>
  <c r="E52" i="41"/>
  <c r="D67" i="41"/>
  <c r="G78" i="41"/>
  <c r="G77" i="41" s="1"/>
  <c r="F88" i="41"/>
  <c r="I105" i="41"/>
  <c r="C474" i="41"/>
  <c r="H67" i="41"/>
  <c r="L67" i="41"/>
  <c r="F73" i="41"/>
  <c r="F67" i="41" s="1"/>
  <c r="E73" i="41"/>
  <c r="E128" i="41"/>
  <c r="E133" i="41"/>
  <c r="F143" i="41"/>
  <c r="F153" i="41"/>
  <c r="E157" i="41"/>
  <c r="J167" i="41"/>
  <c r="D167" i="41"/>
  <c r="F180" i="41"/>
  <c r="F196" i="41"/>
  <c r="C205" i="41"/>
  <c r="P206" i="41"/>
  <c r="P205" i="41" s="1"/>
  <c r="P204" i="41" s="1"/>
  <c r="U254" i="41"/>
  <c r="U259" i="41"/>
  <c r="E259" i="41"/>
  <c r="U263" i="41"/>
  <c r="E263" i="41"/>
  <c r="E280" i="41"/>
  <c r="E295" i="41"/>
  <c r="E303" i="41"/>
  <c r="G314" i="41"/>
  <c r="K314" i="41"/>
  <c r="E315" i="41"/>
  <c r="E314" i="41" s="1"/>
  <c r="G353" i="41"/>
  <c r="K353" i="41"/>
  <c r="E366" i="41"/>
  <c r="E382" i="41"/>
  <c r="E398" i="41"/>
  <c r="E424" i="41"/>
  <c r="E440" i="41"/>
  <c r="U456" i="41"/>
  <c r="E456" i="41"/>
  <c r="U471" i="41"/>
  <c r="U475" i="41"/>
  <c r="M474" i="41"/>
  <c r="U476" i="41"/>
  <c r="E476" i="41"/>
  <c r="E475" i="41" s="1"/>
  <c r="E474" i="41" s="1"/>
  <c r="F487" i="41"/>
  <c r="F84" i="41"/>
  <c r="F78" i="41" s="1"/>
  <c r="F77" i="41" s="1"/>
  <c r="F120" i="41"/>
  <c r="H105" i="41"/>
  <c r="L105" i="41"/>
  <c r="F128" i="41"/>
  <c r="D105" i="41"/>
  <c r="E148" i="41"/>
  <c r="E153" i="41"/>
  <c r="G167" i="41"/>
  <c r="K167" i="41"/>
  <c r="E168" i="41"/>
  <c r="E188" i="41"/>
  <c r="E196" i="41"/>
  <c r="U206" i="41"/>
  <c r="E222" i="41"/>
  <c r="I205" i="41"/>
  <c r="U239" i="41"/>
  <c r="N238" i="41"/>
  <c r="N204" i="41" s="1"/>
  <c r="H238" i="41"/>
  <c r="F280" i="41"/>
  <c r="F295" i="41"/>
  <c r="F303" i="41"/>
  <c r="F315" i="41"/>
  <c r="F314" i="41" s="1"/>
  <c r="H353" i="41"/>
  <c r="L353" i="41"/>
  <c r="F366" i="41"/>
  <c r="F353" i="41" s="1"/>
  <c r="F382" i="41"/>
  <c r="F398" i="41"/>
  <c r="F424" i="41"/>
  <c r="F440" i="41"/>
  <c r="F456" i="41"/>
  <c r="I474" i="41"/>
  <c r="H474" i="41"/>
  <c r="U474" i="41" s="1"/>
  <c r="L474" i="41"/>
  <c r="F476" i="41"/>
  <c r="F475" i="41" s="1"/>
  <c r="F474" i="41" s="1"/>
  <c r="F496" i="41"/>
  <c r="G105" i="41"/>
  <c r="K105" i="41"/>
  <c r="C105" i="41"/>
  <c r="U222" i="41"/>
  <c r="K205" i="41"/>
  <c r="J238" i="41"/>
  <c r="J204" i="41" s="1"/>
  <c r="U251" i="41"/>
  <c r="E251" i="41"/>
  <c r="C238" i="41"/>
  <c r="U285" i="41"/>
  <c r="F471" i="41"/>
  <c r="F491" i="41"/>
  <c r="O204" i="41"/>
  <c r="O203" i="41"/>
  <c r="I20" i="41"/>
  <c r="I14" i="41" s="1"/>
  <c r="J20" i="41"/>
  <c r="J14" i="41" s="1"/>
  <c r="I78" i="41"/>
  <c r="I77" i="41" s="1"/>
  <c r="I238" i="41"/>
  <c r="I204" i="41" s="1"/>
  <c r="F254" i="41"/>
  <c r="Z203" i="41"/>
  <c r="Z204" i="41"/>
  <c r="F239" i="41"/>
  <c r="D238" i="41"/>
  <c r="E239" i="41"/>
  <c r="K20" i="41"/>
  <c r="K14" i="41" s="1"/>
  <c r="C204" i="41"/>
  <c r="G205" i="41"/>
  <c r="F206" i="41"/>
  <c r="F259" i="41"/>
  <c r="E294" i="41"/>
  <c r="H167" i="41"/>
  <c r="L167" i="41"/>
  <c r="E206" i="41"/>
  <c r="E205" i="41" s="1"/>
  <c r="F238" i="41"/>
  <c r="E285" i="41"/>
  <c r="D205" i="40"/>
  <c r="E239" i="40"/>
  <c r="M238" i="40"/>
  <c r="G22" i="40"/>
  <c r="G21" i="40" s="1"/>
  <c r="K22" i="40"/>
  <c r="K21" i="40" s="1"/>
  <c r="I22" i="40"/>
  <c r="I21" i="40" s="1"/>
  <c r="E64" i="40"/>
  <c r="E63" i="40" s="1"/>
  <c r="E109" i="40"/>
  <c r="E112" i="40"/>
  <c r="E115" i="40"/>
  <c r="E123" i="40"/>
  <c r="F133" i="40"/>
  <c r="F157" i="40"/>
  <c r="F172" i="40"/>
  <c r="F176" i="40"/>
  <c r="E180" i="40"/>
  <c r="F199" i="40"/>
  <c r="D314" i="40"/>
  <c r="J314" i="40"/>
  <c r="N314" i="40"/>
  <c r="H314" i="40"/>
  <c r="L314" i="40"/>
  <c r="F330" i="40"/>
  <c r="D334" i="40"/>
  <c r="F350" i="40"/>
  <c r="F334" i="40" s="1"/>
  <c r="F394" i="40"/>
  <c r="F402" i="40"/>
  <c r="E444" i="40"/>
  <c r="E452" i="40"/>
  <c r="E456" i="40"/>
  <c r="E52" i="40"/>
  <c r="F64" i="40"/>
  <c r="F63" i="40" s="1"/>
  <c r="J78" i="40"/>
  <c r="J77" i="40" s="1"/>
  <c r="N78" i="40"/>
  <c r="N77" i="40" s="1"/>
  <c r="L78" i="40"/>
  <c r="L77" i="40" s="1"/>
  <c r="F93" i="40"/>
  <c r="F112" i="40"/>
  <c r="F120" i="40"/>
  <c r="E148" i="40"/>
  <c r="E153" i="40"/>
  <c r="E162" i="40"/>
  <c r="G334" i="40"/>
  <c r="K334" i="40"/>
  <c r="E335" i="40"/>
  <c r="I334" i="40"/>
  <c r="M334" i="40"/>
  <c r="E386" i="40"/>
  <c r="F428" i="40"/>
  <c r="F436" i="40"/>
  <c r="F440" i="40"/>
  <c r="F444" i="40"/>
  <c r="F452" i="40"/>
  <c r="E471" i="40"/>
  <c r="D474" i="40"/>
  <c r="J486" i="40"/>
  <c r="L486" i="40"/>
  <c r="G32" i="40"/>
  <c r="F97" i="40"/>
  <c r="F476" i="40"/>
  <c r="F475" i="40" s="1"/>
  <c r="F474" i="40" s="1"/>
  <c r="E17" i="40"/>
  <c r="E16" i="40" s="1"/>
  <c r="E15" i="40" s="1"/>
  <c r="L32" i="40"/>
  <c r="E33" i="40"/>
  <c r="F54" i="40"/>
  <c r="F52" i="40" s="1"/>
  <c r="E58" i="40"/>
  <c r="D67" i="40"/>
  <c r="F148" i="40"/>
  <c r="E196" i="40"/>
  <c r="F222" i="40"/>
  <c r="D238" i="40"/>
  <c r="E295" i="40"/>
  <c r="G294" i="40"/>
  <c r="K294" i="40"/>
  <c r="E298" i="40"/>
  <c r="E303" i="40"/>
  <c r="E308" i="40"/>
  <c r="G314" i="40"/>
  <c r="K314" i="40"/>
  <c r="E315" i="40"/>
  <c r="I314" i="40"/>
  <c r="E366" i="40"/>
  <c r="E374" i="40"/>
  <c r="H415" i="40"/>
  <c r="F420" i="40"/>
  <c r="F424" i="40"/>
  <c r="E448" i="40"/>
  <c r="U475" i="40"/>
  <c r="N474" i="40"/>
  <c r="N486" i="40"/>
  <c r="E206" i="40"/>
  <c r="E205" i="40" s="1"/>
  <c r="J205" i="40"/>
  <c r="N205" i="40"/>
  <c r="M353" i="40"/>
  <c r="K486" i="40"/>
  <c r="D22" i="40"/>
  <c r="D21" i="40" s="1"/>
  <c r="J22" i="40"/>
  <c r="J21" i="40" s="1"/>
  <c r="N22" i="40"/>
  <c r="N21" i="40" s="1"/>
  <c r="F33" i="40"/>
  <c r="J32" i="40"/>
  <c r="I78" i="40"/>
  <c r="I77" i="40" s="1"/>
  <c r="M78" i="40"/>
  <c r="M77" i="40" s="1"/>
  <c r="E97" i="40"/>
  <c r="F109" i="40"/>
  <c r="F123" i="40"/>
  <c r="E138" i="40"/>
  <c r="E143" i="40"/>
  <c r="G167" i="40"/>
  <c r="K167" i="40"/>
  <c r="E168" i="40"/>
  <c r="F196" i="40"/>
  <c r="I205" i="40"/>
  <c r="M205" i="40"/>
  <c r="U254" i="40"/>
  <c r="D294" i="40"/>
  <c r="N294" i="40"/>
  <c r="F298" i="40"/>
  <c r="E350" i="40"/>
  <c r="E334" i="40" s="1"/>
  <c r="J353" i="40"/>
  <c r="F386" i="40"/>
  <c r="F390" i="40"/>
  <c r="E394" i="40"/>
  <c r="M415" i="40"/>
  <c r="E416" i="40"/>
  <c r="E436" i="40"/>
  <c r="U471" i="40"/>
  <c r="J474" i="40"/>
  <c r="G474" i="40"/>
  <c r="U474" i="40" s="1"/>
  <c r="H474" i="40"/>
  <c r="L474" i="40"/>
  <c r="H486" i="40"/>
  <c r="F491" i="40"/>
  <c r="F490" i="40" s="1"/>
  <c r="K88" i="40"/>
  <c r="K78" i="40" s="1"/>
  <c r="K77" i="40" s="1"/>
  <c r="P13" i="40"/>
  <c r="I32" i="40"/>
  <c r="M32" i="40"/>
  <c r="M20" i="40" s="1"/>
  <c r="M14" i="40" s="1"/>
  <c r="N32" i="40"/>
  <c r="M67" i="40"/>
  <c r="U206" i="40"/>
  <c r="H32" i="40"/>
  <c r="C32" i="40"/>
  <c r="G88" i="40"/>
  <c r="U88" i="40" s="1"/>
  <c r="H22" i="40"/>
  <c r="H21" i="40" s="1"/>
  <c r="L22" i="40"/>
  <c r="L21" i="40" s="1"/>
  <c r="H78" i="40"/>
  <c r="H77" i="40" s="1"/>
  <c r="D78" i="40"/>
  <c r="D77" i="40" s="1"/>
  <c r="I105" i="40"/>
  <c r="M105" i="40"/>
  <c r="E106" i="40"/>
  <c r="N105" i="40"/>
  <c r="D32" i="40"/>
  <c r="K32" i="40"/>
  <c r="C22" i="40"/>
  <c r="C21" i="40" s="1"/>
  <c r="E25" i="40"/>
  <c r="E22" i="40" s="1"/>
  <c r="E21" i="40" s="1"/>
  <c r="D105" i="40"/>
  <c r="J105" i="40"/>
  <c r="E120" i="40"/>
  <c r="E133" i="40"/>
  <c r="F143" i="40"/>
  <c r="N167" i="40"/>
  <c r="I167" i="40"/>
  <c r="M167" i="40"/>
  <c r="F254" i="40"/>
  <c r="E254" i="40"/>
  <c r="E263" i="40"/>
  <c r="D415" i="40"/>
  <c r="F162" i="40"/>
  <c r="H167" i="40"/>
  <c r="L167" i="40"/>
  <c r="F168" i="40"/>
  <c r="J167" i="40"/>
  <c r="D167" i="40"/>
  <c r="E184" i="40"/>
  <c r="E192" i="40"/>
  <c r="C238" i="40"/>
  <c r="E259" i="40"/>
  <c r="F280" i="40"/>
  <c r="I294" i="40"/>
  <c r="M294" i="40"/>
  <c r="F308" i="40"/>
  <c r="F315" i="40"/>
  <c r="F314" i="40" s="1"/>
  <c r="G353" i="40"/>
  <c r="K353" i="40"/>
  <c r="F382" i="40"/>
  <c r="F398" i="40"/>
  <c r="K415" i="40"/>
  <c r="E432" i="40"/>
  <c r="C415" i="40"/>
  <c r="E440" i="40"/>
  <c r="F471" i="40"/>
  <c r="U476" i="40"/>
  <c r="E476" i="40"/>
  <c r="E475" i="40" s="1"/>
  <c r="E474" i="40" s="1"/>
  <c r="F487" i="40"/>
  <c r="F486" i="40" s="1"/>
  <c r="F25" i="40"/>
  <c r="F22" i="40" s="1"/>
  <c r="F21" i="40" s="1"/>
  <c r="F58" i="40"/>
  <c r="H67" i="40"/>
  <c r="L67" i="40"/>
  <c r="E73" i="40"/>
  <c r="E67" i="40" s="1"/>
  <c r="E93" i="40"/>
  <c r="C88" i="40"/>
  <c r="C78" i="40" s="1"/>
  <c r="C77" i="40" s="1"/>
  <c r="L105" i="40"/>
  <c r="F106" i="40"/>
  <c r="H105" i="40"/>
  <c r="F115" i="40"/>
  <c r="F128" i="40"/>
  <c r="F138" i="40"/>
  <c r="F153" i="40"/>
  <c r="G105" i="40"/>
  <c r="K105" i="40"/>
  <c r="E157" i="40"/>
  <c r="C167" i="40"/>
  <c r="E176" i="40"/>
  <c r="F188" i="40"/>
  <c r="F192" i="40"/>
  <c r="G205" i="40"/>
  <c r="F230" i="40"/>
  <c r="G238" i="40"/>
  <c r="I238" i="40"/>
  <c r="I204" i="40" s="1"/>
  <c r="H238" i="40"/>
  <c r="L238" i="40"/>
  <c r="F259" i="40"/>
  <c r="U285" i="40"/>
  <c r="E285" i="40"/>
  <c r="C294" i="40"/>
  <c r="H294" i="40"/>
  <c r="L294" i="40"/>
  <c r="F295" i="40"/>
  <c r="E330" i="40"/>
  <c r="N353" i="40"/>
  <c r="F366" i="40"/>
  <c r="E370" i="40"/>
  <c r="E390" i="40"/>
  <c r="E398" i="40"/>
  <c r="F416" i="40"/>
  <c r="G415" i="40"/>
  <c r="E420" i="40"/>
  <c r="L415" i="40"/>
  <c r="F432" i="40"/>
  <c r="F448" i="40"/>
  <c r="I474" i="40"/>
  <c r="M474" i="40"/>
  <c r="P203" i="40"/>
  <c r="C105" i="40"/>
  <c r="K238" i="40"/>
  <c r="I353" i="40"/>
  <c r="H353" i="40"/>
  <c r="L353" i="40"/>
  <c r="I415" i="40"/>
  <c r="U84" i="40"/>
  <c r="E360" i="40"/>
  <c r="E402" i="40"/>
  <c r="F73" i="40"/>
  <c r="F67" i="40" s="1"/>
  <c r="F84" i="40"/>
  <c r="P206" i="40"/>
  <c r="F206" i="40"/>
  <c r="F239" i="40"/>
  <c r="U259" i="40"/>
  <c r="C353" i="40"/>
  <c r="J238" i="40"/>
  <c r="N238" i="40"/>
  <c r="F251" i="40"/>
  <c r="F285" i="40"/>
  <c r="D353" i="40"/>
  <c r="J415" i="40"/>
  <c r="N415" i="40"/>
  <c r="F456" i="40"/>
  <c r="W206" i="39"/>
  <c r="X206" i="39"/>
  <c r="V206" i="39"/>
  <c r="F505" i="39"/>
  <c r="E505" i="39"/>
  <c r="F504" i="39"/>
  <c r="E504" i="39"/>
  <c r="F503" i="39"/>
  <c r="E503" i="39"/>
  <c r="N502" i="39"/>
  <c r="N501" i="39" s="1"/>
  <c r="M502" i="39"/>
  <c r="M501" i="39" s="1"/>
  <c r="L502" i="39"/>
  <c r="K502" i="39"/>
  <c r="K501" i="39" s="1"/>
  <c r="J502" i="39"/>
  <c r="J501" i="39" s="1"/>
  <c r="I502" i="39"/>
  <c r="I501" i="39" s="1"/>
  <c r="H502" i="39"/>
  <c r="G502" i="39"/>
  <c r="G501" i="39" s="1"/>
  <c r="D502" i="39"/>
  <c r="D501" i="39" s="1"/>
  <c r="C502" i="39"/>
  <c r="C501" i="39" s="1"/>
  <c r="L501" i="39"/>
  <c r="H501" i="39"/>
  <c r="F500" i="39"/>
  <c r="E500" i="39"/>
  <c r="F499" i="39"/>
  <c r="E499" i="39"/>
  <c r="F498" i="39"/>
  <c r="E498" i="39"/>
  <c r="E496" i="39" s="1"/>
  <c r="F497" i="39"/>
  <c r="E497" i="39"/>
  <c r="N496" i="39"/>
  <c r="M496" i="39"/>
  <c r="L496" i="39"/>
  <c r="K496" i="39"/>
  <c r="J496" i="39"/>
  <c r="I496" i="39"/>
  <c r="H496" i="39"/>
  <c r="G496" i="39"/>
  <c r="D496" i="39"/>
  <c r="C496" i="39"/>
  <c r="C490" i="39" s="1"/>
  <c r="C486" i="39" s="1"/>
  <c r="F495" i="39"/>
  <c r="E495" i="39"/>
  <c r="F494" i="39"/>
  <c r="E494" i="39"/>
  <c r="F493" i="39"/>
  <c r="E493" i="39"/>
  <c r="F492" i="39"/>
  <c r="E492" i="39"/>
  <c r="N491" i="39"/>
  <c r="N490" i="39" s="1"/>
  <c r="M491" i="39"/>
  <c r="L491" i="39"/>
  <c r="K491" i="39"/>
  <c r="K490" i="39" s="1"/>
  <c r="J491" i="39"/>
  <c r="I491" i="39"/>
  <c r="H491" i="39"/>
  <c r="G491" i="39"/>
  <c r="G490" i="39" s="1"/>
  <c r="G486" i="39" s="1"/>
  <c r="D491" i="39"/>
  <c r="C491" i="39"/>
  <c r="J490" i="39"/>
  <c r="H490" i="39"/>
  <c r="H486" i="39" s="1"/>
  <c r="F489" i="39"/>
  <c r="E489" i="39"/>
  <c r="F488" i="39"/>
  <c r="E488" i="39"/>
  <c r="N487" i="39"/>
  <c r="M487" i="39"/>
  <c r="L487" i="39"/>
  <c r="K487" i="39"/>
  <c r="J487" i="39"/>
  <c r="J486" i="39" s="1"/>
  <c r="I487" i="39"/>
  <c r="H487" i="39"/>
  <c r="G487" i="39"/>
  <c r="E487" i="39"/>
  <c r="D487" i="39"/>
  <c r="C487" i="39"/>
  <c r="F485" i="39"/>
  <c r="E485" i="39"/>
  <c r="F484" i="39"/>
  <c r="F483" i="39" s="1"/>
  <c r="F482" i="39" s="1"/>
  <c r="E484" i="39"/>
  <c r="E483" i="39" s="1"/>
  <c r="E482" i="39" s="1"/>
  <c r="N483" i="39"/>
  <c r="N482" i="39" s="1"/>
  <c r="M483" i="39"/>
  <c r="M482" i="39" s="1"/>
  <c r="L483" i="39"/>
  <c r="K483" i="39"/>
  <c r="K482" i="39" s="1"/>
  <c r="J483" i="39"/>
  <c r="J482" i="39" s="1"/>
  <c r="I483" i="39"/>
  <c r="I482" i="39" s="1"/>
  <c r="H483" i="39"/>
  <c r="H482" i="39" s="1"/>
  <c r="G483" i="39"/>
  <c r="G482" i="39" s="1"/>
  <c r="D483" i="39"/>
  <c r="D482" i="39" s="1"/>
  <c r="C483" i="39"/>
  <c r="L482" i="39"/>
  <c r="C482" i="39"/>
  <c r="F481" i="39"/>
  <c r="E481" i="39"/>
  <c r="F480" i="39"/>
  <c r="E480" i="39"/>
  <c r="F479" i="39"/>
  <c r="E479" i="39"/>
  <c r="F478" i="39"/>
  <c r="E478" i="39"/>
  <c r="F477" i="39"/>
  <c r="E477" i="39"/>
  <c r="N476" i="39"/>
  <c r="N475" i="39" s="1"/>
  <c r="M476" i="39"/>
  <c r="L476" i="39"/>
  <c r="L475" i="39" s="1"/>
  <c r="K476" i="39"/>
  <c r="K475" i="39" s="1"/>
  <c r="J476" i="39"/>
  <c r="J475" i="39" s="1"/>
  <c r="I476" i="39"/>
  <c r="I475" i="39" s="1"/>
  <c r="H476" i="39"/>
  <c r="H475" i="39" s="1"/>
  <c r="G476" i="39"/>
  <c r="D476" i="39"/>
  <c r="D475" i="39" s="1"/>
  <c r="C476" i="39"/>
  <c r="C475" i="39" s="1"/>
  <c r="C474" i="39" s="1"/>
  <c r="M475" i="39"/>
  <c r="F473" i="39"/>
  <c r="E473" i="39"/>
  <c r="F472" i="39"/>
  <c r="E472" i="39"/>
  <c r="J471" i="39"/>
  <c r="I471" i="39"/>
  <c r="H471" i="39"/>
  <c r="G471" i="39"/>
  <c r="D471" i="39"/>
  <c r="C471" i="39"/>
  <c r="F470" i="39"/>
  <c r="E470" i="39"/>
  <c r="F469" i="39"/>
  <c r="E469" i="39"/>
  <c r="F468" i="39"/>
  <c r="E468" i="39"/>
  <c r="F467" i="39"/>
  <c r="E467" i="39"/>
  <c r="F466" i="39"/>
  <c r="E466" i="39"/>
  <c r="F465" i="39"/>
  <c r="E465" i="39"/>
  <c r="F464" i="39"/>
  <c r="E464" i="39"/>
  <c r="F463" i="39"/>
  <c r="E463" i="39"/>
  <c r="F462" i="39"/>
  <c r="E462" i="39"/>
  <c r="F461" i="39"/>
  <c r="E461" i="39"/>
  <c r="F460" i="39"/>
  <c r="E460" i="39"/>
  <c r="F459" i="39"/>
  <c r="E459" i="39"/>
  <c r="F458" i="39"/>
  <c r="E458" i="39"/>
  <c r="F457" i="39"/>
  <c r="F456" i="39" s="1"/>
  <c r="E457" i="39"/>
  <c r="E456" i="39" s="1"/>
  <c r="N456" i="39"/>
  <c r="M456" i="39"/>
  <c r="L456" i="39"/>
  <c r="K456" i="39"/>
  <c r="J456" i="39"/>
  <c r="I456" i="39"/>
  <c r="H456" i="39"/>
  <c r="G456" i="39"/>
  <c r="D456" i="39"/>
  <c r="C456" i="39"/>
  <c r="F455" i="39"/>
  <c r="E455" i="39"/>
  <c r="F454" i="39"/>
  <c r="E454" i="39"/>
  <c r="F453" i="39"/>
  <c r="F452" i="39" s="1"/>
  <c r="E453" i="39"/>
  <c r="E452" i="39" s="1"/>
  <c r="N452" i="39"/>
  <c r="M452" i="39"/>
  <c r="L452" i="39"/>
  <c r="K452" i="39"/>
  <c r="J452" i="39"/>
  <c r="I452" i="39"/>
  <c r="H452" i="39"/>
  <c r="G452" i="39"/>
  <c r="D452" i="39"/>
  <c r="C452" i="39"/>
  <c r="F451" i="39"/>
  <c r="E451" i="39"/>
  <c r="F450" i="39"/>
  <c r="E450" i="39"/>
  <c r="F449" i="39"/>
  <c r="F448" i="39" s="1"/>
  <c r="E449" i="39"/>
  <c r="N448" i="39"/>
  <c r="M448" i="39"/>
  <c r="L448" i="39"/>
  <c r="K448" i="39"/>
  <c r="J448" i="39"/>
  <c r="I448" i="39"/>
  <c r="H448" i="39"/>
  <c r="G448" i="39"/>
  <c r="D448" i="39"/>
  <c r="C448" i="39"/>
  <c r="F447" i="39"/>
  <c r="E447" i="39"/>
  <c r="F446" i="39"/>
  <c r="E446" i="39"/>
  <c r="F445" i="39"/>
  <c r="E445" i="39"/>
  <c r="N444" i="39"/>
  <c r="M444" i="39"/>
  <c r="L444" i="39"/>
  <c r="K444" i="39"/>
  <c r="J444" i="39"/>
  <c r="I444" i="39"/>
  <c r="H444" i="39"/>
  <c r="G444" i="39"/>
  <c r="D444" i="39"/>
  <c r="C444" i="39"/>
  <c r="F443" i="39"/>
  <c r="E443" i="39"/>
  <c r="F442" i="39"/>
  <c r="E442" i="39"/>
  <c r="F441" i="39"/>
  <c r="F440" i="39" s="1"/>
  <c r="E441" i="39"/>
  <c r="N440" i="39"/>
  <c r="M440" i="39"/>
  <c r="L440" i="39"/>
  <c r="K440" i="39"/>
  <c r="J440" i="39"/>
  <c r="I440" i="39"/>
  <c r="H440" i="39"/>
  <c r="G440" i="39"/>
  <c r="D440" i="39"/>
  <c r="C440" i="39"/>
  <c r="F439" i="39"/>
  <c r="E439" i="39"/>
  <c r="F438" i="39"/>
  <c r="E438" i="39"/>
  <c r="F437" i="39"/>
  <c r="E437" i="39"/>
  <c r="N436" i="39"/>
  <c r="M436" i="39"/>
  <c r="L436" i="39"/>
  <c r="K436" i="39"/>
  <c r="J436" i="39"/>
  <c r="I436" i="39"/>
  <c r="H436" i="39"/>
  <c r="G436" i="39"/>
  <c r="D436" i="39"/>
  <c r="C436" i="39"/>
  <c r="F435" i="39"/>
  <c r="E435" i="39"/>
  <c r="F434" i="39"/>
  <c r="E434" i="39"/>
  <c r="F433" i="39"/>
  <c r="E433" i="39"/>
  <c r="N432" i="39"/>
  <c r="M432" i="39"/>
  <c r="L432" i="39"/>
  <c r="K432" i="39"/>
  <c r="J432" i="39"/>
  <c r="I432" i="39"/>
  <c r="H432" i="39"/>
  <c r="G432" i="39"/>
  <c r="D432" i="39"/>
  <c r="C432" i="39"/>
  <c r="F431" i="39"/>
  <c r="E431" i="39"/>
  <c r="F430" i="39"/>
  <c r="E430" i="39"/>
  <c r="E428" i="39" s="1"/>
  <c r="F429" i="39"/>
  <c r="E429" i="39"/>
  <c r="N428" i="39"/>
  <c r="M428" i="39"/>
  <c r="L428" i="39"/>
  <c r="K428" i="39"/>
  <c r="J428" i="39"/>
  <c r="I428" i="39"/>
  <c r="H428" i="39"/>
  <c r="G428" i="39"/>
  <c r="D428" i="39"/>
  <c r="C428" i="39"/>
  <c r="F427" i="39"/>
  <c r="E427" i="39"/>
  <c r="F426" i="39"/>
  <c r="E426" i="39"/>
  <c r="F425" i="39"/>
  <c r="E425" i="39"/>
  <c r="N424" i="39"/>
  <c r="M424" i="39"/>
  <c r="L424" i="39"/>
  <c r="K424" i="39"/>
  <c r="J424" i="39"/>
  <c r="I424" i="39"/>
  <c r="H424" i="39"/>
  <c r="G424" i="39"/>
  <c r="F424" i="39"/>
  <c r="D424" i="39"/>
  <c r="C424" i="39"/>
  <c r="F423" i="39"/>
  <c r="E423" i="39"/>
  <c r="F422" i="39"/>
  <c r="E422" i="39"/>
  <c r="F421" i="39"/>
  <c r="E421" i="39"/>
  <c r="E420" i="39" s="1"/>
  <c r="N420" i="39"/>
  <c r="M420" i="39"/>
  <c r="L420" i="39"/>
  <c r="K420" i="39"/>
  <c r="J420" i="39"/>
  <c r="I420" i="39"/>
  <c r="H420" i="39"/>
  <c r="G420" i="39"/>
  <c r="D420" i="39"/>
  <c r="C420" i="39"/>
  <c r="F419" i="39"/>
  <c r="E419" i="39"/>
  <c r="F418" i="39"/>
  <c r="E418" i="39"/>
  <c r="F417" i="39"/>
  <c r="F416" i="39" s="1"/>
  <c r="E417" i="39"/>
  <c r="E416" i="39" s="1"/>
  <c r="N416" i="39"/>
  <c r="M416" i="39"/>
  <c r="L416" i="39"/>
  <c r="K416" i="39"/>
  <c r="J416" i="39"/>
  <c r="I416" i="39"/>
  <c r="H416" i="39"/>
  <c r="G416" i="39"/>
  <c r="D416" i="39"/>
  <c r="C416" i="39"/>
  <c r="N415" i="39"/>
  <c r="F414" i="39"/>
  <c r="E414" i="39"/>
  <c r="F413" i="39"/>
  <c r="E413" i="39"/>
  <c r="F412" i="39"/>
  <c r="E412" i="39"/>
  <c r="F411" i="39"/>
  <c r="E411" i="39"/>
  <c r="F410" i="39"/>
  <c r="F409" i="39" s="1"/>
  <c r="F408" i="39" s="1"/>
  <c r="E410" i="39"/>
  <c r="N409" i="39"/>
  <c r="M409" i="39"/>
  <c r="M408" i="39" s="1"/>
  <c r="L409" i="39"/>
  <c r="L408" i="39" s="1"/>
  <c r="K409" i="39"/>
  <c r="K408" i="39" s="1"/>
  <c r="J409" i="39"/>
  <c r="I409" i="39"/>
  <c r="H409" i="39"/>
  <c r="H408" i="39" s="1"/>
  <c r="G409" i="39"/>
  <c r="G408" i="39" s="1"/>
  <c r="D409" i="39"/>
  <c r="C409" i="39"/>
  <c r="C408" i="39" s="1"/>
  <c r="N408" i="39"/>
  <c r="J408" i="39"/>
  <c r="I408" i="39"/>
  <c r="D408" i="39"/>
  <c r="F407" i="39"/>
  <c r="E407" i="39"/>
  <c r="E406" i="39" s="1"/>
  <c r="N406" i="39"/>
  <c r="M406" i="39"/>
  <c r="L406" i="39"/>
  <c r="K406" i="39"/>
  <c r="J406" i="39"/>
  <c r="I406" i="39"/>
  <c r="H406" i="39"/>
  <c r="G406" i="39"/>
  <c r="F406" i="39"/>
  <c r="D406" i="39"/>
  <c r="C406" i="39"/>
  <c r="F405" i="39"/>
  <c r="E405" i="39"/>
  <c r="F404" i="39"/>
  <c r="E404" i="39"/>
  <c r="F403" i="39"/>
  <c r="E403" i="39"/>
  <c r="E402" i="39" s="1"/>
  <c r="N402" i="39"/>
  <c r="M402" i="39"/>
  <c r="L402" i="39"/>
  <c r="K402" i="39"/>
  <c r="J402" i="39"/>
  <c r="I402" i="39"/>
  <c r="H402" i="39"/>
  <c r="G402" i="39"/>
  <c r="D402" i="39"/>
  <c r="C402" i="39"/>
  <c r="F401" i="39"/>
  <c r="E401" i="39"/>
  <c r="F400" i="39"/>
  <c r="E400" i="39"/>
  <c r="F399" i="39"/>
  <c r="E399" i="39"/>
  <c r="N398" i="39"/>
  <c r="M398" i="39"/>
  <c r="L398" i="39"/>
  <c r="K398" i="39"/>
  <c r="J398" i="39"/>
  <c r="I398" i="39"/>
  <c r="H398" i="39"/>
  <c r="G398" i="39"/>
  <c r="D398" i="39"/>
  <c r="C398" i="39"/>
  <c r="F397" i="39"/>
  <c r="E397" i="39"/>
  <c r="F396" i="39"/>
  <c r="E396" i="39"/>
  <c r="F395" i="39"/>
  <c r="E395" i="39"/>
  <c r="N394" i="39"/>
  <c r="M394" i="39"/>
  <c r="L394" i="39"/>
  <c r="K394" i="39"/>
  <c r="J394" i="39"/>
  <c r="I394" i="39"/>
  <c r="H394" i="39"/>
  <c r="G394" i="39"/>
  <c r="D394" i="39"/>
  <c r="C394" i="39"/>
  <c r="F393" i="39"/>
  <c r="E393" i="39"/>
  <c r="F392" i="39"/>
  <c r="E392" i="39"/>
  <c r="F391" i="39"/>
  <c r="E391" i="39"/>
  <c r="N390" i="39"/>
  <c r="M390" i="39"/>
  <c r="L390" i="39"/>
  <c r="K390" i="39"/>
  <c r="J390" i="39"/>
  <c r="I390" i="39"/>
  <c r="H390" i="39"/>
  <c r="G390" i="39"/>
  <c r="F390" i="39"/>
  <c r="D390" i="39"/>
  <c r="C390" i="39"/>
  <c r="F389" i="39"/>
  <c r="E389" i="39"/>
  <c r="F388" i="39"/>
  <c r="E388" i="39"/>
  <c r="F387" i="39"/>
  <c r="E387" i="39"/>
  <c r="E386" i="39" s="1"/>
  <c r="N386" i="39"/>
  <c r="M386" i="39"/>
  <c r="L386" i="39"/>
  <c r="K386" i="39"/>
  <c r="J386" i="39"/>
  <c r="I386" i="39"/>
  <c r="H386" i="39"/>
  <c r="G386" i="39"/>
  <c r="D386" i="39"/>
  <c r="C386" i="39"/>
  <c r="F385" i="39"/>
  <c r="E385" i="39"/>
  <c r="F384" i="39"/>
  <c r="E384" i="39"/>
  <c r="F383" i="39"/>
  <c r="F382" i="39" s="1"/>
  <c r="E383" i="39"/>
  <c r="N382" i="39"/>
  <c r="M382" i="39"/>
  <c r="L382" i="39"/>
  <c r="K382" i="39"/>
  <c r="J382" i="39"/>
  <c r="I382" i="39"/>
  <c r="H382" i="39"/>
  <c r="G382" i="39"/>
  <c r="D382" i="39"/>
  <c r="C382" i="39"/>
  <c r="F381" i="39"/>
  <c r="E381" i="39"/>
  <c r="F380" i="39"/>
  <c r="E380" i="39"/>
  <c r="E378" i="39" s="1"/>
  <c r="F379" i="39"/>
  <c r="F378" i="39" s="1"/>
  <c r="E379" i="39"/>
  <c r="N378" i="39"/>
  <c r="M378" i="39"/>
  <c r="L378" i="39"/>
  <c r="K378" i="39"/>
  <c r="J378" i="39"/>
  <c r="I378" i="39"/>
  <c r="H378" i="39"/>
  <c r="G378" i="39"/>
  <c r="D378" i="39"/>
  <c r="C378" i="39"/>
  <c r="F377" i="39"/>
  <c r="E377" i="39"/>
  <c r="F376" i="39"/>
  <c r="E376" i="39"/>
  <c r="F375" i="39"/>
  <c r="F374" i="39" s="1"/>
  <c r="E375" i="39"/>
  <c r="N374" i="39"/>
  <c r="M374" i="39"/>
  <c r="L374" i="39"/>
  <c r="K374" i="39"/>
  <c r="J374" i="39"/>
  <c r="I374" i="39"/>
  <c r="H374" i="39"/>
  <c r="G374" i="39"/>
  <c r="D374" i="39"/>
  <c r="C374" i="39"/>
  <c r="F373" i="39"/>
  <c r="E373" i="39"/>
  <c r="F372" i="39"/>
  <c r="E372" i="39"/>
  <c r="E370" i="39" s="1"/>
  <c r="F371" i="39"/>
  <c r="E371" i="39"/>
  <c r="N370" i="39"/>
  <c r="M370" i="39"/>
  <c r="L370" i="39"/>
  <c r="K370" i="39"/>
  <c r="J370" i="39"/>
  <c r="I370" i="39"/>
  <c r="H370" i="39"/>
  <c r="G370" i="39"/>
  <c r="D370" i="39"/>
  <c r="C370" i="39"/>
  <c r="F369" i="39"/>
  <c r="E369" i="39"/>
  <c r="F368" i="39"/>
  <c r="E368" i="39"/>
  <c r="F367" i="39"/>
  <c r="F366" i="39" s="1"/>
  <c r="E367" i="39"/>
  <c r="N366" i="39"/>
  <c r="M366" i="39"/>
  <c r="L366" i="39"/>
  <c r="K366" i="39"/>
  <c r="J366" i="39"/>
  <c r="I366" i="39"/>
  <c r="H366" i="39"/>
  <c r="G366" i="39"/>
  <c r="D366" i="39"/>
  <c r="C366" i="39"/>
  <c r="F365" i="39"/>
  <c r="F364" i="39" s="1"/>
  <c r="E365" i="39"/>
  <c r="E364" i="39" s="1"/>
  <c r="N364" i="39"/>
  <c r="M364" i="39"/>
  <c r="L364" i="39"/>
  <c r="K364" i="39"/>
  <c r="J364" i="39"/>
  <c r="I364" i="39"/>
  <c r="H364" i="39"/>
  <c r="G364" i="39"/>
  <c r="D364" i="39"/>
  <c r="C364" i="39"/>
  <c r="F363" i="39"/>
  <c r="E363" i="39"/>
  <c r="F362" i="39"/>
  <c r="E362" i="39"/>
  <c r="F361" i="39"/>
  <c r="E361" i="39"/>
  <c r="N360" i="39"/>
  <c r="M360" i="39"/>
  <c r="L360" i="39"/>
  <c r="K360" i="39"/>
  <c r="J360" i="39"/>
  <c r="I360" i="39"/>
  <c r="H360" i="39"/>
  <c r="G360" i="39"/>
  <c r="D360" i="39"/>
  <c r="C360" i="39"/>
  <c r="F359" i="39"/>
  <c r="F358" i="39" s="1"/>
  <c r="E359" i="39"/>
  <c r="N358" i="39"/>
  <c r="M358" i="39"/>
  <c r="L358" i="39"/>
  <c r="K358" i="39"/>
  <c r="J358" i="39"/>
  <c r="I358" i="39"/>
  <c r="H358" i="39"/>
  <c r="G358" i="39"/>
  <c r="E358" i="39"/>
  <c r="D358" i="39"/>
  <c r="C358" i="39"/>
  <c r="F357" i="39"/>
  <c r="E357" i="39"/>
  <c r="E356" i="39" s="1"/>
  <c r="N356" i="39"/>
  <c r="M356" i="39"/>
  <c r="L356" i="39"/>
  <c r="K356" i="39"/>
  <c r="J356" i="39"/>
  <c r="I356" i="39"/>
  <c r="H356" i="39"/>
  <c r="G356" i="39"/>
  <c r="F356" i="39"/>
  <c r="D356" i="39"/>
  <c r="C356" i="39"/>
  <c r="F355" i="39"/>
  <c r="F354" i="39" s="1"/>
  <c r="E355" i="39"/>
  <c r="E354" i="39" s="1"/>
  <c r="N354" i="39"/>
  <c r="M354" i="39"/>
  <c r="L354" i="39"/>
  <c r="K354" i="39"/>
  <c r="J354" i="39"/>
  <c r="I354" i="39"/>
  <c r="H354" i="39"/>
  <c r="H353" i="39" s="1"/>
  <c r="G354" i="39"/>
  <c r="D354" i="39"/>
  <c r="C354" i="39"/>
  <c r="L353" i="39"/>
  <c r="F352" i="39"/>
  <c r="E352" i="39"/>
  <c r="F351" i="39"/>
  <c r="E351" i="39"/>
  <c r="E350" i="39" s="1"/>
  <c r="N350" i="39"/>
  <c r="M350" i="39"/>
  <c r="L350" i="39"/>
  <c r="L334" i="39" s="1"/>
  <c r="K350" i="39"/>
  <c r="K334" i="39" s="1"/>
  <c r="J350" i="39"/>
  <c r="I350" i="39"/>
  <c r="H350" i="39"/>
  <c r="G350" i="39"/>
  <c r="D350" i="39"/>
  <c r="C350" i="39"/>
  <c r="F349" i="39"/>
  <c r="E349" i="39"/>
  <c r="F348" i="39"/>
  <c r="E348" i="39"/>
  <c r="F347" i="39"/>
  <c r="E347" i="39"/>
  <c r="F346" i="39"/>
  <c r="E346" i="39"/>
  <c r="F345" i="39"/>
  <c r="E345" i="39"/>
  <c r="F344" i="39"/>
  <c r="E344" i="39"/>
  <c r="F343" i="39"/>
  <c r="E343" i="39"/>
  <c r="F342" i="39"/>
  <c r="E342" i="39"/>
  <c r="F341" i="39"/>
  <c r="E341" i="39"/>
  <c r="F340" i="39"/>
  <c r="E340" i="39"/>
  <c r="F339" i="39"/>
  <c r="E339" i="39"/>
  <c r="F338" i="39"/>
  <c r="E338" i="39"/>
  <c r="F337" i="39"/>
  <c r="E337" i="39"/>
  <c r="E335" i="39" s="1"/>
  <c r="F336" i="39"/>
  <c r="E336" i="39"/>
  <c r="N335" i="39"/>
  <c r="N334" i="39" s="1"/>
  <c r="M335" i="39"/>
  <c r="M334" i="39" s="1"/>
  <c r="L335" i="39"/>
  <c r="K335" i="39"/>
  <c r="J335" i="39"/>
  <c r="I335" i="39"/>
  <c r="I334" i="39" s="1"/>
  <c r="H335" i="39"/>
  <c r="G335" i="39"/>
  <c r="G334" i="39" s="1"/>
  <c r="D335" i="39"/>
  <c r="D334" i="39" s="1"/>
  <c r="C335" i="39"/>
  <c r="J334" i="39"/>
  <c r="H334" i="39"/>
  <c r="C334" i="39"/>
  <c r="F333" i="39"/>
  <c r="E333" i="39"/>
  <c r="F332" i="39"/>
  <c r="E332" i="39"/>
  <c r="F331" i="39"/>
  <c r="F330" i="39" s="1"/>
  <c r="E331" i="39"/>
  <c r="N330" i="39"/>
  <c r="M330" i="39"/>
  <c r="M314" i="39" s="1"/>
  <c r="L330" i="39"/>
  <c r="K330" i="39"/>
  <c r="J330" i="39"/>
  <c r="J314" i="39" s="1"/>
  <c r="I330" i="39"/>
  <c r="H330" i="39"/>
  <c r="G330" i="39"/>
  <c r="D330" i="39"/>
  <c r="C330" i="39"/>
  <c r="F329" i="39"/>
  <c r="E329" i="39"/>
  <c r="F328" i="39"/>
  <c r="E328" i="39"/>
  <c r="F327" i="39"/>
  <c r="E327" i="39"/>
  <c r="F326" i="39"/>
  <c r="E326" i="39"/>
  <c r="F325" i="39"/>
  <c r="E325" i="39"/>
  <c r="F324" i="39"/>
  <c r="E324" i="39"/>
  <c r="F323" i="39"/>
  <c r="E323" i="39"/>
  <c r="F322" i="39"/>
  <c r="E322" i="39"/>
  <c r="F321" i="39"/>
  <c r="E321" i="39"/>
  <c r="F320" i="39"/>
  <c r="E320" i="39"/>
  <c r="F319" i="39"/>
  <c r="E319" i="39"/>
  <c r="F318" i="39"/>
  <c r="E318" i="39"/>
  <c r="F317" i="39"/>
  <c r="E317" i="39"/>
  <c r="F316" i="39"/>
  <c r="F315" i="39" s="1"/>
  <c r="E316" i="39"/>
  <c r="N315" i="39"/>
  <c r="M315" i="39"/>
  <c r="L315" i="39"/>
  <c r="L314" i="39" s="1"/>
  <c r="K315" i="39"/>
  <c r="J315" i="39"/>
  <c r="I315" i="39"/>
  <c r="H315" i="39"/>
  <c r="H314" i="39" s="1"/>
  <c r="G315" i="39"/>
  <c r="G314" i="39" s="1"/>
  <c r="D315" i="39"/>
  <c r="C315" i="39"/>
  <c r="N314" i="39"/>
  <c r="K314" i="39"/>
  <c r="F313" i="39"/>
  <c r="F312" i="39" s="1"/>
  <c r="E313" i="39"/>
  <c r="E312" i="39" s="1"/>
  <c r="N312" i="39"/>
  <c r="M312" i="39"/>
  <c r="L312" i="39"/>
  <c r="K312" i="39"/>
  <c r="J312" i="39"/>
  <c r="I312" i="39"/>
  <c r="H312" i="39"/>
  <c r="G312" i="39"/>
  <c r="D312" i="39"/>
  <c r="C312" i="39"/>
  <c r="F311" i="39"/>
  <c r="E311" i="39"/>
  <c r="F310" i="39"/>
  <c r="E310" i="39"/>
  <c r="F309" i="39"/>
  <c r="F308" i="39" s="1"/>
  <c r="E309" i="39"/>
  <c r="N308" i="39"/>
  <c r="M308" i="39"/>
  <c r="L308" i="39"/>
  <c r="K308" i="39"/>
  <c r="J308" i="39"/>
  <c r="I308" i="39"/>
  <c r="H308" i="39"/>
  <c r="G308" i="39"/>
  <c r="D308" i="39"/>
  <c r="C308" i="39"/>
  <c r="F307" i="39"/>
  <c r="E307" i="39"/>
  <c r="F306" i="39"/>
  <c r="E306" i="39"/>
  <c r="F305" i="39"/>
  <c r="E305" i="39"/>
  <c r="F304" i="39"/>
  <c r="E304" i="39"/>
  <c r="N303" i="39"/>
  <c r="M303" i="39"/>
  <c r="L303" i="39"/>
  <c r="K303" i="39"/>
  <c r="J303" i="39"/>
  <c r="I303" i="39"/>
  <c r="H303" i="39"/>
  <c r="G303" i="39"/>
  <c r="F303" i="39"/>
  <c r="D303" i="39"/>
  <c r="C303" i="39"/>
  <c r="F302" i="39"/>
  <c r="E302" i="39"/>
  <c r="F301" i="39"/>
  <c r="E301" i="39"/>
  <c r="F300" i="39"/>
  <c r="E300" i="39"/>
  <c r="F299" i="39"/>
  <c r="F298" i="39" s="1"/>
  <c r="E299" i="39"/>
  <c r="N298" i="39"/>
  <c r="M298" i="39"/>
  <c r="L298" i="39"/>
  <c r="K298" i="39"/>
  <c r="J298" i="39"/>
  <c r="I298" i="39"/>
  <c r="H298" i="39"/>
  <c r="G298" i="39"/>
  <c r="D298" i="39"/>
  <c r="C298" i="39"/>
  <c r="F297" i="39"/>
  <c r="E297" i="39"/>
  <c r="F296" i="39"/>
  <c r="F295" i="39" s="1"/>
  <c r="F294" i="39" s="1"/>
  <c r="E296" i="39"/>
  <c r="N295" i="39"/>
  <c r="M295" i="39"/>
  <c r="L295" i="39"/>
  <c r="L294" i="39" s="1"/>
  <c r="K295" i="39"/>
  <c r="J295" i="39"/>
  <c r="I295" i="39"/>
  <c r="H295" i="39"/>
  <c r="H294" i="39" s="1"/>
  <c r="G295" i="39"/>
  <c r="D295" i="39"/>
  <c r="C295" i="39"/>
  <c r="F293" i="39"/>
  <c r="E293" i="39"/>
  <c r="F292" i="39"/>
  <c r="E292" i="39"/>
  <c r="F291" i="39"/>
  <c r="E291" i="39"/>
  <c r="F290" i="39"/>
  <c r="E290" i="39"/>
  <c r="F289" i="39"/>
  <c r="E289" i="39"/>
  <c r="F288" i="39"/>
  <c r="E288" i="39"/>
  <c r="F287" i="39"/>
  <c r="E287" i="39"/>
  <c r="F286" i="39"/>
  <c r="E286" i="39"/>
  <c r="N285" i="39"/>
  <c r="M285" i="39"/>
  <c r="L285" i="39"/>
  <c r="K285" i="39"/>
  <c r="J285" i="39"/>
  <c r="I285" i="39"/>
  <c r="H285" i="39"/>
  <c r="G285" i="39"/>
  <c r="D285" i="39"/>
  <c r="C285" i="39"/>
  <c r="F284" i="39"/>
  <c r="E284" i="39"/>
  <c r="F283" i="39"/>
  <c r="E283" i="39"/>
  <c r="F282" i="39"/>
  <c r="E282" i="39"/>
  <c r="F281" i="39"/>
  <c r="F280" i="39" s="1"/>
  <c r="E281" i="39"/>
  <c r="E280" i="39" s="1"/>
  <c r="N280" i="39"/>
  <c r="M280" i="39"/>
  <c r="L280" i="39"/>
  <c r="K280" i="39"/>
  <c r="J280" i="39"/>
  <c r="I280" i="39"/>
  <c r="H280" i="39"/>
  <c r="G280" i="39"/>
  <c r="D280" i="39"/>
  <c r="C280" i="39"/>
  <c r="F279" i="39"/>
  <c r="E279" i="39"/>
  <c r="F278" i="39"/>
  <c r="E278" i="39"/>
  <c r="F277" i="39"/>
  <c r="E277" i="39"/>
  <c r="F276" i="39"/>
  <c r="E276" i="39"/>
  <c r="F275" i="39"/>
  <c r="E275" i="39"/>
  <c r="F274" i="39"/>
  <c r="E274" i="39"/>
  <c r="F273" i="39"/>
  <c r="E273" i="39"/>
  <c r="F272" i="39"/>
  <c r="E272" i="39"/>
  <c r="F271" i="39"/>
  <c r="E271" i="39"/>
  <c r="F270" i="39"/>
  <c r="E270" i="39"/>
  <c r="F269" i="39"/>
  <c r="E269" i="39"/>
  <c r="F268" i="39"/>
  <c r="E268" i="39"/>
  <c r="F267" i="39"/>
  <c r="E267" i="39"/>
  <c r="F266" i="39"/>
  <c r="E266" i="39"/>
  <c r="F265" i="39"/>
  <c r="E265" i="39"/>
  <c r="F264" i="39"/>
  <c r="E264" i="39"/>
  <c r="N263" i="39"/>
  <c r="N238" i="39" s="1"/>
  <c r="M263" i="39"/>
  <c r="L263" i="39"/>
  <c r="K263" i="39"/>
  <c r="J263" i="39"/>
  <c r="J238" i="39" s="1"/>
  <c r="I263" i="39"/>
  <c r="H263" i="39"/>
  <c r="G263" i="39"/>
  <c r="U263" i="39" s="1"/>
  <c r="F263" i="39"/>
  <c r="D263" i="39"/>
  <c r="C263" i="39"/>
  <c r="F262" i="39"/>
  <c r="E262" i="39"/>
  <c r="F261" i="39"/>
  <c r="E261" i="39"/>
  <c r="F260" i="39"/>
  <c r="E260" i="39"/>
  <c r="E259" i="39" s="1"/>
  <c r="N259" i="39"/>
  <c r="M259" i="39"/>
  <c r="L259" i="39"/>
  <c r="K259" i="39"/>
  <c r="J259" i="39"/>
  <c r="I259" i="39"/>
  <c r="H259" i="39"/>
  <c r="G259" i="39"/>
  <c r="U259" i="39" s="1"/>
  <c r="D259" i="39"/>
  <c r="C259" i="39"/>
  <c r="F258" i="39"/>
  <c r="E258" i="39"/>
  <c r="F257" i="39"/>
  <c r="E257" i="39"/>
  <c r="F256" i="39"/>
  <c r="E256" i="39"/>
  <c r="E254" i="39" s="1"/>
  <c r="F255" i="39"/>
  <c r="E255" i="39"/>
  <c r="N254" i="39"/>
  <c r="M254" i="39"/>
  <c r="L254" i="39"/>
  <c r="K254" i="39"/>
  <c r="J254" i="39"/>
  <c r="I254" i="39"/>
  <c r="H254" i="39"/>
  <c r="G254" i="39"/>
  <c r="D254" i="39"/>
  <c r="C254" i="39"/>
  <c r="F253" i="39"/>
  <c r="E253" i="39"/>
  <c r="F252" i="39"/>
  <c r="E252" i="39"/>
  <c r="N251" i="39"/>
  <c r="M251" i="39"/>
  <c r="L251" i="39"/>
  <c r="K251" i="39"/>
  <c r="J251" i="39"/>
  <c r="I251" i="39"/>
  <c r="H251" i="39"/>
  <c r="G251" i="39"/>
  <c r="D251" i="39"/>
  <c r="C251" i="39"/>
  <c r="F250" i="39"/>
  <c r="E250" i="39"/>
  <c r="F249" i="39"/>
  <c r="E249" i="39"/>
  <c r="P248" i="39"/>
  <c r="F248" i="39"/>
  <c r="E248" i="39"/>
  <c r="F247" i="39"/>
  <c r="E247" i="39"/>
  <c r="F246" i="39"/>
  <c r="E246" i="39"/>
  <c r="F245" i="39"/>
  <c r="E245" i="39"/>
  <c r="F244" i="39"/>
  <c r="E244" i="39"/>
  <c r="F243" i="39"/>
  <c r="E243" i="39"/>
  <c r="F242" i="39"/>
  <c r="E242" i="39"/>
  <c r="F241" i="39"/>
  <c r="E241" i="39"/>
  <c r="F240" i="39"/>
  <c r="E240" i="39"/>
  <c r="N239" i="39"/>
  <c r="M239" i="39"/>
  <c r="L239" i="39"/>
  <c r="K239" i="39"/>
  <c r="J239" i="39"/>
  <c r="I239" i="39"/>
  <c r="H239" i="39"/>
  <c r="G239" i="39"/>
  <c r="D239" i="39"/>
  <c r="C239" i="39"/>
  <c r="O238" i="39"/>
  <c r="F237" i="39"/>
  <c r="E237" i="39"/>
  <c r="P236" i="39"/>
  <c r="F235" i="39"/>
  <c r="E235" i="39"/>
  <c r="F234" i="39"/>
  <c r="E234" i="39"/>
  <c r="F233" i="39"/>
  <c r="E233" i="39"/>
  <c r="F232" i="39"/>
  <c r="E232" i="39"/>
  <c r="F231" i="39"/>
  <c r="E231" i="39"/>
  <c r="P230" i="39"/>
  <c r="N230" i="39"/>
  <c r="M230" i="39"/>
  <c r="L230" i="39"/>
  <c r="K230" i="39"/>
  <c r="J230" i="39"/>
  <c r="I230" i="39"/>
  <c r="H230" i="39"/>
  <c r="G230" i="39"/>
  <c r="D230" i="39"/>
  <c r="C230" i="39"/>
  <c r="F229" i="39"/>
  <c r="E229" i="39"/>
  <c r="P228" i="39"/>
  <c r="F228" i="39"/>
  <c r="E228" i="39"/>
  <c r="F227" i="39"/>
  <c r="E227" i="39"/>
  <c r="F226" i="39"/>
  <c r="E226" i="39"/>
  <c r="F225" i="39"/>
  <c r="E225" i="39"/>
  <c r="F224" i="39"/>
  <c r="E224" i="39"/>
  <c r="F223" i="39"/>
  <c r="E223" i="39"/>
  <c r="P222" i="39"/>
  <c r="N222" i="39"/>
  <c r="M222" i="39"/>
  <c r="L222" i="39"/>
  <c r="K222" i="39"/>
  <c r="J222" i="39"/>
  <c r="I222" i="39"/>
  <c r="H222" i="39"/>
  <c r="G222" i="39"/>
  <c r="D222" i="39"/>
  <c r="C222" i="39"/>
  <c r="P221" i="39"/>
  <c r="F221" i="39"/>
  <c r="E221" i="39"/>
  <c r="P220" i="39"/>
  <c r="F220" i="39"/>
  <c r="E220" i="39"/>
  <c r="F219" i="39"/>
  <c r="E219" i="39"/>
  <c r="F218" i="39"/>
  <c r="E218" i="39"/>
  <c r="F217" i="39"/>
  <c r="E217" i="39"/>
  <c r="F216" i="39"/>
  <c r="E216" i="39"/>
  <c r="P215" i="39"/>
  <c r="F215" i="39"/>
  <c r="E215" i="39"/>
  <c r="F214" i="39"/>
  <c r="E214" i="39"/>
  <c r="F213" i="39"/>
  <c r="E213" i="39"/>
  <c r="F212" i="39"/>
  <c r="E212" i="39"/>
  <c r="F211" i="39"/>
  <c r="E211" i="39"/>
  <c r="P210" i="39"/>
  <c r="F210" i="39"/>
  <c r="E210" i="39"/>
  <c r="P209" i="39"/>
  <c r="F209" i="39"/>
  <c r="E209" i="39"/>
  <c r="F208" i="39"/>
  <c r="E208" i="39"/>
  <c r="P207" i="39"/>
  <c r="F207" i="39"/>
  <c r="E207" i="39"/>
  <c r="T206" i="39"/>
  <c r="T203" i="39" s="1"/>
  <c r="S206" i="39"/>
  <c r="S203" i="39" s="1"/>
  <c r="R206" i="39"/>
  <c r="R203" i="39" s="1"/>
  <c r="Q206" i="39"/>
  <c r="O206" i="39"/>
  <c r="N206" i="39"/>
  <c r="M206" i="39"/>
  <c r="L206" i="39"/>
  <c r="K206" i="39"/>
  <c r="K205" i="39" s="1"/>
  <c r="J206" i="39"/>
  <c r="I206" i="39"/>
  <c r="H206" i="39"/>
  <c r="G206" i="39"/>
  <c r="D206" i="39"/>
  <c r="C206" i="39"/>
  <c r="P205" i="39"/>
  <c r="P204" i="39"/>
  <c r="Q203" i="39"/>
  <c r="O203" i="39"/>
  <c r="F202" i="39"/>
  <c r="E202" i="39"/>
  <c r="F201" i="39"/>
  <c r="E201" i="39"/>
  <c r="F200" i="39"/>
  <c r="E200" i="39"/>
  <c r="N199" i="39"/>
  <c r="M199" i="39"/>
  <c r="L199" i="39"/>
  <c r="K199" i="39"/>
  <c r="J199" i="39"/>
  <c r="I199" i="39"/>
  <c r="H199" i="39"/>
  <c r="G199" i="39"/>
  <c r="D199" i="39"/>
  <c r="C199" i="39"/>
  <c r="F198" i="39"/>
  <c r="E198" i="39"/>
  <c r="F197" i="39"/>
  <c r="E197" i="39"/>
  <c r="E196" i="39" s="1"/>
  <c r="N196" i="39"/>
  <c r="M196" i="39"/>
  <c r="L196" i="39"/>
  <c r="K196" i="39"/>
  <c r="J196" i="39"/>
  <c r="I196" i="39"/>
  <c r="H196" i="39"/>
  <c r="G196" i="39"/>
  <c r="D196" i="39"/>
  <c r="C196" i="39"/>
  <c r="F195" i="39"/>
  <c r="E195" i="39"/>
  <c r="F194" i="39"/>
  <c r="E194" i="39"/>
  <c r="F193" i="39"/>
  <c r="F192" i="39" s="1"/>
  <c r="E193" i="39"/>
  <c r="N192" i="39"/>
  <c r="M192" i="39"/>
  <c r="L192" i="39"/>
  <c r="K192" i="39"/>
  <c r="J192" i="39"/>
  <c r="I192" i="39"/>
  <c r="H192" i="39"/>
  <c r="G192" i="39"/>
  <c r="D192" i="39"/>
  <c r="C192" i="39"/>
  <c r="F191" i="39"/>
  <c r="E191" i="39"/>
  <c r="F190" i="39"/>
  <c r="E190" i="39"/>
  <c r="F189" i="39"/>
  <c r="E189" i="39"/>
  <c r="N188" i="39"/>
  <c r="M188" i="39"/>
  <c r="L188" i="39"/>
  <c r="K188" i="39"/>
  <c r="J188" i="39"/>
  <c r="I188" i="39"/>
  <c r="H188" i="39"/>
  <c r="G188" i="39"/>
  <c r="D188" i="39"/>
  <c r="C188" i="39"/>
  <c r="F187" i="39"/>
  <c r="E187" i="39"/>
  <c r="F186" i="39"/>
  <c r="E186" i="39"/>
  <c r="F185" i="39"/>
  <c r="F184" i="39" s="1"/>
  <c r="E185" i="39"/>
  <c r="N184" i="39"/>
  <c r="M184" i="39"/>
  <c r="L184" i="39"/>
  <c r="K184" i="39"/>
  <c r="J184" i="39"/>
  <c r="I184" i="39"/>
  <c r="H184" i="39"/>
  <c r="G184" i="39"/>
  <c r="D184" i="39"/>
  <c r="C184" i="39"/>
  <c r="F183" i="39"/>
  <c r="E183" i="39"/>
  <c r="F182" i="39"/>
  <c r="E182" i="39"/>
  <c r="F181" i="39"/>
  <c r="E181" i="39"/>
  <c r="N180" i="39"/>
  <c r="M180" i="39"/>
  <c r="L180" i="39"/>
  <c r="K180" i="39"/>
  <c r="J180" i="39"/>
  <c r="I180" i="39"/>
  <c r="H180" i="39"/>
  <c r="G180" i="39"/>
  <c r="D180" i="39"/>
  <c r="C180" i="39"/>
  <c r="F179" i="39"/>
  <c r="E179" i="39"/>
  <c r="F178" i="39"/>
  <c r="E178" i="39"/>
  <c r="F177" i="39"/>
  <c r="E177" i="39"/>
  <c r="N176" i="39"/>
  <c r="M176" i="39"/>
  <c r="L176" i="39"/>
  <c r="K176" i="39"/>
  <c r="J176" i="39"/>
  <c r="I176" i="39"/>
  <c r="H176" i="39"/>
  <c r="G176" i="39"/>
  <c r="D176" i="39"/>
  <c r="C176" i="39"/>
  <c r="F175" i="39"/>
  <c r="E175" i="39"/>
  <c r="F174" i="39"/>
  <c r="E174" i="39"/>
  <c r="E172" i="39" s="1"/>
  <c r="F173" i="39"/>
  <c r="E173" i="39"/>
  <c r="N172" i="39"/>
  <c r="M172" i="39"/>
  <c r="L172" i="39"/>
  <c r="K172" i="39"/>
  <c r="J172" i="39"/>
  <c r="I172" i="39"/>
  <c r="H172" i="39"/>
  <c r="G172" i="39"/>
  <c r="D172" i="39"/>
  <c r="C172" i="39"/>
  <c r="F171" i="39"/>
  <c r="E171" i="39"/>
  <c r="F170" i="39"/>
  <c r="F168" i="39" s="1"/>
  <c r="E170" i="39"/>
  <c r="F169" i="39"/>
  <c r="E169" i="39"/>
  <c r="N168" i="39"/>
  <c r="M168" i="39"/>
  <c r="L168" i="39"/>
  <c r="K168" i="39"/>
  <c r="J168" i="39"/>
  <c r="I168" i="39"/>
  <c r="H168" i="39"/>
  <c r="G168" i="39"/>
  <c r="D168" i="39"/>
  <c r="C168" i="39"/>
  <c r="F166" i="39"/>
  <c r="E166" i="39"/>
  <c r="F165" i="39"/>
  <c r="E165" i="39"/>
  <c r="F164" i="39"/>
  <c r="E164" i="39"/>
  <c r="F163" i="39"/>
  <c r="F162" i="39" s="1"/>
  <c r="E163" i="39"/>
  <c r="N162" i="39"/>
  <c r="M162" i="39"/>
  <c r="L162" i="39"/>
  <c r="K162" i="39"/>
  <c r="J162" i="39"/>
  <c r="I162" i="39"/>
  <c r="H162" i="39"/>
  <c r="G162" i="39"/>
  <c r="D162" i="39"/>
  <c r="C162" i="39"/>
  <c r="F161" i="39"/>
  <c r="E161" i="39"/>
  <c r="F160" i="39"/>
  <c r="E160" i="39"/>
  <c r="F159" i="39"/>
  <c r="E159" i="39"/>
  <c r="F158" i="39"/>
  <c r="F157" i="39" s="1"/>
  <c r="E158" i="39"/>
  <c r="N157" i="39"/>
  <c r="M157" i="39"/>
  <c r="L157" i="39"/>
  <c r="K157" i="39"/>
  <c r="J157" i="39"/>
  <c r="I157" i="39"/>
  <c r="H157" i="39"/>
  <c r="G157" i="39"/>
  <c r="D157" i="39"/>
  <c r="C157" i="39"/>
  <c r="F156" i="39"/>
  <c r="E156" i="39"/>
  <c r="F155" i="39"/>
  <c r="E155" i="39"/>
  <c r="E153" i="39" s="1"/>
  <c r="F154" i="39"/>
  <c r="E154" i="39"/>
  <c r="N153" i="39"/>
  <c r="M153" i="39"/>
  <c r="L153" i="39"/>
  <c r="K153" i="39"/>
  <c r="J153" i="39"/>
  <c r="I153" i="39"/>
  <c r="H153" i="39"/>
  <c r="G153" i="39"/>
  <c r="D153" i="39"/>
  <c r="C153" i="39"/>
  <c r="F152" i="39"/>
  <c r="E152" i="39"/>
  <c r="F151" i="39"/>
  <c r="E151" i="39"/>
  <c r="F150" i="39"/>
  <c r="E150" i="39"/>
  <c r="F149" i="39"/>
  <c r="E149" i="39"/>
  <c r="N148" i="39"/>
  <c r="M148" i="39"/>
  <c r="L148" i="39"/>
  <c r="K148" i="39"/>
  <c r="J148" i="39"/>
  <c r="I148" i="39"/>
  <c r="H148" i="39"/>
  <c r="G148" i="39"/>
  <c r="D148" i="39"/>
  <c r="C148" i="39"/>
  <c r="F147" i="39"/>
  <c r="E147" i="39"/>
  <c r="F146" i="39"/>
  <c r="E146" i="39"/>
  <c r="F145" i="39"/>
  <c r="E145" i="39"/>
  <c r="E143" i="39" s="1"/>
  <c r="F144" i="39"/>
  <c r="E144" i="39"/>
  <c r="N143" i="39"/>
  <c r="M143" i="39"/>
  <c r="L143" i="39"/>
  <c r="K143" i="39"/>
  <c r="J143" i="39"/>
  <c r="I143" i="39"/>
  <c r="H143" i="39"/>
  <c r="G143" i="39"/>
  <c r="D143" i="39"/>
  <c r="C143" i="39"/>
  <c r="F142" i="39"/>
  <c r="E142" i="39"/>
  <c r="F141" i="39"/>
  <c r="E141" i="39"/>
  <c r="F140" i="39"/>
  <c r="E140" i="39"/>
  <c r="F139" i="39"/>
  <c r="E139" i="39"/>
  <c r="N138" i="39"/>
  <c r="M138" i="39"/>
  <c r="L138" i="39"/>
  <c r="K138" i="39"/>
  <c r="J138" i="39"/>
  <c r="I138" i="39"/>
  <c r="H138" i="39"/>
  <c r="G138" i="39"/>
  <c r="D138" i="39"/>
  <c r="C138" i="39"/>
  <c r="F137" i="39"/>
  <c r="E137" i="39"/>
  <c r="F136" i="39"/>
  <c r="E136" i="39"/>
  <c r="F135" i="39"/>
  <c r="E135" i="39"/>
  <c r="F134" i="39"/>
  <c r="E134" i="39"/>
  <c r="N133" i="39"/>
  <c r="M133" i="39"/>
  <c r="L133" i="39"/>
  <c r="K133" i="39"/>
  <c r="J133" i="39"/>
  <c r="I133" i="39"/>
  <c r="H133" i="39"/>
  <c r="G133" i="39"/>
  <c r="E133" i="39"/>
  <c r="D133" i="39"/>
  <c r="C133" i="39"/>
  <c r="F132" i="39"/>
  <c r="E132" i="39"/>
  <c r="F131" i="39"/>
  <c r="E131" i="39"/>
  <c r="F130" i="39"/>
  <c r="E130" i="39"/>
  <c r="F129" i="39"/>
  <c r="F128" i="39" s="1"/>
  <c r="E129" i="39"/>
  <c r="N128" i="39"/>
  <c r="M128" i="39"/>
  <c r="L128" i="39"/>
  <c r="K128" i="39"/>
  <c r="J128" i="39"/>
  <c r="I128" i="39"/>
  <c r="H128" i="39"/>
  <c r="G128" i="39"/>
  <c r="D128" i="39"/>
  <c r="C128" i="39"/>
  <c r="F127" i="39"/>
  <c r="E127" i="39"/>
  <c r="F126" i="39"/>
  <c r="E126" i="39"/>
  <c r="F125" i="39"/>
  <c r="E125" i="39"/>
  <c r="F124" i="39"/>
  <c r="E124" i="39"/>
  <c r="N123" i="39"/>
  <c r="M123" i="39"/>
  <c r="L123" i="39"/>
  <c r="K123" i="39"/>
  <c r="J123" i="39"/>
  <c r="I123" i="39"/>
  <c r="H123" i="39"/>
  <c r="G123" i="39"/>
  <c r="D123" i="39"/>
  <c r="C123" i="39"/>
  <c r="F122" i="39"/>
  <c r="E122" i="39"/>
  <c r="E120" i="39" s="1"/>
  <c r="F121" i="39"/>
  <c r="F120" i="39" s="1"/>
  <c r="E121" i="39"/>
  <c r="N120" i="39"/>
  <c r="M120" i="39"/>
  <c r="L120" i="39"/>
  <c r="K120" i="39"/>
  <c r="J120" i="39"/>
  <c r="I120" i="39"/>
  <c r="H120" i="39"/>
  <c r="G120" i="39"/>
  <c r="D120" i="39"/>
  <c r="C120" i="39"/>
  <c r="F119" i="39"/>
  <c r="E119" i="39"/>
  <c r="F118" i="39"/>
  <c r="E118" i="39"/>
  <c r="F117" i="39"/>
  <c r="E117" i="39"/>
  <c r="F116" i="39"/>
  <c r="E116" i="39"/>
  <c r="E115" i="39" s="1"/>
  <c r="N115" i="39"/>
  <c r="M115" i="39"/>
  <c r="L115" i="39"/>
  <c r="K115" i="39"/>
  <c r="J115" i="39"/>
  <c r="I115" i="39"/>
  <c r="H115" i="39"/>
  <c r="G115" i="39"/>
  <c r="D115" i="39"/>
  <c r="C115" i="39"/>
  <c r="F114" i="39"/>
  <c r="E114" i="39"/>
  <c r="F113" i="39"/>
  <c r="E113" i="39"/>
  <c r="N112" i="39"/>
  <c r="M112" i="39"/>
  <c r="L112" i="39"/>
  <c r="K112" i="39"/>
  <c r="J112" i="39"/>
  <c r="I112" i="39"/>
  <c r="H112" i="39"/>
  <c r="G112" i="39"/>
  <c r="D112" i="39"/>
  <c r="C112" i="39"/>
  <c r="F111" i="39"/>
  <c r="E111" i="39"/>
  <c r="F110" i="39"/>
  <c r="F109" i="39" s="1"/>
  <c r="E110" i="39"/>
  <c r="N109" i="39"/>
  <c r="M109" i="39"/>
  <c r="L109" i="39"/>
  <c r="K109" i="39"/>
  <c r="J109" i="39"/>
  <c r="I109" i="39"/>
  <c r="H109" i="39"/>
  <c r="H105" i="39" s="1"/>
  <c r="G109" i="39"/>
  <c r="D109" i="39"/>
  <c r="C109" i="39"/>
  <c r="F108" i="39"/>
  <c r="E108" i="39"/>
  <c r="F107" i="39"/>
  <c r="E107" i="39"/>
  <c r="N106" i="39"/>
  <c r="M106" i="39"/>
  <c r="L106" i="39"/>
  <c r="K106" i="39"/>
  <c r="J106" i="39"/>
  <c r="I106" i="39"/>
  <c r="H106" i="39"/>
  <c r="G106" i="39"/>
  <c r="D106" i="39"/>
  <c r="D105" i="39" s="1"/>
  <c r="C106" i="39"/>
  <c r="P104" i="39"/>
  <c r="F104" i="39"/>
  <c r="E104" i="39"/>
  <c r="P103" i="39"/>
  <c r="F103" i="39"/>
  <c r="E103" i="39"/>
  <c r="F102" i="39"/>
  <c r="E102" i="39"/>
  <c r="F101" i="39"/>
  <c r="E101" i="39"/>
  <c r="F100" i="39"/>
  <c r="E100" i="39"/>
  <c r="F99" i="39"/>
  <c r="E99" i="39"/>
  <c r="F98" i="39"/>
  <c r="E98" i="39"/>
  <c r="N97" i="39"/>
  <c r="M97" i="39"/>
  <c r="L97" i="39"/>
  <c r="K97" i="39"/>
  <c r="J97" i="39"/>
  <c r="I97" i="39"/>
  <c r="H97" i="39"/>
  <c r="G97" i="39"/>
  <c r="D97" i="39"/>
  <c r="C97" i="39"/>
  <c r="F96" i="39"/>
  <c r="E96" i="39"/>
  <c r="F95" i="39"/>
  <c r="E95" i="39"/>
  <c r="F94" i="39"/>
  <c r="F93" i="39" s="1"/>
  <c r="E94" i="39"/>
  <c r="N93" i="39"/>
  <c r="N88" i="39" s="1"/>
  <c r="M93" i="39"/>
  <c r="L93" i="39"/>
  <c r="K93" i="39"/>
  <c r="K88" i="39" s="1"/>
  <c r="J93" i="39"/>
  <c r="I93" i="39"/>
  <c r="H93" i="39"/>
  <c r="G93" i="39"/>
  <c r="G88" i="39" s="1"/>
  <c r="D93" i="39"/>
  <c r="C93" i="39"/>
  <c r="F92" i="39"/>
  <c r="E92" i="39"/>
  <c r="P91" i="39"/>
  <c r="F91" i="39"/>
  <c r="E91" i="39"/>
  <c r="P90" i="39"/>
  <c r="F90" i="39"/>
  <c r="E90" i="39"/>
  <c r="F89" i="39"/>
  <c r="E89" i="39"/>
  <c r="P88" i="39"/>
  <c r="J88" i="39"/>
  <c r="F87" i="39"/>
  <c r="E87" i="39"/>
  <c r="P86" i="39"/>
  <c r="F86" i="39"/>
  <c r="E86" i="39"/>
  <c r="F85" i="39"/>
  <c r="E85" i="39"/>
  <c r="J84" i="39"/>
  <c r="I84" i="39"/>
  <c r="H84" i="39"/>
  <c r="G84" i="39"/>
  <c r="E84" i="39"/>
  <c r="F82" i="39"/>
  <c r="E82" i="39"/>
  <c r="F81" i="39"/>
  <c r="E81" i="39"/>
  <c r="F80" i="39"/>
  <c r="E80" i="39"/>
  <c r="P79" i="39"/>
  <c r="N79" i="39"/>
  <c r="N78" i="39" s="1"/>
  <c r="N77" i="39" s="1"/>
  <c r="M79" i="39"/>
  <c r="L79" i="39"/>
  <c r="K79" i="39"/>
  <c r="J79" i="39"/>
  <c r="I79" i="39"/>
  <c r="H79" i="39"/>
  <c r="G79" i="39"/>
  <c r="F79" i="39"/>
  <c r="E79" i="39"/>
  <c r="D79" i="39"/>
  <c r="C79" i="39"/>
  <c r="P78" i="39"/>
  <c r="P77" i="39"/>
  <c r="F76" i="39"/>
  <c r="E76" i="39"/>
  <c r="F75" i="39"/>
  <c r="E75" i="39"/>
  <c r="P74" i="39"/>
  <c r="F74" i="39"/>
  <c r="E74" i="39"/>
  <c r="E73" i="39" s="1"/>
  <c r="N73" i="39"/>
  <c r="M73" i="39"/>
  <c r="L73" i="39"/>
  <c r="K73" i="39"/>
  <c r="J73" i="39"/>
  <c r="I73" i="39"/>
  <c r="H73" i="39"/>
  <c r="G73" i="39"/>
  <c r="D73" i="39"/>
  <c r="C73" i="39"/>
  <c r="F72" i="39"/>
  <c r="E72" i="39"/>
  <c r="F71" i="39"/>
  <c r="E71" i="39"/>
  <c r="F70" i="39"/>
  <c r="E70" i="39"/>
  <c r="E69" i="39" s="1"/>
  <c r="E68" i="39" s="1"/>
  <c r="N69" i="39"/>
  <c r="M69" i="39"/>
  <c r="L69" i="39"/>
  <c r="L68" i="39" s="1"/>
  <c r="K69" i="39"/>
  <c r="K68" i="39" s="1"/>
  <c r="J69" i="39"/>
  <c r="I69" i="39"/>
  <c r="H69" i="39"/>
  <c r="H68" i="39" s="1"/>
  <c r="G69" i="39"/>
  <c r="G68" i="39" s="1"/>
  <c r="F69" i="39"/>
  <c r="D69" i="39"/>
  <c r="C69" i="39"/>
  <c r="C68" i="39" s="1"/>
  <c r="N68" i="39"/>
  <c r="N67" i="39" s="1"/>
  <c r="M68" i="39"/>
  <c r="M67" i="39" s="1"/>
  <c r="J68" i="39"/>
  <c r="J67" i="39" s="1"/>
  <c r="I68" i="39"/>
  <c r="I67" i="39" s="1"/>
  <c r="F68" i="39"/>
  <c r="D68" i="39"/>
  <c r="F66" i="39"/>
  <c r="E66" i="39"/>
  <c r="F65" i="39"/>
  <c r="E65" i="39"/>
  <c r="E64" i="39" s="1"/>
  <c r="E63" i="39" s="1"/>
  <c r="N64" i="39"/>
  <c r="N63" i="39" s="1"/>
  <c r="M64" i="39"/>
  <c r="L64" i="39"/>
  <c r="L63" i="39" s="1"/>
  <c r="K64" i="39"/>
  <c r="K63" i="39" s="1"/>
  <c r="J64" i="39"/>
  <c r="J63" i="39" s="1"/>
  <c r="I64" i="39"/>
  <c r="H64" i="39"/>
  <c r="G64" i="39"/>
  <c r="G63" i="39" s="1"/>
  <c r="F64" i="39"/>
  <c r="F63" i="39" s="1"/>
  <c r="D64" i="39"/>
  <c r="C64" i="39"/>
  <c r="M63" i="39"/>
  <c r="I63" i="39"/>
  <c r="H63" i="39"/>
  <c r="D63" i="39"/>
  <c r="C63" i="39"/>
  <c r="F62" i="39"/>
  <c r="E62" i="39"/>
  <c r="P61" i="39"/>
  <c r="F61" i="39"/>
  <c r="E61" i="39"/>
  <c r="P60" i="39"/>
  <c r="F60" i="39"/>
  <c r="E60" i="39"/>
  <c r="F59" i="39"/>
  <c r="E59" i="39"/>
  <c r="P58" i="39"/>
  <c r="N58" i="39"/>
  <c r="M58" i="39"/>
  <c r="L58" i="39"/>
  <c r="K58" i="39"/>
  <c r="J58" i="39"/>
  <c r="I58" i="39"/>
  <c r="H58" i="39"/>
  <c r="G58" i="39"/>
  <c r="D58" i="39"/>
  <c r="C58" i="39"/>
  <c r="F57" i="39"/>
  <c r="E57" i="39"/>
  <c r="F56" i="39"/>
  <c r="E56" i="39"/>
  <c r="F55" i="39"/>
  <c r="E55" i="39"/>
  <c r="N54" i="39"/>
  <c r="N52" i="39" s="1"/>
  <c r="M54" i="39"/>
  <c r="L54" i="39"/>
  <c r="K54" i="39"/>
  <c r="K52" i="39" s="1"/>
  <c r="J54" i="39"/>
  <c r="J52" i="39" s="1"/>
  <c r="I54" i="39"/>
  <c r="I52" i="39" s="1"/>
  <c r="H54" i="39"/>
  <c r="G54" i="39"/>
  <c r="G52" i="39" s="1"/>
  <c r="F54" i="39"/>
  <c r="D54" i="39"/>
  <c r="C54" i="39"/>
  <c r="C52" i="39" s="1"/>
  <c r="F53" i="39"/>
  <c r="E53" i="39"/>
  <c r="M52" i="39"/>
  <c r="L52" i="39"/>
  <c r="H52" i="39"/>
  <c r="D52" i="39"/>
  <c r="F51" i="39"/>
  <c r="E51" i="39"/>
  <c r="E50" i="39" s="1"/>
  <c r="N50" i="39"/>
  <c r="M50" i="39"/>
  <c r="L50" i="39"/>
  <c r="K50" i="39"/>
  <c r="J50" i="39"/>
  <c r="I50" i="39"/>
  <c r="H50" i="39"/>
  <c r="G50" i="39"/>
  <c r="F50" i="39"/>
  <c r="D50" i="39"/>
  <c r="C50" i="39"/>
  <c r="F49" i="39"/>
  <c r="F48" i="39" s="1"/>
  <c r="E49" i="39"/>
  <c r="E48" i="39" s="1"/>
  <c r="N48" i="39"/>
  <c r="M48" i="39"/>
  <c r="L48" i="39"/>
  <c r="K48" i="39"/>
  <c r="J48" i="39"/>
  <c r="I48" i="39"/>
  <c r="H48" i="39"/>
  <c r="G48" i="39"/>
  <c r="D48" i="39"/>
  <c r="C48" i="39"/>
  <c r="P47" i="39"/>
  <c r="F47" i="39"/>
  <c r="E47" i="39"/>
  <c r="F46" i="39"/>
  <c r="E46" i="39"/>
  <c r="F45" i="39"/>
  <c r="E45" i="39"/>
  <c r="P44" i="39"/>
  <c r="F44" i="39"/>
  <c r="E44" i="39"/>
  <c r="P43" i="39"/>
  <c r="F43" i="39"/>
  <c r="E43" i="39"/>
  <c r="F42" i="39"/>
  <c r="E42" i="39"/>
  <c r="F41" i="39"/>
  <c r="E41" i="39"/>
  <c r="F40" i="39"/>
  <c r="E40" i="39"/>
  <c r="F39" i="39"/>
  <c r="E39" i="39"/>
  <c r="F38" i="39"/>
  <c r="E38" i="39"/>
  <c r="F37" i="39"/>
  <c r="E37" i="39"/>
  <c r="F36" i="39"/>
  <c r="E36" i="39"/>
  <c r="P35" i="39"/>
  <c r="F35" i="39"/>
  <c r="E35" i="39"/>
  <c r="F34" i="39"/>
  <c r="E34" i="39"/>
  <c r="P33" i="39"/>
  <c r="N33" i="39"/>
  <c r="M33" i="39"/>
  <c r="M32" i="39" s="1"/>
  <c r="L33" i="39"/>
  <c r="K33" i="39"/>
  <c r="J33" i="39"/>
  <c r="I33" i="39"/>
  <c r="H33" i="39"/>
  <c r="G33" i="39"/>
  <c r="D33" i="39"/>
  <c r="C33" i="39"/>
  <c r="P32" i="39"/>
  <c r="F31" i="39"/>
  <c r="F30" i="39" s="1"/>
  <c r="E31" i="39"/>
  <c r="E30" i="39" s="1"/>
  <c r="N30" i="39"/>
  <c r="M30" i="39"/>
  <c r="L30" i="39"/>
  <c r="K30" i="39"/>
  <c r="J30" i="39"/>
  <c r="I30" i="39"/>
  <c r="H30" i="39"/>
  <c r="G30" i="39"/>
  <c r="D30" i="39"/>
  <c r="C30" i="39"/>
  <c r="F29" i="39"/>
  <c r="E29" i="39"/>
  <c r="F28" i="39"/>
  <c r="E28" i="39"/>
  <c r="F27" i="39"/>
  <c r="E27" i="39"/>
  <c r="E25" i="39" s="1"/>
  <c r="F26" i="39"/>
  <c r="E26" i="39"/>
  <c r="N25" i="39"/>
  <c r="N22" i="39" s="1"/>
  <c r="M25" i="39"/>
  <c r="L25" i="39"/>
  <c r="K25" i="39"/>
  <c r="J25" i="39"/>
  <c r="I25" i="39"/>
  <c r="H25" i="39"/>
  <c r="G25" i="39"/>
  <c r="D25" i="39"/>
  <c r="C25" i="39"/>
  <c r="P24" i="39"/>
  <c r="F24" i="39"/>
  <c r="F23" i="39" s="1"/>
  <c r="E24" i="39"/>
  <c r="E23" i="39" s="1"/>
  <c r="P23" i="39"/>
  <c r="N23" i="39"/>
  <c r="M23" i="39"/>
  <c r="L23" i="39"/>
  <c r="K23" i="39"/>
  <c r="K22" i="39" s="1"/>
  <c r="K21" i="39" s="1"/>
  <c r="J23" i="39"/>
  <c r="I23" i="39"/>
  <c r="H23" i="39"/>
  <c r="G23" i="39"/>
  <c r="D23" i="39"/>
  <c r="C23" i="39"/>
  <c r="C22" i="39" s="1"/>
  <c r="C21" i="39" s="1"/>
  <c r="P22" i="39"/>
  <c r="P21" i="39"/>
  <c r="F19" i="39"/>
  <c r="F17" i="39" s="1"/>
  <c r="F16" i="39" s="1"/>
  <c r="F15" i="39" s="1"/>
  <c r="E19" i="39"/>
  <c r="F18" i="39"/>
  <c r="E18" i="39"/>
  <c r="E17" i="39" s="1"/>
  <c r="E16" i="39" s="1"/>
  <c r="E15" i="39" s="1"/>
  <c r="N17" i="39"/>
  <c r="N16" i="39" s="1"/>
  <c r="N15" i="39" s="1"/>
  <c r="M17" i="39"/>
  <c r="L17" i="39"/>
  <c r="L16" i="39" s="1"/>
  <c r="L15" i="39" s="1"/>
  <c r="K17" i="39"/>
  <c r="K16" i="39" s="1"/>
  <c r="K15" i="39" s="1"/>
  <c r="J17" i="39"/>
  <c r="J16" i="39" s="1"/>
  <c r="J15" i="39" s="1"/>
  <c r="I17" i="39"/>
  <c r="H17" i="39"/>
  <c r="G17" i="39"/>
  <c r="G16" i="39" s="1"/>
  <c r="G15" i="39" s="1"/>
  <c r="D17" i="39"/>
  <c r="C17" i="39"/>
  <c r="C16" i="39" s="1"/>
  <c r="C15" i="39" s="1"/>
  <c r="P16" i="39"/>
  <c r="M16" i="39"/>
  <c r="M15" i="39" s="1"/>
  <c r="I16" i="39"/>
  <c r="H16" i="39"/>
  <c r="H15" i="39" s="1"/>
  <c r="D16" i="39"/>
  <c r="D15" i="39" s="1"/>
  <c r="P15" i="39"/>
  <c r="I15" i="39"/>
  <c r="P14" i="39"/>
  <c r="T13" i="39"/>
  <c r="S13" i="39"/>
  <c r="R13" i="39"/>
  <c r="Q13" i="39"/>
  <c r="O13" i="39"/>
  <c r="D79" i="38"/>
  <c r="E79" i="38"/>
  <c r="F79" i="38"/>
  <c r="G79" i="38"/>
  <c r="H79" i="38"/>
  <c r="I79" i="38"/>
  <c r="J79" i="38"/>
  <c r="C79" i="38"/>
  <c r="F86" i="38"/>
  <c r="E86" i="38"/>
  <c r="F85" i="38"/>
  <c r="E85" i="38"/>
  <c r="J84" i="38"/>
  <c r="I84" i="38"/>
  <c r="H84" i="38"/>
  <c r="G84" i="38"/>
  <c r="D84" i="38"/>
  <c r="C84" i="38"/>
  <c r="H471" i="38"/>
  <c r="I471" i="38"/>
  <c r="J471" i="38"/>
  <c r="G471" i="38"/>
  <c r="F472" i="38"/>
  <c r="F473" i="38"/>
  <c r="D471" i="38"/>
  <c r="C471" i="38"/>
  <c r="E472" i="38"/>
  <c r="E473" i="38"/>
  <c r="I32" i="39" l="1"/>
  <c r="J32" i="39"/>
  <c r="D22" i="39"/>
  <c r="D21" i="39" s="1"/>
  <c r="I22" i="39"/>
  <c r="I21" i="39" s="1"/>
  <c r="I20" i="39" s="1"/>
  <c r="M22" i="39"/>
  <c r="M21" i="39" s="1"/>
  <c r="M20" i="39" s="1"/>
  <c r="N21" i="39"/>
  <c r="F33" i="39"/>
  <c r="K78" i="39"/>
  <c r="K77" i="39" s="1"/>
  <c r="E97" i="39"/>
  <c r="E84" i="38"/>
  <c r="J22" i="39"/>
  <c r="J21" i="39" s="1"/>
  <c r="J20" i="39" s="1"/>
  <c r="G22" i="39"/>
  <c r="G21" i="39" s="1"/>
  <c r="E128" i="39"/>
  <c r="F133" i="39"/>
  <c r="F143" i="39"/>
  <c r="E162" i="39"/>
  <c r="F176" i="39"/>
  <c r="F180" i="39"/>
  <c r="E184" i="39"/>
  <c r="C205" i="39"/>
  <c r="D205" i="39"/>
  <c r="L205" i="39"/>
  <c r="U254" i="39"/>
  <c r="F285" i="39"/>
  <c r="E298" i="39"/>
  <c r="F360" i="39"/>
  <c r="E366" i="39"/>
  <c r="E382" i="39"/>
  <c r="E394" i="39"/>
  <c r="E409" i="39"/>
  <c r="E408" i="39" s="1"/>
  <c r="F432" i="39"/>
  <c r="F436" i="39"/>
  <c r="E440" i="39"/>
  <c r="F476" i="39"/>
  <c r="F475" i="39" s="1"/>
  <c r="I474" i="39"/>
  <c r="M474" i="39"/>
  <c r="E491" i="39"/>
  <c r="F502" i="39"/>
  <c r="F501" i="39" s="1"/>
  <c r="F294" i="40"/>
  <c r="E415" i="40"/>
  <c r="M204" i="40"/>
  <c r="D20" i="40"/>
  <c r="D14" i="40" s="1"/>
  <c r="I20" i="40"/>
  <c r="I14" i="40" s="1"/>
  <c r="U251" i="39"/>
  <c r="E334" i="39"/>
  <c r="U456" i="39"/>
  <c r="U476" i="39"/>
  <c r="K474" i="39"/>
  <c r="F353" i="40"/>
  <c r="H204" i="41"/>
  <c r="F314" i="39"/>
  <c r="N486" i="39"/>
  <c r="E415" i="41"/>
  <c r="L204" i="41"/>
  <c r="G78" i="39"/>
  <c r="G77" i="39" s="1"/>
  <c r="C88" i="39"/>
  <c r="E109" i="39"/>
  <c r="E112" i="39"/>
  <c r="E148" i="39"/>
  <c r="K167" i="39"/>
  <c r="E180" i="39"/>
  <c r="F196" i="39"/>
  <c r="D238" i="39"/>
  <c r="I238" i="39"/>
  <c r="M238" i="39"/>
  <c r="E251" i="39"/>
  <c r="F259" i="39"/>
  <c r="E263" i="39"/>
  <c r="D294" i="39"/>
  <c r="I294" i="39"/>
  <c r="M294" i="39"/>
  <c r="E303" i="39"/>
  <c r="C314" i="39"/>
  <c r="F398" i="39"/>
  <c r="F402" i="39"/>
  <c r="E436" i="39"/>
  <c r="G475" i="39"/>
  <c r="L490" i="39"/>
  <c r="L486" i="39" s="1"/>
  <c r="F491" i="39"/>
  <c r="D490" i="39"/>
  <c r="D486" i="39" s="1"/>
  <c r="K506" i="42"/>
  <c r="M506" i="42"/>
  <c r="E22" i="39"/>
  <c r="E21" i="39" s="1"/>
  <c r="I88" i="39"/>
  <c r="I78" i="39" s="1"/>
  <c r="I77" i="39" s="1"/>
  <c r="M88" i="39"/>
  <c r="M78" i="39" s="1"/>
  <c r="M77" i="39" s="1"/>
  <c r="I314" i="39"/>
  <c r="I353" i="39"/>
  <c r="M203" i="41"/>
  <c r="M204" i="41"/>
  <c r="E105" i="41"/>
  <c r="J14" i="39"/>
  <c r="F25" i="39"/>
  <c r="F22" i="39" s="1"/>
  <c r="F21" i="39" s="1"/>
  <c r="F20" i="39" s="1"/>
  <c r="F14" i="39" s="1"/>
  <c r="J294" i="39"/>
  <c r="N294" i="39"/>
  <c r="D314" i="39"/>
  <c r="U475" i="39"/>
  <c r="G474" i="39"/>
  <c r="D204" i="40"/>
  <c r="U204" i="42"/>
  <c r="F84" i="38"/>
  <c r="P13" i="39"/>
  <c r="H22" i="39"/>
  <c r="H21" i="39" s="1"/>
  <c r="L22" i="39"/>
  <c r="L21" i="39" s="1"/>
  <c r="G67" i="39"/>
  <c r="K67" i="39"/>
  <c r="E67" i="39"/>
  <c r="C167" i="39"/>
  <c r="I167" i="39"/>
  <c r="M167" i="39"/>
  <c r="J353" i="39"/>
  <c r="N353" i="39"/>
  <c r="D353" i="39"/>
  <c r="G415" i="39"/>
  <c r="K415" i="39"/>
  <c r="J415" i="39"/>
  <c r="J474" i="39"/>
  <c r="N474" i="39"/>
  <c r="K486" i="39"/>
  <c r="F415" i="41"/>
  <c r="L32" i="39"/>
  <c r="F52" i="39"/>
  <c r="G32" i="39"/>
  <c r="G20" i="39" s="1"/>
  <c r="G14" i="39" s="1"/>
  <c r="K32" i="39"/>
  <c r="K20" i="39" s="1"/>
  <c r="E54" i="39"/>
  <c r="E52" i="39" s="1"/>
  <c r="H67" i="39"/>
  <c r="L67" i="39"/>
  <c r="F73" i="39"/>
  <c r="F67" i="39" s="1"/>
  <c r="D88" i="39"/>
  <c r="D78" i="39" s="1"/>
  <c r="D77" i="39" s="1"/>
  <c r="I105" i="39"/>
  <c r="M105" i="39"/>
  <c r="J105" i="39"/>
  <c r="N105" i="39"/>
  <c r="J167" i="39"/>
  <c r="N167" i="39"/>
  <c r="D167" i="39"/>
  <c r="N205" i="39"/>
  <c r="U222" i="39"/>
  <c r="G238" i="39"/>
  <c r="U239" i="39"/>
  <c r="K238" i="39"/>
  <c r="E239" i="39"/>
  <c r="C294" i="39"/>
  <c r="G353" i="39"/>
  <c r="K353" i="39"/>
  <c r="C415" i="39"/>
  <c r="L474" i="39"/>
  <c r="I490" i="39"/>
  <c r="I486" i="39" s="1"/>
  <c r="M490" i="39"/>
  <c r="M486" i="39" s="1"/>
  <c r="E490" i="39"/>
  <c r="E486" i="39" s="1"/>
  <c r="C203" i="40"/>
  <c r="F415" i="40"/>
  <c r="F88" i="40"/>
  <c r="F78" i="40" s="1"/>
  <c r="F77" i="40" s="1"/>
  <c r="C203" i="41"/>
  <c r="L203" i="41"/>
  <c r="E32" i="41"/>
  <c r="E20" i="41" s="1"/>
  <c r="C32" i="39"/>
  <c r="C20" i="39" s="1"/>
  <c r="C67" i="39"/>
  <c r="E93" i="39"/>
  <c r="E88" i="39" s="1"/>
  <c r="E78" i="39" s="1"/>
  <c r="E77" i="39" s="1"/>
  <c r="L105" i="39"/>
  <c r="F106" i="39"/>
  <c r="F115" i="39"/>
  <c r="F123" i="39"/>
  <c r="F138" i="39"/>
  <c r="F153" i="39"/>
  <c r="E157" i="39"/>
  <c r="G167" i="39"/>
  <c r="E168" i="39"/>
  <c r="F188" i="39"/>
  <c r="E192" i="39"/>
  <c r="F199" i="39"/>
  <c r="G205" i="39"/>
  <c r="U206" i="39"/>
  <c r="H238" i="39"/>
  <c r="L238" i="39"/>
  <c r="F239" i="39"/>
  <c r="F254" i="39"/>
  <c r="G294" i="39"/>
  <c r="K294" i="39"/>
  <c r="E295" i="39"/>
  <c r="E294" i="39" s="1"/>
  <c r="E330" i="39"/>
  <c r="F350" i="39"/>
  <c r="M353" i="39"/>
  <c r="C353" i="39"/>
  <c r="F386" i="39"/>
  <c r="E390" i="39"/>
  <c r="H415" i="39"/>
  <c r="L415" i="39"/>
  <c r="L203" i="39" s="1"/>
  <c r="F420" i="39"/>
  <c r="E424" i="39"/>
  <c r="F444" i="39"/>
  <c r="E448" i="39"/>
  <c r="F471" i="39"/>
  <c r="U471" i="39"/>
  <c r="F487" i="39"/>
  <c r="E502" i="39"/>
  <c r="E501" i="39" s="1"/>
  <c r="U238" i="40"/>
  <c r="J13" i="41"/>
  <c r="F490" i="41"/>
  <c r="F486" i="41" s="1"/>
  <c r="M13" i="41"/>
  <c r="M506" i="41" s="1"/>
  <c r="N32" i="39"/>
  <c r="N20" i="39" s="1"/>
  <c r="N14" i="39" s="1"/>
  <c r="N13" i="39" s="1"/>
  <c r="E33" i="39"/>
  <c r="F58" i="39"/>
  <c r="E58" i="39"/>
  <c r="E32" i="39" s="1"/>
  <c r="E20" i="39" s="1"/>
  <c r="E14" i="39" s="1"/>
  <c r="D67" i="39"/>
  <c r="C78" i="39"/>
  <c r="C77" i="39" s="1"/>
  <c r="F84" i="39"/>
  <c r="U84" i="39"/>
  <c r="H88" i="39"/>
  <c r="H78" i="39" s="1"/>
  <c r="H77" i="39" s="1"/>
  <c r="U77" i="39" s="1"/>
  <c r="L88" i="39"/>
  <c r="L78" i="39" s="1"/>
  <c r="L77" i="39" s="1"/>
  <c r="F97" i="39"/>
  <c r="F88" i="39" s="1"/>
  <c r="F78" i="39" s="1"/>
  <c r="F77" i="39" s="1"/>
  <c r="E106" i="39"/>
  <c r="F112" i="39"/>
  <c r="E123" i="39"/>
  <c r="E138" i="39"/>
  <c r="F148" i="39"/>
  <c r="H167" i="39"/>
  <c r="L167" i="39"/>
  <c r="F172" i="39"/>
  <c r="F167" i="39" s="1"/>
  <c r="E176" i="39"/>
  <c r="E188" i="39"/>
  <c r="E199" i="39"/>
  <c r="H205" i="39"/>
  <c r="P206" i="39"/>
  <c r="F222" i="39"/>
  <c r="E222" i="39"/>
  <c r="U230" i="39"/>
  <c r="F251" i="39"/>
  <c r="U285" i="39"/>
  <c r="E285" i="39"/>
  <c r="E308" i="39"/>
  <c r="E315" i="39"/>
  <c r="E314" i="39" s="1"/>
  <c r="F335" i="39"/>
  <c r="F334" i="39" s="1"/>
  <c r="E360" i="39"/>
  <c r="F370" i="39"/>
  <c r="E374" i="39"/>
  <c r="F394" i="39"/>
  <c r="E398" i="39"/>
  <c r="D415" i="39"/>
  <c r="F428" i="39"/>
  <c r="E432" i="39"/>
  <c r="E444" i="39"/>
  <c r="F496" i="39"/>
  <c r="F490" i="39" s="1"/>
  <c r="K20" i="40"/>
  <c r="K14" i="40" s="1"/>
  <c r="L20" i="40"/>
  <c r="L14" i="40" s="1"/>
  <c r="K13" i="41"/>
  <c r="K506" i="41" s="1"/>
  <c r="I13" i="41"/>
  <c r="F167" i="41"/>
  <c r="E67" i="41"/>
  <c r="F506" i="42"/>
  <c r="G506" i="42"/>
  <c r="U506" i="42" s="1"/>
  <c r="E353" i="41"/>
  <c r="U77" i="41"/>
  <c r="N13" i="41"/>
  <c r="F32" i="41"/>
  <c r="F20" i="41" s="1"/>
  <c r="D13" i="41"/>
  <c r="D506" i="41" s="1"/>
  <c r="E14" i="41"/>
  <c r="F14" i="41"/>
  <c r="D203" i="41"/>
  <c r="J203" i="41"/>
  <c r="L13" i="41"/>
  <c r="E486" i="41"/>
  <c r="F205" i="41"/>
  <c r="K204" i="41"/>
  <c r="F294" i="41"/>
  <c r="F203" i="41" s="1"/>
  <c r="N203" i="41"/>
  <c r="U205" i="41"/>
  <c r="U88" i="41"/>
  <c r="C13" i="41"/>
  <c r="C506" i="41" s="1"/>
  <c r="H13" i="41"/>
  <c r="G13" i="41"/>
  <c r="U14" i="41"/>
  <c r="U13" i="41" s="1"/>
  <c r="K203" i="41"/>
  <c r="U238" i="41"/>
  <c r="U203" i="41" s="1"/>
  <c r="F105" i="41"/>
  <c r="E238" i="41"/>
  <c r="E204" i="41" s="1"/>
  <c r="I203" i="41"/>
  <c r="E167" i="41"/>
  <c r="P203" i="41"/>
  <c r="H203" i="41"/>
  <c r="D204" i="41"/>
  <c r="G203" i="41"/>
  <c r="G204" i="41"/>
  <c r="K204" i="40"/>
  <c r="G78" i="40"/>
  <c r="G77" i="40" s="1"/>
  <c r="U77" i="40" s="1"/>
  <c r="C20" i="40"/>
  <c r="C14" i="40" s="1"/>
  <c r="C13" i="40" s="1"/>
  <c r="C506" i="40" s="1"/>
  <c r="N20" i="40"/>
  <c r="N14" i="40" s="1"/>
  <c r="N13" i="40" s="1"/>
  <c r="H204" i="40"/>
  <c r="M13" i="40"/>
  <c r="E294" i="40"/>
  <c r="E32" i="40"/>
  <c r="E20" i="40" s="1"/>
  <c r="E14" i="40" s="1"/>
  <c r="F205" i="40"/>
  <c r="M203" i="40"/>
  <c r="L204" i="40"/>
  <c r="F167" i="40"/>
  <c r="E105" i="40"/>
  <c r="G203" i="40"/>
  <c r="D13" i="40"/>
  <c r="E88" i="40"/>
  <c r="E78" i="40" s="1"/>
  <c r="E77" i="40" s="1"/>
  <c r="F32" i="40"/>
  <c r="F20" i="40" s="1"/>
  <c r="F14" i="40" s="1"/>
  <c r="G20" i="40"/>
  <c r="G14" i="40" s="1"/>
  <c r="F105" i="40"/>
  <c r="L13" i="40"/>
  <c r="D203" i="40"/>
  <c r="H203" i="40"/>
  <c r="E314" i="40"/>
  <c r="C204" i="40"/>
  <c r="E167" i="40"/>
  <c r="H20" i="40"/>
  <c r="H14" i="40" s="1"/>
  <c r="H13" i="40" s="1"/>
  <c r="I13" i="40"/>
  <c r="J20" i="40"/>
  <c r="J14" i="40" s="1"/>
  <c r="J13" i="40" s="1"/>
  <c r="J203" i="40"/>
  <c r="E238" i="40"/>
  <c r="K13" i="40"/>
  <c r="E353" i="40"/>
  <c r="L203" i="40"/>
  <c r="I203" i="40"/>
  <c r="U205" i="40"/>
  <c r="G204" i="40"/>
  <c r="U204" i="40" s="1"/>
  <c r="U203" i="40"/>
  <c r="J204" i="40"/>
  <c r="F238" i="40"/>
  <c r="F203" i="40" s="1"/>
  <c r="K203" i="40"/>
  <c r="G13" i="40"/>
  <c r="H506" i="40"/>
  <c r="N203" i="40"/>
  <c r="N204" i="40"/>
  <c r="M506" i="40"/>
  <c r="H32" i="39"/>
  <c r="H20" i="39"/>
  <c r="H474" i="39"/>
  <c r="F474" i="39"/>
  <c r="E476" i="39"/>
  <c r="E475" i="39" s="1"/>
  <c r="D474" i="39"/>
  <c r="D32" i="39"/>
  <c r="D20" i="39" s="1"/>
  <c r="D14" i="39" s="1"/>
  <c r="D13" i="39" s="1"/>
  <c r="J78" i="39"/>
  <c r="J77" i="39" s="1"/>
  <c r="J13" i="39" s="1"/>
  <c r="E230" i="39"/>
  <c r="J205" i="39"/>
  <c r="J204" i="39" s="1"/>
  <c r="F230" i="39"/>
  <c r="F206" i="39"/>
  <c r="E206" i="39"/>
  <c r="E205" i="39" s="1"/>
  <c r="E471" i="39"/>
  <c r="H14" i="39"/>
  <c r="F32" i="39"/>
  <c r="I14" i="39"/>
  <c r="I13" i="39" s="1"/>
  <c r="K14" i="39"/>
  <c r="K13" i="39" s="1"/>
  <c r="M14" i="39"/>
  <c r="C14" i="39"/>
  <c r="E353" i="39"/>
  <c r="G105" i="39"/>
  <c r="K105" i="39"/>
  <c r="P203" i="39"/>
  <c r="D203" i="39"/>
  <c r="D204" i="39"/>
  <c r="I205" i="39"/>
  <c r="M205" i="39"/>
  <c r="C105" i="39"/>
  <c r="H203" i="39"/>
  <c r="N204" i="39"/>
  <c r="C238" i="39"/>
  <c r="I415" i="39"/>
  <c r="M415" i="39"/>
  <c r="E474" i="39"/>
  <c r="L204" i="39"/>
  <c r="G204" i="39"/>
  <c r="K204" i="39"/>
  <c r="F471" i="38"/>
  <c r="E471" i="38"/>
  <c r="E204" i="40" l="1"/>
  <c r="U14" i="40"/>
  <c r="I506" i="41"/>
  <c r="F353" i="39"/>
  <c r="H204" i="39"/>
  <c r="U14" i="39"/>
  <c r="F13" i="41"/>
  <c r="J506" i="41"/>
  <c r="E238" i="39"/>
  <c r="E415" i="39"/>
  <c r="F238" i="39"/>
  <c r="E167" i="39"/>
  <c r="J203" i="39"/>
  <c r="N203" i="39"/>
  <c r="N506" i="39" s="1"/>
  <c r="L20" i="39"/>
  <c r="L14" i="39" s="1"/>
  <c r="L13" i="39" s="1"/>
  <c r="H13" i="39"/>
  <c r="M13" i="39"/>
  <c r="F486" i="39"/>
  <c r="K203" i="39"/>
  <c r="G203" i="39"/>
  <c r="U203" i="39" s="1"/>
  <c r="U205" i="39"/>
  <c r="H506" i="41"/>
  <c r="U88" i="39"/>
  <c r="U204" i="39"/>
  <c r="C203" i="39"/>
  <c r="K506" i="39"/>
  <c r="E105" i="39"/>
  <c r="F415" i="39"/>
  <c r="F105" i="39"/>
  <c r="U238" i="39"/>
  <c r="U474" i="39"/>
  <c r="F204" i="41"/>
  <c r="E13" i="41"/>
  <c r="E506" i="41" s="1"/>
  <c r="N506" i="41"/>
  <c r="E203" i="41"/>
  <c r="U204" i="41"/>
  <c r="G506" i="41"/>
  <c r="F506" i="41"/>
  <c r="I506" i="40"/>
  <c r="E13" i="40"/>
  <c r="F13" i="40"/>
  <c r="F506" i="40" s="1"/>
  <c r="N506" i="40"/>
  <c r="E203" i="40"/>
  <c r="D506" i="40"/>
  <c r="J506" i="40"/>
  <c r="K506" i="40"/>
  <c r="F204" i="40"/>
  <c r="G506" i="40"/>
  <c r="U506" i="40" s="1"/>
  <c r="U13" i="40"/>
  <c r="D506" i="39"/>
  <c r="J506" i="39"/>
  <c r="F13" i="39"/>
  <c r="F205" i="39"/>
  <c r="E13" i="39"/>
  <c r="I203" i="39"/>
  <c r="I204" i="39"/>
  <c r="C13" i="39"/>
  <c r="C506" i="39" s="1"/>
  <c r="G13" i="39"/>
  <c r="H506" i="39"/>
  <c r="E203" i="39"/>
  <c r="E204" i="39"/>
  <c r="C204" i="39"/>
  <c r="I506" i="39"/>
  <c r="M203" i="39"/>
  <c r="M506" i="39" s="1"/>
  <c r="M204" i="39"/>
  <c r="F505" i="38"/>
  <c r="E505" i="38"/>
  <c r="F504" i="38"/>
  <c r="E504" i="38"/>
  <c r="F503" i="38"/>
  <c r="E503" i="38"/>
  <c r="N502" i="38"/>
  <c r="N501" i="38" s="1"/>
  <c r="M502" i="38"/>
  <c r="M501" i="38" s="1"/>
  <c r="L502" i="38"/>
  <c r="L501" i="38" s="1"/>
  <c r="K502" i="38"/>
  <c r="K501" i="38" s="1"/>
  <c r="J502" i="38"/>
  <c r="J501" i="38" s="1"/>
  <c r="I502" i="38"/>
  <c r="H502" i="38"/>
  <c r="H501" i="38" s="1"/>
  <c r="G502" i="38"/>
  <c r="G501" i="38" s="1"/>
  <c r="D502" i="38"/>
  <c r="D501" i="38" s="1"/>
  <c r="C502" i="38"/>
  <c r="I501" i="38"/>
  <c r="C501" i="38"/>
  <c r="F500" i="38"/>
  <c r="E500" i="38"/>
  <c r="F499" i="38"/>
  <c r="E499" i="38"/>
  <c r="F498" i="38"/>
  <c r="E498" i="38"/>
  <c r="F497" i="38"/>
  <c r="E497" i="38"/>
  <c r="N496" i="38"/>
  <c r="M496" i="38"/>
  <c r="L496" i="38"/>
  <c r="K496" i="38"/>
  <c r="J496" i="38"/>
  <c r="I496" i="38"/>
  <c r="H496" i="38"/>
  <c r="G496" i="38"/>
  <c r="D496" i="38"/>
  <c r="C496" i="38"/>
  <c r="F495" i="38"/>
  <c r="E495" i="38"/>
  <c r="F494" i="38"/>
  <c r="E494" i="38"/>
  <c r="F493" i="38"/>
  <c r="E493" i="38"/>
  <c r="F492" i="38"/>
  <c r="E492" i="38"/>
  <c r="N491" i="38"/>
  <c r="M491" i="38"/>
  <c r="M490" i="38" s="1"/>
  <c r="L491" i="38"/>
  <c r="K491" i="38"/>
  <c r="J491" i="38"/>
  <c r="I491" i="38"/>
  <c r="H491" i="38"/>
  <c r="G491" i="38"/>
  <c r="D491" i="38"/>
  <c r="D490" i="38" s="1"/>
  <c r="C491" i="38"/>
  <c r="F489" i="38"/>
  <c r="E489" i="38"/>
  <c r="F488" i="38"/>
  <c r="E488" i="38"/>
  <c r="N487" i="38"/>
  <c r="M487" i="38"/>
  <c r="L487" i="38"/>
  <c r="K487" i="38"/>
  <c r="J487" i="38"/>
  <c r="I487" i="38"/>
  <c r="H487" i="38"/>
  <c r="G487" i="38"/>
  <c r="D487" i="38"/>
  <c r="C487" i="38"/>
  <c r="F485" i="38"/>
  <c r="E485" i="38"/>
  <c r="F484" i="38"/>
  <c r="F483" i="38" s="1"/>
  <c r="F482" i="38" s="1"/>
  <c r="E484" i="38"/>
  <c r="E483" i="38" s="1"/>
  <c r="E482" i="38" s="1"/>
  <c r="N483" i="38"/>
  <c r="N482" i="38" s="1"/>
  <c r="M483" i="38"/>
  <c r="M482" i="38" s="1"/>
  <c r="L483" i="38"/>
  <c r="L482" i="38" s="1"/>
  <c r="K483" i="38"/>
  <c r="K482" i="38" s="1"/>
  <c r="J483" i="38"/>
  <c r="J482" i="38" s="1"/>
  <c r="I483" i="38"/>
  <c r="I482" i="38" s="1"/>
  <c r="H483" i="38"/>
  <c r="H482" i="38" s="1"/>
  <c r="G483" i="38"/>
  <c r="G482" i="38" s="1"/>
  <c r="D483" i="38"/>
  <c r="D482" i="38" s="1"/>
  <c r="C483" i="38"/>
  <c r="C482" i="38" s="1"/>
  <c r="F481" i="38"/>
  <c r="E481" i="38"/>
  <c r="F480" i="38"/>
  <c r="E480" i="38"/>
  <c r="F479" i="38"/>
  <c r="E479" i="38"/>
  <c r="F478" i="38"/>
  <c r="E478" i="38"/>
  <c r="F477" i="38"/>
  <c r="E477" i="38"/>
  <c r="N476" i="38"/>
  <c r="N475" i="38" s="1"/>
  <c r="M476" i="38"/>
  <c r="M475" i="38" s="1"/>
  <c r="L476" i="38"/>
  <c r="L475" i="38" s="1"/>
  <c r="K476" i="38"/>
  <c r="K475" i="38" s="1"/>
  <c r="J476" i="38"/>
  <c r="J475" i="38" s="1"/>
  <c r="I476" i="38"/>
  <c r="I475" i="38" s="1"/>
  <c r="H476" i="38"/>
  <c r="H475" i="38" s="1"/>
  <c r="G476" i="38"/>
  <c r="G475" i="38" s="1"/>
  <c r="D476" i="38"/>
  <c r="D475" i="38" s="1"/>
  <c r="C476" i="38"/>
  <c r="C475" i="38" s="1"/>
  <c r="F470" i="38"/>
  <c r="E470" i="38"/>
  <c r="F469" i="38"/>
  <c r="E469" i="38"/>
  <c r="F468" i="38"/>
  <c r="E468" i="38"/>
  <c r="F467" i="38"/>
  <c r="E467" i="38"/>
  <c r="F466" i="38"/>
  <c r="E466" i="38"/>
  <c r="F465" i="38"/>
  <c r="E465" i="38"/>
  <c r="F464" i="38"/>
  <c r="E464" i="38"/>
  <c r="F463" i="38"/>
  <c r="E463" i="38"/>
  <c r="F462" i="38"/>
  <c r="E462" i="38"/>
  <c r="F461" i="38"/>
  <c r="E461" i="38"/>
  <c r="F460" i="38"/>
  <c r="E460" i="38"/>
  <c r="F459" i="38"/>
  <c r="E459" i="38"/>
  <c r="F458" i="38"/>
  <c r="E458" i="38"/>
  <c r="F457" i="38"/>
  <c r="E457" i="38"/>
  <c r="N456" i="38"/>
  <c r="M456" i="38"/>
  <c r="L456" i="38"/>
  <c r="K456" i="38"/>
  <c r="J456" i="38"/>
  <c r="I456" i="38"/>
  <c r="H456" i="38"/>
  <c r="G456" i="38"/>
  <c r="D456" i="38"/>
  <c r="C456" i="38"/>
  <c r="F455" i="38"/>
  <c r="E455" i="38"/>
  <c r="F454" i="38"/>
  <c r="E454" i="38"/>
  <c r="E452" i="38" s="1"/>
  <c r="F453" i="38"/>
  <c r="E453" i="38"/>
  <c r="N452" i="38"/>
  <c r="M452" i="38"/>
  <c r="L452" i="38"/>
  <c r="K452" i="38"/>
  <c r="J452" i="38"/>
  <c r="I452" i="38"/>
  <c r="H452" i="38"/>
  <c r="G452" i="38"/>
  <c r="D452" i="38"/>
  <c r="C452" i="38"/>
  <c r="F451" i="38"/>
  <c r="E451" i="38"/>
  <c r="F450" i="38"/>
  <c r="E450" i="38"/>
  <c r="F449" i="38"/>
  <c r="E449" i="38"/>
  <c r="N448" i="38"/>
  <c r="M448" i="38"/>
  <c r="L448" i="38"/>
  <c r="K448" i="38"/>
  <c r="J448" i="38"/>
  <c r="I448" i="38"/>
  <c r="H448" i="38"/>
  <c r="G448" i="38"/>
  <c r="D448" i="38"/>
  <c r="C448" i="38"/>
  <c r="F447" i="38"/>
  <c r="E447" i="38"/>
  <c r="F446" i="38"/>
  <c r="E446" i="38"/>
  <c r="F445" i="38"/>
  <c r="E445" i="38"/>
  <c r="N444" i="38"/>
  <c r="M444" i="38"/>
  <c r="L444" i="38"/>
  <c r="K444" i="38"/>
  <c r="J444" i="38"/>
  <c r="I444" i="38"/>
  <c r="H444" i="38"/>
  <c r="G444" i="38"/>
  <c r="D444" i="38"/>
  <c r="C444" i="38"/>
  <c r="F443" i="38"/>
  <c r="E443" i="38"/>
  <c r="F442" i="38"/>
  <c r="E442" i="38"/>
  <c r="F441" i="38"/>
  <c r="E441" i="38"/>
  <c r="N440" i="38"/>
  <c r="M440" i="38"/>
  <c r="L440" i="38"/>
  <c r="K440" i="38"/>
  <c r="J440" i="38"/>
  <c r="I440" i="38"/>
  <c r="H440" i="38"/>
  <c r="G440" i="38"/>
  <c r="D440" i="38"/>
  <c r="C440" i="38"/>
  <c r="F439" i="38"/>
  <c r="E439" i="38"/>
  <c r="F438" i="38"/>
  <c r="E438" i="38"/>
  <c r="F437" i="38"/>
  <c r="E437" i="38"/>
  <c r="N436" i="38"/>
  <c r="M436" i="38"/>
  <c r="L436" i="38"/>
  <c r="K436" i="38"/>
  <c r="J436" i="38"/>
  <c r="I436" i="38"/>
  <c r="H436" i="38"/>
  <c r="G436" i="38"/>
  <c r="D436" i="38"/>
  <c r="C436" i="38"/>
  <c r="F435" i="38"/>
  <c r="E435" i="38"/>
  <c r="F434" i="38"/>
  <c r="E434" i="38"/>
  <c r="F433" i="38"/>
  <c r="E433" i="38"/>
  <c r="N432" i="38"/>
  <c r="M432" i="38"/>
  <c r="L432" i="38"/>
  <c r="K432" i="38"/>
  <c r="J432" i="38"/>
  <c r="I432" i="38"/>
  <c r="H432" i="38"/>
  <c r="G432" i="38"/>
  <c r="D432" i="38"/>
  <c r="C432" i="38"/>
  <c r="F431" i="38"/>
  <c r="E431" i="38"/>
  <c r="F430" i="38"/>
  <c r="E430" i="38"/>
  <c r="F429" i="38"/>
  <c r="E429" i="38"/>
  <c r="N428" i="38"/>
  <c r="M428" i="38"/>
  <c r="L428" i="38"/>
  <c r="K428" i="38"/>
  <c r="J428" i="38"/>
  <c r="I428" i="38"/>
  <c r="H428" i="38"/>
  <c r="G428" i="38"/>
  <c r="D428" i="38"/>
  <c r="C428" i="38"/>
  <c r="F427" i="38"/>
  <c r="E427" i="38"/>
  <c r="F426" i="38"/>
  <c r="E426" i="38"/>
  <c r="F425" i="38"/>
  <c r="E425" i="38"/>
  <c r="N424" i="38"/>
  <c r="M424" i="38"/>
  <c r="L424" i="38"/>
  <c r="K424" i="38"/>
  <c r="J424" i="38"/>
  <c r="I424" i="38"/>
  <c r="H424" i="38"/>
  <c r="G424" i="38"/>
  <c r="D424" i="38"/>
  <c r="C424" i="38"/>
  <c r="F423" i="38"/>
  <c r="E423" i="38"/>
  <c r="F422" i="38"/>
  <c r="E422" i="38"/>
  <c r="F421" i="38"/>
  <c r="E421" i="38"/>
  <c r="N420" i="38"/>
  <c r="M420" i="38"/>
  <c r="L420" i="38"/>
  <c r="K420" i="38"/>
  <c r="J420" i="38"/>
  <c r="I420" i="38"/>
  <c r="H420" i="38"/>
  <c r="G420" i="38"/>
  <c r="D420" i="38"/>
  <c r="C420" i="38"/>
  <c r="F419" i="38"/>
  <c r="E419" i="38"/>
  <c r="F418" i="38"/>
  <c r="E418" i="38"/>
  <c r="F417" i="38"/>
  <c r="E417" i="38"/>
  <c r="N416" i="38"/>
  <c r="M416" i="38"/>
  <c r="L416" i="38"/>
  <c r="K416" i="38"/>
  <c r="J416" i="38"/>
  <c r="I416" i="38"/>
  <c r="H416" i="38"/>
  <c r="G416" i="38"/>
  <c r="D416" i="38"/>
  <c r="C416" i="38"/>
  <c r="C415" i="38" s="1"/>
  <c r="F414" i="38"/>
  <c r="E414" i="38"/>
  <c r="F413" i="38"/>
  <c r="E413" i="38"/>
  <c r="F412" i="38"/>
  <c r="E412" i="38"/>
  <c r="F411" i="38"/>
  <c r="E411" i="38"/>
  <c r="E409" i="38" s="1"/>
  <c r="E408" i="38" s="1"/>
  <c r="F410" i="38"/>
  <c r="E410" i="38"/>
  <c r="N409" i="38"/>
  <c r="N408" i="38" s="1"/>
  <c r="M409" i="38"/>
  <c r="M408" i="38" s="1"/>
  <c r="L409" i="38"/>
  <c r="L408" i="38" s="1"/>
  <c r="K409" i="38"/>
  <c r="J409" i="38"/>
  <c r="J408" i="38" s="1"/>
  <c r="I409" i="38"/>
  <c r="I408" i="38" s="1"/>
  <c r="H409" i="38"/>
  <c r="H408" i="38" s="1"/>
  <c r="G409" i="38"/>
  <c r="D409" i="38"/>
  <c r="D408" i="38" s="1"/>
  <c r="C409" i="38"/>
  <c r="C408" i="38" s="1"/>
  <c r="K408" i="38"/>
  <c r="G408" i="38"/>
  <c r="F407" i="38"/>
  <c r="F406" i="38" s="1"/>
  <c r="E407" i="38"/>
  <c r="E406" i="38" s="1"/>
  <c r="N406" i="38"/>
  <c r="M406" i="38"/>
  <c r="L406" i="38"/>
  <c r="K406" i="38"/>
  <c r="J406" i="38"/>
  <c r="I406" i="38"/>
  <c r="H406" i="38"/>
  <c r="G406" i="38"/>
  <c r="D406" i="38"/>
  <c r="C406" i="38"/>
  <c r="F405" i="38"/>
  <c r="E405" i="38"/>
  <c r="F404" i="38"/>
  <c r="E404" i="38"/>
  <c r="F403" i="38"/>
  <c r="F402" i="38" s="1"/>
  <c r="E403" i="38"/>
  <c r="N402" i="38"/>
  <c r="M402" i="38"/>
  <c r="L402" i="38"/>
  <c r="K402" i="38"/>
  <c r="J402" i="38"/>
  <c r="I402" i="38"/>
  <c r="H402" i="38"/>
  <c r="G402" i="38"/>
  <c r="D402" i="38"/>
  <c r="C402" i="38"/>
  <c r="F401" i="38"/>
  <c r="E401" i="38"/>
  <c r="F400" i="38"/>
  <c r="E400" i="38"/>
  <c r="F399" i="38"/>
  <c r="F398" i="38" s="1"/>
  <c r="E399" i="38"/>
  <c r="N398" i="38"/>
  <c r="M398" i="38"/>
  <c r="L398" i="38"/>
  <c r="K398" i="38"/>
  <c r="J398" i="38"/>
  <c r="I398" i="38"/>
  <c r="H398" i="38"/>
  <c r="G398" i="38"/>
  <c r="D398" i="38"/>
  <c r="C398" i="38"/>
  <c r="F397" i="38"/>
  <c r="E397" i="38"/>
  <c r="F396" i="38"/>
  <c r="E396" i="38"/>
  <c r="F395" i="38"/>
  <c r="F394" i="38" s="1"/>
  <c r="E395" i="38"/>
  <c r="N394" i="38"/>
  <c r="M394" i="38"/>
  <c r="L394" i="38"/>
  <c r="K394" i="38"/>
  <c r="J394" i="38"/>
  <c r="I394" i="38"/>
  <c r="H394" i="38"/>
  <c r="G394" i="38"/>
  <c r="D394" i="38"/>
  <c r="C394" i="38"/>
  <c r="F393" i="38"/>
  <c r="E393" i="38"/>
  <c r="F392" i="38"/>
  <c r="E392" i="38"/>
  <c r="F391" i="38"/>
  <c r="F390" i="38" s="1"/>
  <c r="E391" i="38"/>
  <c r="N390" i="38"/>
  <c r="M390" i="38"/>
  <c r="L390" i="38"/>
  <c r="K390" i="38"/>
  <c r="J390" i="38"/>
  <c r="I390" i="38"/>
  <c r="H390" i="38"/>
  <c r="G390" i="38"/>
  <c r="D390" i="38"/>
  <c r="C390" i="38"/>
  <c r="F389" i="38"/>
  <c r="E389" i="38"/>
  <c r="F388" i="38"/>
  <c r="E388" i="38"/>
  <c r="F387" i="38"/>
  <c r="E387" i="38"/>
  <c r="N386" i="38"/>
  <c r="M386" i="38"/>
  <c r="L386" i="38"/>
  <c r="K386" i="38"/>
  <c r="J386" i="38"/>
  <c r="I386" i="38"/>
  <c r="H386" i="38"/>
  <c r="G386" i="38"/>
  <c r="D386" i="38"/>
  <c r="C386" i="38"/>
  <c r="F385" i="38"/>
  <c r="E385" i="38"/>
  <c r="F384" i="38"/>
  <c r="E384" i="38"/>
  <c r="F383" i="38"/>
  <c r="F382" i="38" s="1"/>
  <c r="E383" i="38"/>
  <c r="N382" i="38"/>
  <c r="M382" i="38"/>
  <c r="L382" i="38"/>
  <c r="K382" i="38"/>
  <c r="J382" i="38"/>
  <c r="I382" i="38"/>
  <c r="H382" i="38"/>
  <c r="G382" i="38"/>
  <c r="D382" i="38"/>
  <c r="C382" i="38"/>
  <c r="F381" i="38"/>
  <c r="E381" i="38"/>
  <c r="F380" i="38"/>
  <c r="E380" i="38"/>
  <c r="F379" i="38"/>
  <c r="E379" i="38"/>
  <c r="N378" i="38"/>
  <c r="M378" i="38"/>
  <c r="L378" i="38"/>
  <c r="K378" i="38"/>
  <c r="J378" i="38"/>
  <c r="I378" i="38"/>
  <c r="H378" i="38"/>
  <c r="G378" i="38"/>
  <c r="D378" i="38"/>
  <c r="C378" i="38"/>
  <c r="F377" i="38"/>
  <c r="E377" i="38"/>
  <c r="F376" i="38"/>
  <c r="E376" i="38"/>
  <c r="F375" i="38"/>
  <c r="E375" i="38"/>
  <c r="N374" i="38"/>
  <c r="M374" i="38"/>
  <c r="L374" i="38"/>
  <c r="K374" i="38"/>
  <c r="J374" i="38"/>
  <c r="I374" i="38"/>
  <c r="H374" i="38"/>
  <c r="G374" i="38"/>
  <c r="D374" i="38"/>
  <c r="C374" i="38"/>
  <c r="F373" i="38"/>
  <c r="E373" i="38"/>
  <c r="F372" i="38"/>
  <c r="E372" i="38"/>
  <c r="F371" i="38"/>
  <c r="E371" i="38"/>
  <c r="N370" i="38"/>
  <c r="M370" i="38"/>
  <c r="L370" i="38"/>
  <c r="K370" i="38"/>
  <c r="J370" i="38"/>
  <c r="I370" i="38"/>
  <c r="H370" i="38"/>
  <c r="G370" i="38"/>
  <c r="D370" i="38"/>
  <c r="C370" i="38"/>
  <c r="F369" i="38"/>
  <c r="E369" i="38"/>
  <c r="F368" i="38"/>
  <c r="E368" i="38"/>
  <c r="F367" i="38"/>
  <c r="F366" i="38" s="1"/>
  <c r="E367" i="38"/>
  <c r="N366" i="38"/>
  <c r="M366" i="38"/>
  <c r="L366" i="38"/>
  <c r="K366" i="38"/>
  <c r="J366" i="38"/>
  <c r="I366" i="38"/>
  <c r="H366" i="38"/>
  <c r="G366" i="38"/>
  <c r="D366" i="38"/>
  <c r="C366" i="38"/>
  <c r="F365" i="38"/>
  <c r="F364" i="38" s="1"/>
  <c r="E365" i="38"/>
  <c r="E364" i="38" s="1"/>
  <c r="N364" i="38"/>
  <c r="M364" i="38"/>
  <c r="L364" i="38"/>
  <c r="K364" i="38"/>
  <c r="J364" i="38"/>
  <c r="I364" i="38"/>
  <c r="H364" i="38"/>
  <c r="G364" i="38"/>
  <c r="D364" i="38"/>
  <c r="C364" i="38"/>
  <c r="F363" i="38"/>
  <c r="E363" i="38"/>
  <c r="F362" i="38"/>
  <c r="E362" i="38"/>
  <c r="F361" i="38"/>
  <c r="E361" i="38"/>
  <c r="N360" i="38"/>
  <c r="M360" i="38"/>
  <c r="L360" i="38"/>
  <c r="K360" i="38"/>
  <c r="J360" i="38"/>
  <c r="I360" i="38"/>
  <c r="H360" i="38"/>
  <c r="G360" i="38"/>
  <c r="D360" i="38"/>
  <c r="C360" i="38"/>
  <c r="F359" i="38"/>
  <c r="F358" i="38" s="1"/>
  <c r="E359" i="38"/>
  <c r="E358" i="38" s="1"/>
  <c r="N358" i="38"/>
  <c r="M358" i="38"/>
  <c r="L358" i="38"/>
  <c r="K358" i="38"/>
  <c r="J358" i="38"/>
  <c r="I358" i="38"/>
  <c r="H358" i="38"/>
  <c r="G358" i="38"/>
  <c r="D358" i="38"/>
  <c r="C358" i="38"/>
  <c r="F357" i="38"/>
  <c r="F356" i="38" s="1"/>
  <c r="E357" i="38"/>
  <c r="E356" i="38" s="1"/>
  <c r="N356" i="38"/>
  <c r="M356" i="38"/>
  <c r="L356" i="38"/>
  <c r="K356" i="38"/>
  <c r="J356" i="38"/>
  <c r="I356" i="38"/>
  <c r="I353" i="38" s="1"/>
  <c r="H356" i="38"/>
  <c r="G356" i="38"/>
  <c r="D356" i="38"/>
  <c r="C356" i="38"/>
  <c r="F355" i="38"/>
  <c r="F354" i="38" s="1"/>
  <c r="E355" i="38"/>
  <c r="E354" i="38" s="1"/>
  <c r="N354" i="38"/>
  <c r="M354" i="38"/>
  <c r="L354" i="38"/>
  <c r="K354" i="38"/>
  <c r="J354" i="38"/>
  <c r="I354" i="38"/>
  <c r="H354" i="38"/>
  <c r="G354" i="38"/>
  <c r="D354" i="38"/>
  <c r="C354" i="38"/>
  <c r="F352" i="38"/>
  <c r="E352" i="38"/>
  <c r="F351" i="38"/>
  <c r="E351" i="38"/>
  <c r="N350" i="38"/>
  <c r="M350" i="38"/>
  <c r="L350" i="38"/>
  <c r="K350" i="38"/>
  <c r="J350" i="38"/>
  <c r="I350" i="38"/>
  <c r="H350" i="38"/>
  <c r="G350" i="38"/>
  <c r="D350" i="38"/>
  <c r="C350" i="38"/>
  <c r="F349" i="38"/>
  <c r="E349" i="38"/>
  <c r="F348" i="38"/>
  <c r="E348" i="38"/>
  <c r="F347" i="38"/>
  <c r="E347" i="38"/>
  <c r="F346" i="38"/>
  <c r="E346" i="38"/>
  <c r="F345" i="38"/>
  <c r="E345" i="38"/>
  <c r="F344" i="38"/>
  <c r="E344" i="38"/>
  <c r="F343" i="38"/>
  <c r="E343" i="38"/>
  <c r="F342" i="38"/>
  <c r="E342" i="38"/>
  <c r="F341" i="38"/>
  <c r="E341" i="38"/>
  <c r="F340" i="38"/>
  <c r="E340" i="38"/>
  <c r="F339" i="38"/>
  <c r="E339" i="38"/>
  <c r="F338" i="38"/>
  <c r="E338" i="38"/>
  <c r="F337" i="38"/>
  <c r="E337" i="38"/>
  <c r="F336" i="38"/>
  <c r="E336" i="38"/>
  <c r="N335" i="38"/>
  <c r="M335" i="38"/>
  <c r="L335" i="38"/>
  <c r="K335" i="38"/>
  <c r="J335" i="38"/>
  <c r="J334" i="38" s="1"/>
  <c r="I335" i="38"/>
  <c r="I334" i="38" s="1"/>
  <c r="H335" i="38"/>
  <c r="G335" i="38"/>
  <c r="D335" i="38"/>
  <c r="C335" i="38"/>
  <c r="F333" i="38"/>
  <c r="E333" i="38"/>
  <c r="F332" i="38"/>
  <c r="E332" i="38"/>
  <c r="F331" i="38"/>
  <c r="F330" i="38" s="1"/>
  <c r="E331" i="38"/>
  <c r="N330" i="38"/>
  <c r="M330" i="38"/>
  <c r="L330" i="38"/>
  <c r="K330" i="38"/>
  <c r="J330" i="38"/>
  <c r="I330" i="38"/>
  <c r="H330" i="38"/>
  <c r="G330" i="38"/>
  <c r="D330" i="38"/>
  <c r="C330" i="38"/>
  <c r="F329" i="38"/>
  <c r="E329" i="38"/>
  <c r="F328" i="38"/>
  <c r="E328" i="38"/>
  <c r="F327" i="38"/>
  <c r="E327" i="38"/>
  <c r="F326" i="38"/>
  <c r="E326" i="38"/>
  <c r="F325" i="38"/>
  <c r="E325" i="38"/>
  <c r="F324" i="38"/>
  <c r="E324" i="38"/>
  <c r="F323" i="38"/>
  <c r="E323" i="38"/>
  <c r="F322" i="38"/>
  <c r="E322" i="38"/>
  <c r="F321" i="38"/>
  <c r="E321" i="38"/>
  <c r="F320" i="38"/>
  <c r="E320" i="38"/>
  <c r="F319" i="38"/>
  <c r="E319" i="38"/>
  <c r="F318" i="38"/>
  <c r="E318" i="38"/>
  <c r="F317" i="38"/>
  <c r="E317" i="38"/>
  <c r="F316" i="38"/>
  <c r="E316" i="38"/>
  <c r="N315" i="38"/>
  <c r="M315" i="38"/>
  <c r="L315" i="38"/>
  <c r="K315" i="38"/>
  <c r="K314" i="38" s="1"/>
  <c r="J315" i="38"/>
  <c r="I315" i="38"/>
  <c r="H315" i="38"/>
  <c r="G315" i="38"/>
  <c r="G314" i="38" s="1"/>
  <c r="D315" i="38"/>
  <c r="C315" i="38"/>
  <c r="C314" i="38" s="1"/>
  <c r="F313" i="38"/>
  <c r="F312" i="38" s="1"/>
  <c r="E313" i="38"/>
  <c r="E312" i="38" s="1"/>
  <c r="N312" i="38"/>
  <c r="M312" i="38"/>
  <c r="L312" i="38"/>
  <c r="K312" i="38"/>
  <c r="J312" i="38"/>
  <c r="I312" i="38"/>
  <c r="H312" i="38"/>
  <c r="G312" i="38"/>
  <c r="D312" i="38"/>
  <c r="C312" i="38"/>
  <c r="F311" i="38"/>
  <c r="E311" i="38"/>
  <c r="F310" i="38"/>
  <c r="E310" i="38"/>
  <c r="F309" i="38"/>
  <c r="F308" i="38" s="1"/>
  <c r="E309" i="38"/>
  <c r="N308" i="38"/>
  <c r="M308" i="38"/>
  <c r="L308" i="38"/>
  <c r="K308" i="38"/>
  <c r="J308" i="38"/>
  <c r="I308" i="38"/>
  <c r="H308" i="38"/>
  <c r="G308" i="38"/>
  <c r="D308" i="38"/>
  <c r="C308" i="38"/>
  <c r="F307" i="38"/>
  <c r="E307" i="38"/>
  <c r="F306" i="38"/>
  <c r="E306" i="38"/>
  <c r="F305" i="38"/>
  <c r="E305" i="38"/>
  <c r="F304" i="38"/>
  <c r="E304" i="38"/>
  <c r="N303" i="38"/>
  <c r="M303" i="38"/>
  <c r="L303" i="38"/>
  <c r="K303" i="38"/>
  <c r="J303" i="38"/>
  <c r="I303" i="38"/>
  <c r="H303" i="38"/>
  <c r="G303" i="38"/>
  <c r="D303" i="38"/>
  <c r="C303" i="38"/>
  <c r="F302" i="38"/>
  <c r="E302" i="38"/>
  <c r="F301" i="38"/>
  <c r="E301" i="38"/>
  <c r="F300" i="38"/>
  <c r="E300" i="38"/>
  <c r="F299" i="38"/>
  <c r="F298" i="38" s="1"/>
  <c r="E299" i="38"/>
  <c r="N298" i="38"/>
  <c r="M298" i="38"/>
  <c r="L298" i="38"/>
  <c r="K298" i="38"/>
  <c r="J298" i="38"/>
  <c r="I298" i="38"/>
  <c r="H298" i="38"/>
  <c r="G298" i="38"/>
  <c r="D298" i="38"/>
  <c r="C298" i="38"/>
  <c r="F297" i="38"/>
  <c r="E297" i="38"/>
  <c r="F296" i="38"/>
  <c r="E296" i="38"/>
  <c r="N295" i="38"/>
  <c r="N294" i="38" s="1"/>
  <c r="M295" i="38"/>
  <c r="L295" i="38"/>
  <c r="K295" i="38"/>
  <c r="J295" i="38"/>
  <c r="J294" i="38" s="1"/>
  <c r="I295" i="38"/>
  <c r="H295" i="38"/>
  <c r="G295" i="38"/>
  <c r="F295" i="38"/>
  <c r="D295" i="38"/>
  <c r="C295" i="38"/>
  <c r="F293" i="38"/>
  <c r="E293" i="38"/>
  <c r="F292" i="38"/>
  <c r="E292" i="38"/>
  <c r="F291" i="38"/>
  <c r="E291" i="38"/>
  <c r="F290" i="38"/>
  <c r="E290" i="38"/>
  <c r="F289" i="38"/>
  <c r="E289" i="38"/>
  <c r="F288" i="38"/>
  <c r="E288" i="38"/>
  <c r="F287" i="38"/>
  <c r="E287" i="38"/>
  <c r="F286" i="38"/>
  <c r="E286" i="38"/>
  <c r="N285" i="38"/>
  <c r="M285" i="38"/>
  <c r="L285" i="38"/>
  <c r="K285" i="38"/>
  <c r="J285" i="38"/>
  <c r="I285" i="38"/>
  <c r="H285" i="38"/>
  <c r="G285" i="38"/>
  <c r="D285" i="38"/>
  <c r="C285" i="38"/>
  <c r="F284" i="38"/>
  <c r="E284" i="38"/>
  <c r="F283" i="38"/>
  <c r="E283" i="38"/>
  <c r="F282" i="38"/>
  <c r="E282" i="38"/>
  <c r="F281" i="38"/>
  <c r="E281" i="38"/>
  <c r="E280" i="38" s="1"/>
  <c r="N280" i="38"/>
  <c r="M280" i="38"/>
  <c r="L280" i="38"/>
  <c r="K280" i="38"/>
  <c r="J280" i="38"/>
  <c r="I280" i="38"/>
  <c r="H280" i="38"/>
  <c r="G280" i="38"/>
  <c r="D280" i="38"/>
  <c r="C280" i="38"/>
  <c r="F279" i="38"/>
  <c r="E279" i="38"/>
  <c r="F278" i="38"/>
  <c r="E278" i="38"/>
  <c r="F277" i="38"/>
  <c r="E277" i="38"/>
  <c r="F276" i="38"/>
  <c r="E276" i="38"/>
  <c r="F275" i="38"/>
  <c r="E275" i="38"/>
  <c r="F274" i="38"/>
  <c r="E274" i="38"/>
  <c r="F273" i="38"/>
  <c r="E273" i="38"/>
  <c r="F272" i="38"/>
  <c r="E272" i="38"/>
  <c r="F271" i="38"/>
  <c r="E271" i="38"/>
  <c r="F270" i="38"/>
  <c r="E270" i="38"/>
  <c r="F269" i="38"/>
  <c r="E269" i="38"/>
  <c r="F268" i="38"/>
  <c r="E268" i="38"/>
  <c r="F267" i="38"/>
  <c r="E267" i="38"/>
  <c r="F266" i="38"/>
  <c r="E266" i="38"/>
  <c r="F265" i="38"/>
  <c r="E265" i="38"/>
  <c r="F264" i="38"/>
  <c r="E264" i="38"/>
  <c r="N263" i="38"/>
  <c r="M263" i="38"/>
  <c r="L263" i="38"/>
  <c r="K263" i="38"/>
  <c r="J263" i="38"/>
  <c r="I263" i="38"/>
  <c r="H263" i="38"/>
  <c r="G263" i="38"/>
  <c r="D263" i="38"/>
  <c r="C263" i="38"/>
  <c r="F262" i="38"/>
  <c r="E262" i="38"/>
  <c r="F261" i="38"/>
  <c r="E261" i="38"/>
  <c r="F260" i="38"/>
  <c r="E260" i="38"/>
  <c r="N259" i="38"/>
  <c r="M259" i="38"/>
  <c r="L259" i="38"/>
  <c r="K259" i="38"/>
  <c r="J259" i="38"/>
  <c r="I259" i="38"/>
  <c r="H259" i="38"/>
  <c r="G259" i="38"/>
  <c r="D259" i="38"/>
  <c r="C259" i="38"/>
  <c r="F258" i="38"/>
  <c r="E258" i="38"/>
  <c r="F257" i="38"/>
  <c r="E257" i="38"/>
  <c r="F256" i="38"/>
  <c r="E256" i="38"/>
  <c r="F255" i="38"/>
  <c r="E255" i="38"/>
  <c r="N254" i="38"/>
  <c r="M254" i="38"/>
  <c r="L254" i="38"/>
  <c r="K254" i="38"/>
  <c r="J254" i="38"/>
  <c r="I254" i="38"/>
  <c r="H254" i="38"/>
  <c r="G254" i="38"/>
  <c r="D254" i="38"/>
  <c r="C254" i="38"/>
  <c r="F253" i="38"/>
  <c r="E253" i="38"/>
  <c r="F252" i="38"/>
  <c r="E252" i="38"/>
  <c r="N251" i="38"/>
  <c r="M251" i="38"/>
  <c r="L251" i="38"/>
  <c r="K251" i="38"/>
  <c r="J251" i="38"/>
  <c r="I251" i="38"/>
  <c r="H251" i="38"/>
  <c r="G251" i="38"/>
  <c r="D251" i="38"/>
  <c r="C251" i="38"/>
  <c r="F250" i="38"/>
  <c r="E250" i="38"/>
  <c r="F249" i="38"/>
  <c r="E249" i="38"/>
  <c r="P248" i="38"/>
  <c r="F248" i="38"/>
  <c r="E248" i="38"/>
  <c r="F247" i="38"/>
  <c r="E247" i="38"/>
  <c r="F246" i="38"/>
  <c r="E246" i="38"/>
  <c r="F245" i="38"/>
  <c r="E245" i="38"/>
  <c r="F244" i="38"/>
  <c r="E244" i="38"/>
  <c r="F243" i="38"/>
  <c r="E243" i="38"/>
  <c r="F242" i="38"/>
  <c r="E242" i="38"/>
  <c r="F241" i="38"/>
  <c r="E241" i="38"/>
  <c r="F240" i="38"/>
  <c r="E240" i="38"/>
  <c r="N239" i="38"/>
  <c r="M239" i="38"/>
  <c r="L239" i="38"/>
  <c r="K239" i="38"/>
  <c r="J239" i="38"/>
  <c r="I239" i="38"/>
  <c r="H239" i="38"/>
  <c r="G239" i="38"/>
  <c r="D239" i="38"/>
  <c r="D238" i="38" s="1"/>
  <c r="C239" i="38"/>
  <c r="O238" i="38"/>
  <c r="O203" i="38" s="1"/>
  <c r="F237" i="38"/>
  <c r="E237" i="38"/>
  <c r="P236" i="38"/>
  <c r="F236" i="38"/>
  <c r="E236" i="38"/>
  <c r="F235" i="38"/>
  <c r="E235" i="38"/>
  <c r="F234" i="38"/>
  <c r="E234" i="38"/>
  <c r="F233" i="38"/>
  <c r="E233" i="38"/>
  <c r="F232" i="38"/>
  <c r="E232" i="38"/>
  <c r="F231" i="38"/>
  <c r="E231" i="38"/>
  <c r="P230" i="38"/>
  <c r="N230" i="38"/>
  <c r="M230" i="38"/>
  <c r="L230" i="38"/>
  <c r="K230" i="38"/>
  <c r="J230" i="38"/>
  <c r="I230" i="38"/>
  <c r="H230" i="38"/>
  <c r="G230" i="38"/>
  <c r="D230" i="38"/>
  <c r="C230" i="38"/>
  <c r="F229" i="38"/>
  <c r="E229" i="38"/>
  <c r="P228" i="38"/>
  <c r="F228" i="38"/>
  <c r="E228" i="38"/>
  <c r="F227" i="38"/>
  <c r="E227" i="38"/>
  <c r="F226" i="38"/>
  <c r="E226" i="38"/>
  <c r="F225" i="38"/>
  <c r="E225" i="38"/>
  <c r="F224" i="38"/>
  <c r="E224" i="38"/>
  <c r="F223" i="38"/>
  <c r="E223" i="38"/>
  <c r="P222" i="38"/>
  <c r="N222" i="38"/>
  <c r="M222" i="38"/>
  <c r="L222" i="38"/>
  <c r="K222" i="38"/>
  <c r="J222" i="38"/>
  <c r="I222" i="38"/>
  <c r="H222" i="38"/>
  <c r="G222" i="38"/>
  <c r="D222" i="38"/>
  <c r="C222" i="38"/>
  <c r="P221" i="38"/>
  <c r="F221" i="38"/>
  <c r="E221" i="38"/>
  <c r="P220" i="38"/>
  <c r="F220" i="38"/>
  <c r="E220" i="38"/>
  <c r="F219" i="38"/>
  <c r="E219" i="38"/>
  <c r="F218" i="38"/>
  <c r="E218" i="38"/>
  <c r="F217" i="38"/>
  <c r="E217" i="38"/>
  <c r="F216" i="38"/>
  <c r="E216" i="38"/>
  <c r="P215" i="38"/>
  <c r="F215" i="38"/>
  <c r="E215" i="38"/>
  <c r="F214" i="38"/>
  <c r="E214" i="38"/>
  <c r="F213" i="38"/>
  <c r="E213" i="38"/>
  <c r="F212" i="38"/>
  <c r="E212" i="38"/>
  <c r="F211" i="38"/>
  <c r="E211" i="38"/>
  <c r="P210" i="38"/>
  <c r="F210" i="38"/>
  <c r="E210" i="38"/>
  <c r="P209" i="38"/>
  <c r="F209" i="38"/>
  <c r="E209" i="38"/>
  <c r="F208" i="38"/>
  <c r="E208" i="38"/>
  <c r="P207" i="38"/>
  <c r="F207" i="38"/>
  <c r="E207" i="38"/>
  <c r="T206" i="38"/>
  <c r="S206" i="38"/>
  <c r="S203" i="38" s="1"/>
  <c r="R206" i="38"/>
  <c r="R203" i="38" s="1"/>
  <c r="Q206" i="38"/>
  <c r="O206" i="38"/>
  <c r="N206" i="38"/>
  <c r="M206" i="38"/>
  <c r="L206" i="38"/>
  <c r="K206" i="38"/>
  <c r="J206" i="38"/>
  <c r="I206" i="38"/>
  <c r="H206" i="38"/>
  <c r="G206" i="38"/>
  <c r="D206" i="38"/>
  <c r="C206" i="38"/>
  <c r="P205" i="38"/>
  <c r="P204" i="38"/>
  <c r="T203" i="38"/>
  <c r="Q203" i="38"/>
  <c r="F202" i="38"/>
  <c r="E202" i="38"/>
  <c r="F201" i="38"/>
  <c r="E201" i="38"/>
  <c r="F200" i="38"/>
  <c r="E200" i="38"/>
  <c r="E199" i="38" s="1"/>
  <c r="N199" i="38"/>
  <c r="M199" i="38"/>
  <c r="L199" i="38"/>
  <c r="K199" i="38"/>
  <c r="J199" i="38"/>
  <c r="I199" i="38"/>
  <c r="H199" i="38"/>
  <c r="G199" i="38"/>
  <c r="D199" i="38"/>
  <c r="C199" i="38"/>
  <c r="F198" i="38"/>
  <c r="E198" i="38"/>
  <c r="F197" i="38"/>
  <c r="E197" i="38"/>
  <c r="N196" i="38"/>
  <c r="M196" i="38"/>
  <c r="L196" i="38"/>
  <c r="K196" i="38"/>
  <c r="J196" i="38"/>
  <c r="I196" i="38"/>
  <c r="H196" i="38"/>
  <c r="G196" i="38"/>
  <c r="D196" i="38"/>
  <c r="C196" i="38"/>
  <c r="F195" i="38"/>
  <c r="E195" i="38"/>
  <c r="F194" i="38"/>
  <c r="E194" i="38"/>
  <c r="F193" i="38"/>
  <c r="F192" i="38" s="1"/>
  <c r="E193" i="38"/>
  <c r="N192" i="38"/>
  <c r="M192" i="38"/>
  <c r="L192" i="38"/>
  <c r="K192" i="38"/>
  <c r="J192" i="38"/>
  <c r="I192" i="38"/>
  <c r="H192" i="38"/>
  <c r="G192" i="38"/>
  <c r="D192" i="38"/>
  <c r="C192" i="38"/>
  <c r="F191" i="38"/>
  <c r="E191" i="38"/>
  <c r="F190" i="38"/>
  <c r="E190" i="38"/>
  <c r="F189" i="38"/>
  <c r="E189" i="38"/>
  <c r="N188" i="38"/>
  <c r="M188" i="38"/>
  <c r="L188" i="38"/>
  <c r="K188" i="38"/>
  <c r="J188" i="38"/>
  <c r="I188" i="38"/>
  <c r="H188" i="38"/>
  <c r="G188" i="38"/>
  <c r="D188" i="38"/>
  <c r="C188" i="38"/>
  <c r="F187" i="38"/>
  <c r="E187" i="38"/>
  <c r="F186" i="38"/>
  <c r="E186" i="38"/>
  <c r="F185" i="38"/>
  <c r="F184" i="38" s="1"/>
  <c r="E185" i="38"/>
  <c r="N184" i="38"/>
  <c r="M184" i="38"/>
  <c r="L184" i="38"/>
  <c r="K184" i="38"/>
  <c r="J184" i="38"/>
  <c r="I184" i="38"/>
  <c r="H184" i="38"/>
  <c r="G184" i="38"/>
  <c r="D184" i="38"/>
  <c r="C184" i="38"/>
  <c r="F183" i="38"/>
  <c r="E183" i="38"/>
  <c r="F182" i="38"/>
  <c r="E182" i="38"/>
  <c r="F181" i="38"/>
  <c r="E181" i="38"/>
  <c r="N180" i="38"/>
  <c r="M180" i="38"/>
  <c r="L180" i="38"/>
  <c r="K180" i="38"/>
  <c r="J180" i="38"/>
  <c r="I180" i="38"/>
  <c r="H180" i="38"/>
  <c r="G180" i="38"/>
  <c r="D180" i="38"/>
  <c r="C180" i="38"/>
  <c r="F179" i="38"/>
  <c r="E179" i="38"/>
  <c r="F178" i="38"/>
  <c r="E178" i="38"/>
  <c r="F177" i="38"/>
  <c r="E177" i="38"/>
  <c r="N176" i="38"/>
  <c r="M176" i="38"/>
  <c r="L176" i="38"/>
  <c r="K176" i="38"/>
  <c r="J176" i="38"/>
  <c r="I176" i="38"/>
  <c r="H176" i="38"/>
  <c r="G176" i="38"/>
  <c r="D176" i="38"/>
  <c r="C176" i="38"/>
  <c r="F175" i="38"/>
  <c r="E175" i="38"/>
  <c r="F174" i="38"/>
  <c r="E174" i="38"/>
  <c r="F173" i="38"/>
  <c r="E173" i="38"/>
  <c r="N172" i="38"/>
  <c r="M172" i="38"/>
  <c r="L172" i="38"/>
  <c r="K172" i="38"/>
  <c r="J172" i="38"/>
  <c r="I172" i="38"/>
  <c r="H172" i="38"/>
  <c r="G172" i="38"/>
  <c r="D172" i="38"/>
  <c r="C172" i="38"/>
  <c r="F171" i="38"/>
  <c r="E171" i="38"/>
  <c r="F170" i="38"/>
  <c r="E170" i="38"/>
  <c r="F169" i="38"/>
  <c r="E169" i="38"/>
  <c r="N168" i="38"/>
  <c r="M168" i="38"/>
  <c r="L168" i="38"/>
  <c r="K168" i="38"/>
  <c r="J168" i="38"/>
  <c r="I168" i="38"/>
  <c r="H168" i="38"/>
  <c r="G168" i="38"/>
  <c r="D168" i="38"/>
  <c r="C168" i="38"/>
  <c r="F166" i="38"/>
  <c r="E166" i="38"/>
  <c r="F165" i="38"/>
  <c r="E165" i="38"/>
  <c r="F164" i="38"/>
  <c r="E164" i="38"/>
  <c r="F163" i="38"/>
  <c r="E163" i="38"/>
  <c r="E162" i="38" s="1"/>
  <c r="N162" i="38"/>
  <c r="M162" i="38"/>
  <c r="L162" i="38"/>
  <c r="K162" i="38"/>
  <c r="J162" i="38"/>
  <c r="I162" i="38"/>
  <c r="H162" i="38"/>
  <c r="G162" i="38"/>
  <c r="D162" i="38"/>
  <c r="C162" i="38"/>
  <c r="F161" i="38"/>
  <c r="E161" i="38"/>
  <c r="F160" i="38"/>
  <c r="E160" i="38"/>
  <c r="F159" i="38"/>
  <c r="E159" i="38"/>
  <c r="F158" i="38"/>
  <c r="E158" i="38"/>
  <c r="N157" i="38"/>
  <c r="M157" i="38"/>
  <c r="L157" i="38"/>
  <c r="K157" i="38"/>
  <c r="J157" i="38"/>
  <c r="I157" i="38"/>
  <c r="H157" i="38"/>
  <c r="G157" i="38"/>
  <c r="D157" i="38"/>
  <c r="C157" i="38"/>
  <c r="F156" i="38"/>
  <c r="E156" i="38"/>
  <c r="F155" i="38"/>
  <c r="E155" i="38"/>
  <c r="F154" i="38"/>
  <c r="E154" i="38"/>
  <c r="N153" i="38"/>
  <c r="M153" i="38"/>
  <c r="L153" i="38"/>
  <c r="K153" i="38"/>
  <c r="J153" i="38"/>
  <c r="I153" i="38"/>
  <c r="H153" i="38"/>
  <c r="G153" i="38"/>
  <c r="D153" i="38"/>
  <c r="C153" i="38"/>
  <c r="F152" i="38"/>
  <c r="E152" i="38"/>
  <c r="F151" i="38"/>
  <c r="E151" i="38"/>
  <c r="F150" i="38"/>
  <c r="E150" i="38"/>
  <c r="F149" i="38"/>
  <c r="E149" i="38"/>
  <c r="E148" i="38" s="1"/>
  <c r="N148" i="38"/>
  <c r="M148" i="38"/>
  <c r="L148" i="38"/>
  <c r="K148" i="38"/>
  <c r="J148" i="38"/>
  <c r="I148" i="38"/>
  <c r="H148" i="38"/>
  <c r="G148" i="38"/>
  <c r="D148" i="38"/>
  <c r="C148" i="38"/>
  <c r="F147" i="38"/>
  <c r="E147" i="38"/>
  <c r="F146" i="38"/>
  <c r="E146" i="38"/>
  <c r="F145" i="38"/>
  <c r="E145" i="38"/>
  <c r="F144" i="38"/>
  <c r="E144" i="38"/>
  <c r="N143" i="38"/>
  <c r="M143" i="38"/>
  <c r="L143" i="38"/>
  <c r="K143" i="38"/>
  <c r="J143" i="38"/>
  <c r="I143" i="38"/>
  <c r="H143" i="38"/>
  <c r="G143" i="38"/>
  <c r="D143" i="38"/>
  <c r="C143" i="38"/>
  <c r="F142" i="38"/>
  <c r="E142" i="38"/>
  <c r="F141" i="38"/>
  <c r="E141" i="38"/>
  <c r="F140" i="38"/>
  <c r="E140" i="38"/>
  <c r="F139" i="38"/>
  <c r="E139" i="38"/>
  <c r="N138" i="38"/>
  <c r="M138" i="38"/>
  <c r="L138" i="38"/>
  <c r="K138" i="38"/>
  <c r="J138" i="38"/>
  <c r="I138" i="38"/>
  <c r="H138" i="38"/>
  <c r="G138" i="38"/>
  <c r="D138" i="38"/>
  <c r="C138" i="38"/>
  <c r="F137" i="38"/>
  <c r="E137" i="38"/>
  <c r="F136" i="38"/>
  <c r="E136" i="38"/>
  <c r="F135" i="38"/>
  <c r="E135" i="38"/>
  <c r="F134" i="38"/>
  <c r="E134" i="38"/>
  <c r="N133" i="38"/>
  <c r="M133" i="38"/>
  <c r="L133" i="38"/>
  <c r="K133" i="38"/>
  <c r="J133" i="38"/>
  <c r="I133" i="38"/>
  <c r="H133" i="38"/>
  <c r="G133" i="38"/>
  <c r="D133" i="38"/>
  <c r="C133" i="38"/>
  <c r="F132" i="38"/>
  <c r="E132" i="38"/>
  <c r="F131" i="38"/>
  <c r="E131" i="38"/>
  <c r="F130" i="38"/>
  <c r="E130" i="38"/>
  <c r="F129" i="38"/>
  <c r="E129" i="38"/>
  <c r="N128" i="38"/>
  <c r="M128" i="38"/>
  <c r="L128" i="38"/>
  <c r="K128" i="38"/>
  <c r="J128" i="38"/>
  <c r="I128" i="38"/>
  <c r="H128" i="38"/>
  <c r="G128" i="38"/>
  <c r="D128" i="38"/>
  <c r="C128" i="38"/>
  <c r="F127" i="38"/>
  <c r="E127" i="38"/>
  <c r="F126" i="38"/>
  <c r="E126" i="38"/>
  <c r="F125" i="38"/>
  <c r="E125" i="38"/>
  <c r="F124" i="38"/>
  <c r="E124" i="38"/>
  <c r="N123" i="38"/>
  <c r="M123" i="38"/>
  <c r="L123" i="38"/>
  <c r="K123" i="38"/>
  <c r="J123" i="38"/>
  <c r="I123" i="38"/>
  <c r="H123" i="38"/>
  <c r="G123" i="38"/>
  <c r="D123" i="38"/>
  <c r="C123" i="38"/>
  <c r="F122" i="38"/>
  <c r="E122" i="38"/>
  <c r="F121" i="38"/>
  <c r="E121" i="38"/>
  <c r="N120" i="38"/>
  <c r="M120" i="38"/>
  <c r="L120" i="38"/>
  <c r="K120" i="38"/>
  <c r="J120" i="38"/>
  <c r="I120" i="38"/>
  <c r="H120" i="38"/>
  <c r="G120" i="38"/>
  <c r="D120" i="38"/>
  <c r="C120" i="38"/>
  <c r="F119" i="38"/>
  <c r="E119" i="38"/>
  <c r="F118" i="38"/>
  <c r="E118" i="38"/>
  <c r="F117" i="38"/>
  <c r="E117" i="38"/>
  <c r="F116" i="38"/>
  <c r="E116" i="38"/>
  <c r="N115" i="38"/>
  <c r="M115" i="38"/>
  <c r="L115" i="38"/>
  <c r="K115" i="38"/>
  <c r="J115" i="38"/>
  <c r="I115" i="38"/>
  <c r="H115" i="38"/>
  <c r="G115" i="38"/>
  <c r="D115" i="38"/>
  <c r="C115" i="38"/>
  <c r="F114" i="38"/>
  <c r="E114" i="38"/>
  <c r="F113" i="38"/>
  <c r="E113" i="38"/>
  <c r="N112" i="38"/>
  <c r="M112" i="38"/>
  <c r="L112" i="38"/>
  <c r="K112" i="38"/>
  <c r="J112" i="38"/>
  <c r="I112" i="38"/>
  <c r="H112" i="38"/>
  <c r="G112" i="38"/>
  <c r="D112" i="38"/>
  <c r="C112" i="38"/>
  <c r="F111" i="38"/>
  <c r="E111" i="38"/>
  <c r="F110" i="38"/>
  <c r="E110" i="38"/>
  <c r="N109" i="38"/>
  <c r="M109" i="38"/>
  <c r="L109" i="38"/>
  <c r="K109" i="38"/>
  <c r="J109" i="38"/>
  <c r="I109" i="38"/>
  <c r="H109" i="38"/>
  <c r="G109" i="38"/>
  <c r="D109" i="38"/>
  <c r="C109" i="38"/>
  <c r="F108" i="38"/>
  <c r="E108" i="38"/>
  <c r="F107" i="38"/>
  <c r="E107" i="38"/>
  <c r="N106" i="38"/>
  <c r="M106" i="38"/>
  <c r="L106" i="38"/>
  <c r="K106" i="38"/>
  <c r="J106" i="38"/>
  <c r="I106" i="38"/>
  <c r="H106" i="38"/>
  <c r="G106" i="38"/>
  <c r="D106" i="38"/>
  <c r="C106" i="38"/>
  <c r="P104" i="38"/>
  <c r="F104" i="38"/>
  <c r="E104" i="38"/>
  <c r="P103" i="38"/>
  <c r="F103" i="38"/>
  <c r="E103" i="38"/>
  <c r="F102" i="38"/>
  <c r="E102" i="38"/>
  <c r="F101" i="38"/>
  <c r="E101" i="38"/>
  <c r="F100" i="38"/>
  <c r="E100" i="38"/>
  <c r="F99" i="38"/>
  <c r="E99" i="38"/>
  <c r="F98" i="38"/>
  <c r="E98" i="38"/>
  <c r="N97" i="38"/>
  <c r="M97" i="38"/>
  <c r="L97" i="38"/>
  <c r="K97" i="38"/>
  <c r="J97" i="38"/>
  <c r="I97" i="38"/>
  <c r="H97" i="38"/>
  <c r="G97" i="38"/>
  <c r="D97" i="38"/>
  <c r="C97" i="38"/>
  <c r="F96" i="38"/>
  <c r="E96" i="38"/>
  <c r="F95" i="38"/>
  <c r="E95" i="38"/>
  <c r="F94" i="38"/>
  <c r="E94" i="38"/>
  <c r="N93" i="38"/>
  <c r="N88" i="38" s="1"/>
  <c r="M93" i="38"/>
  <c r="M88" i="38" s="1"/>
  <c r="L93" i="38"/>
  <c r="L88" i="38" s="1"/>
  <c r="K93" i="38"/>
  <c r="K88" i="38" s="1"/>
  <c r="J93" i="38"/>
  <c r="J88" i="38" s="1"/>
  <c r="J78" i="38" s="1"/>
  <c r="I93" i="38"/>
  <c r="I88" i="38" s="1"/>
  <c r="I78" i="38" s="1"/>
  <c r="H93" i="38"/>
  <c r="G93" i="38"/>
  <c r="D93" i="38"/>
  <c r="C93" i="38"/>
  <c r="F92" i="38"/>
  <c r="E92" i="38"/>
  <c r="P91" i="38"/>
  <c r="F91" i="38"/>
  <c r="E91" i="38"/>
  <c r="P90" i="38"/>
  <c r="F90" i="38"/>
  <c r="E90" i="38"/>
  <c r="F89" i="38"/>
  <c r="E89" i="38"/>
  <c r="P88" i="38"/>
  <c r="G88" i="38"/>
  <c r="G78" i="38" s="1"/>
  <c r="F87" i="38"/>
  <c r="E87" i="38"/>
  <c r="P86" i="38"/>
  <c r="F82" i="38"/>
  <c r="E82" i="38"/>
  <c r="F81" i="38"/>
  <c r="E81" i="38"/>
  <c r="F80" i="38"/>
  <c r="E80" i="38"/>
  <c r="P79" i="38"/>
  <c r="N79" i="38"/>
  <c r="M79" i="38"/>
  <c r="L79" i="38"/>
  <c r="K79" i="38"/>
  <c r="K78" i="38" s="1"/>
  <c r="K77" i="38" s="1"/>
  <c r="P78" i="38"/>
  <c r="P77" i="38"/>
  <c r="F76" i="38"/>
  <c r="E76" i="38"/>
  <c r="F75" i="38"/>
  <c r="E75" i="38"/>
  <c r="P74" i="38"/>
  <c r="F74" i="38"/>
  <c r="E74" i="38"/>
  <c r="N73" i="38"/>
  <c r="M73" i="38"/>
  <c r="L73" i="38"/>
  <c r="K73" i="38"/>
  <c r="J73" i="38"/>
  <c r="I73" i="38"/>
  <c r="H73" i="38"/>
  <c r="G73" i="38"/>
  <c r="D73" i="38"/>
  <c r="C73" i="38"/>
  <c r="F72" i="38"/>
  <c r="E72" i="38"/>
  <c r="F71" i="38"/>
  <c r="E71" i="38"/>
  <c r="F70" i="38"/>
  <c r="E70" i="38"/>
  <c r="N69" i="38"/>
  <c r="N68" i="38" s="1"/>
  <c r="N67" i="38" s="1"/>
  <c r="M69" i="38"/>
  <c r="M68" i="38" s="1"/>
  <c r="L69" i="38"/>
  <c r="K69" i="38"/>
  <c r="K68" i="38" s="1"/>
  <c r="K67" i="38" s="1"/>
  <c r="J69" i="38"/>
  <c r="J68" i="38" s="1"/>
  <c r="J67" i="38" s="1"/>
  <c r="I69" i="38"/>
  <c r="H69" i="38"/>
  <c r="H68" i="38" s="1"/>
  <c r="H67" i="38" s="1"/>
  <c r="G69" i="38"/>
  <c r="G68" i="38" s="1"/>
  <c r="G67" i="38" s="1"/>
  <c r="D69" i="38"/>
  <c r="D68" i="38" s="1"/>
  <c r="C69" i="38"/>
  <c r="L68" i="38"/>
  <c r="L67" i="38" s="1"/>
  <c r="I68" i="38"/>
  <c r="C68" i="38"/>
  <c r="F66" i="38"/>
  <c r="E66" i="38"/>
  <c r="F65" i="38"/>
  <c r="E65" i="38"/>
  <c r="N64" i="38"/>
  <c r="N63" i="38" s="1"/>
  <c r="M64" i="38"/>
  <c r="M63" i="38" s="1"/>
  <c r="L64" i="38"/>
  <c r="L63" i="38" s="1"/>
  <c r="K64" i="38"/>
  <c r="K63" i="38" s="1"/>
  <c r="J64" i="38"/>
  <c r="J63" i="38" s="1"/>
  <c r="I64" i="38"/>
  <c r="I63" i="38" s="1"/>
  <c r="H64" i="38"/>
  <c r="H63" i="38" s="1"/>
  <c r="G64" i="38"/>
  <c r="G63" i="38" s="1"/>
  <c r="D64" i="38"/>
  <c r="D63" i="38" s="1"/>
  <c r="C64" i="38"/>
  <c r="C63" i="38" s="1"/>
  <c r="F62" i="38"/>
  <c r="E62" i="38"/>
  <c r="P61" i="38"/>
  <c r="F61" i="38"/>
  <c r="E61" i="38"/>
  <c r="P60" i="38"/>
  <c r="F60" i="38"/>
  <c r="E60" i="38"/>
  <c r="F59" i="38"/>
  <c r="E59" i="38"/>
  <c r="P58" i="38"/>
  <c r="N58" i="38"/>
  <c r="M58" i="38"/>
  <c r="L58" i="38"/>
  <c r="K58" i="38"/>
  <c r="J58" i="38"/>
  <c r="I58" i="38"/>
  <c r="H58" i="38"/>
  <c r="G58" i="38"/>
  <c r="D58" i="38"/>
  <c r="C58" i="38"/>
  <c r="F57" i="38"/>
  <c r="E57" i="38"/>
  <c r="F56" i="38"/>
  <c r="E56" i="38"/>
  <c r="F55" i="38"/>
  <c r="E55" i="38"/>
  <c r="N54" i="38"/>
  <c r="M54" i="38"/>
  <c r="L54" i="38"/>
  <c r="L52" i="38" s="1"/>
  <c r="K54" i="38"/>
  <c r="J54" i="38"/>
  <c r="J52" i="38" s="1"/>
  <c r="I54" i="38"/>
  <c r="I52" i="38" s="1"/>
  <c r="H54" i="38"/>
  <c r="H52" i="38" s="1"/>
  <c r="G54" i="38"/>
  <c r="G52" i="38" s="1"/>
  <c r="D54" i="38"/>
  <c r="D52" i="38" s="1"/>
  <c r="C54" i="38"/>
  <c r="C52" i="38" s="1"/>
  <c r="F53" i="38"/>
  <c r="E53" i="38"/>
  <c r="N52" i="38"/>
  <c r="M52" i="38"/>
  <c r="K52" i="38"/>
  <c r="F51" i="38"/>
  <c r="F50" i="38" s="1"/>
  <c r="E51" i="38"/>
  <c r="E50" i="38" s="1"/>
  <c r="N50" i="38"/>
  <c r="M50" i="38"/>
  <c r="L50" i="38"/>
  <c r="K50" i="38"/>
  <c r="J50" i="38"/>
  <c r="I50" i="38"/>
  <c r="H50" i="38"/>
  <c r="G50" i="38"/>
  <c r="D50" i="38"/>
  <c r="C50" i="38"/>
  <c r="F49" i="38"/>
  <c r="F48" i="38" s="1"/>
  <c r="E49" i="38"/>
  <c r="E48" i="38" s="1"/>
  <c r="N48" i="38"/>
  <c r="M48" i="38"/>
  <c r="L48" i="38"/>
  <c r="K48" i="38"/>
  <c r="J48" i="38"/>
  <c r="I48" i="38"/>
  <c r="H48" i="38"/>
  <c r="G48" i="38"/>
  <c r="D48" i="38"/>
  <c r="C48" i="38"/>
  <c r="P47" i="38"/>
  <c r="F47" i="38"/>
  <c r="E47" i="38"/>
  <c r="F46" i="38"/>
  <c r="E46" i="38"/>
  <c r="F45" i="38"/>
  <c r="E45" i="38"/>
  <c r="P44" i="38"/>
  <c r="F44" i="38"/>
  <c r="E44" i="38"/>
  <c r="P43" i="38"/>
  <c r="F43" i="38"/>
  <c r="E43" i="38"/>
  <c r="F42" i="38"/>
  <c r="E42" i="38"/>
  <c r="F41" i="38"/>
  <c r="E41" i="38"/>
  <c r="F40" i="38"/>
  <c r="E40" i="38"/>
  <c r="F39" i="38"/>
  <c r="E39" i="38"/>
  <c r="F38" i="38"/>
  <c r="E38" i="38"/>
  <c r="F37" i="38"/>
  <c r="E37" i="38"/>
  <c r="F36" i="38"/>
  <c r="E36" i="38"/>
  <c r="P35" i="38"/>
  <c r="F35" i="38"/>
  <c r="E35" i="38"/>
  <c r="F34" i="38"/>
  <c r="E34" i="38"/>
  <c r="P33" i="38"/>
  <c r="N33" i="38"/>
  <c r="M33" i="38"/>
  <c r="L33" i="38"/>
  <c r="K33" i="38"/>
  <c r="J33" i="38"/>
  <c r="I33" i="38"/>
  <c r="H33" i="38"/>
  <c r="G33" i="38"/>
  <c r="D33" i="38"/>
  <c r="C33" i="38"/>
  <c r="P32" i="38"/>
  <c r="F31" i="38"/>
  <c r="F30" i="38" s="1"/>
  <c r="E31" i="38"/>
  <c r="E30" i="38" s="1"/>
  <c r="N30" i="38"/>
  <c r="M30" i="38"/>
  <c r="L30" i="38"/>
  <c r="K30" i="38"/>
  <c r="J30" i="38"/>
  <c r="I30" i="38"/>
  <c r="H30" i="38"/>
  <c r="G30" i="38"/>
  <c r="D30" i="38"/>
  <c r="C30" i="38"/>
  <c r="F29" i="38"/>
  <c r="E29" i="38"/>
  <c r="F28" i="38"/>
  <c r="E28" i="38"/>
  <c r="F27" i="38"/>
  <c r="E27" i="38"/>
  <c r="F26" i="38"/>
  <c r="F25" i="38" s="1"/>
  <c r="E26" i="38"/>
  <c r="N25" i="38"/>
  <c r="M25" i="38"/>
  <c r="L25" i="38"/>
  <c r="K25" i="38"/>
  <c r="J25" i="38"/>
  <c r="I25" i="38"/>
  <c r="H25" i="38"/>
  <c r="G25" i="38"/>
  <c r="D25" i="38"/>
  <c r="C25" i="38"/>
  <c r="P24" i="38"/>
  <c r="F24" i="38"/>
  <c r="F23" i="38" s="1"/>
  <c r="E24" i="38"/>
  <c r="E23" i="38" s="1"/>
  <c r="P23" i="38"/>
  <c r="N23" i="38"/>
  <c r="M23" i="38"/>
  <c r="L23" i="38"/>
  <c r="K23" i="38"/>
  <c r="K22" i="38" s="1"/>
  <c r="K21" i="38" s="1"/>
  <c r="J23" i="38"/>
  <c r="J22" i="38" s="1"/>
  <c r="J21" i="38" s="1"/>
  <c r="I23" i="38"/>
  <c r="H23" i="38"/>
  <c r="G23" i="38"/>
  <c r="G22" i="38" s="1"/>
  <c r="G21" i="38" s="1"/>
  <c r="D23" i="38"/>
  <c r="C23" i="38"/>
  <c r="P22" i="38"/>
  <c r="N22" i="38"/>
  <c r="N21" i="38" s="1"/>
  <c r="P21" i="38"/>
  <c r="F19" i="38"/>
  <c r="E19" i="38"/>
  <c r="F18" i="38"/>
  <c r="E18" i="38"/>
  <c r="N17" i="38"/>
  <c r="N16" i="38" s="1"/>
  <c r="N15" i="38" s="1"/>
  <c r="M17" i="38"/>
  <c r="M16" i="38" s="1"/>
  <c r="M15" i="38" s="1"/>
  <c r="L17" i="38"/>
  <c r="K17" i="38"/>
  <c r="K16" i="38" s="1"/>
  <c r="K15" i="38" s="1"/>
  <c r="J17" i="38"/>
  <c r="J16" i="38" s="1"/>
  <c r="J15" i="38" s="1"/>
  <c r="I17" i="38"/>
  <c r="I16" i="38" s="1"/>
  <c r="I15" i="38" s="1"/>
  <c r="H17" i="38"/>
  <c r="H16" i="38" s="1"/>
  <c r="H15" i="38" s="1"/>
  <c r="G17" i="38"/>
  <c r="G16" i="38" s="1"/>
  <c r="G15" i="38" s="1"/>
  <c r="D17" i="38"/>
  <c r="D16" i="38" s="1"/>
  <c r="D15" i="38" s="1"/>
  <c r="C17" i="38"/>
  <c r="C16" i="38" s="1"/>
  <c r="C15" i="38" s="1"/>
  <c r="P16" i="38"/>
  <c r="L16" i="38"/>
  <c r="L15" i="38" s="1"/>
  <c r="P15" i="38"/>
  <c r="P14" i="38"/>
  <c r="T13" i="38"/>
  <c r="S13" i="38"/>
  <c r="R13" i="38"/>
  <c r="Q13" i="38"/>
  <c r="O13" i="38"/>
  <c r="P245" i="37"/>
  <c r="P233" i="37"/>
  <c r="F499" i="37"/>
  <c r="E499" i="37"/>
  <c r="F498" i="37"/>
  <c r="E498" i="37"/>
  <c r="F497" i="37"/>
  <c r="E497" i="37"/>
  <c r="E496" i="37" s="1"/>
  <c r="E495" i="37" s="1"/>
  <c r="N496" i="37"/>
  <c r="N495" i="37" s="1"/>
  <c r="M496" i="37"/>
  <c r="L496" i="37"/>
  <c r="L495" i="37" s="1"/>
  <c r="K496" i="37"/>
  <c r="K495" i="37" s="1"/>
  <c r="J496" i="37"/>
  <c r="I496" i="37"/>
  <c r="H496" i="37"/>
  <c r="H495" i="37" s="1"/>
  <c r="G496" i="37"/>
  <c r="G495" i="37" s="1"/>
  <c r="D496" i="37"/>
  <c r="D495" i="37" s="1"/>
  <c r="C496" i="37"/>
  <c r="M495" i="37"/>
  <c r="J495" i="37"/>
  <c r="I495" i="37"/>
  <c r="C495" i="37"/>
  <c r="F494" i="37"/>
  <c r="E494" i="37"/>
  <c r="F493" i="37"/>
  <c r="E493" i="37"/>
  <c r="F492" i="37"/>
  <c r="E492" i="37"/>
  <c r="F491" i="37"/>
  <c r="E491" i="37"/>
  <c r="N490" i="37"/>
  <c r="M490" i="37"/>
  <c r="L490" i="37"/>
  <c r="K490" i="37"/>
  <c r="J490" i="37"/>
  <c r="I490" i="37"/>
  <c r="H490" i="37"/>
  <c r="G490" i="37"/>
  <c r="G484" i="37" s="1"/>
  <c r="D490" i="37"/>
  <c r="D484" i="37" s="1"/>
  <c r="D480" i="37" s="1"/>
  <c r="C490" i="37"/>
  <c r="F489" i="37"/>
  <c r="E489" i="37"/>
  <c r="F488" i="37"/>
  <c r="E488" i="37"/>
  <c r="F487" i="37"/>
  <c r="E487" i="37"/>
  <c r="F486" i="37"/>
  <c r="F485" i="37" s="1"/>
  <c r="E486" i="37"/>
  <c r="N485" i="37"/>
  <c r="M485" i="37"/>
  <c r="M484" i="37" s="1"/>
  <c r="M480" i="37" s="1"/>
  <c r="L485" i="37"/>
  <c r="L484" i="37" s="1"/>
  <c r="K485" i="37"/>
  <c r="K484" i="37" s="1"/>
  <c r="J485" i="37"/>
  <c r="I485" i="37"/>
  <c r="H485" i="37"/>
  <c r="H484" i="37" s="1"/>
  <c r="G485" i="37"/>
  <c r="D485" i="37"/>
  <c r="C485" i="37"/>
  <c r="C484" i="37" s="1"/>
  <c r="N484" i="37"/>
  <c r="N480" i="37" s="1"/>
  <c r="J484" i="37"/>
  <c r="I484" i="37"/>
  <c r="F483" i="37"/>
  <c r="E483" i="37"/>
  <c r="F482" i="37"/>
  <c r="F481" i="37" s="1"/>
  <c r="E482" i="37"/>
  <c r="N481" i="37"/>
  <c r="M481" i="37"/>
  <c r="L481" i="37"/>
  <c r="L480" i="37" s="1"/>
  <c r="K481" i="37"/>
  <c r="J481" i="37"/>
  <c r="I481" i="37"/>
  <c r="I480" i="37" s="1"/>
  <c r="H481" i="37"/>
  <c r="H480" i="37" s="1"/>
  <c r="G481" i="37"/>
  <c r="D481" i="37"/>
  <c r="C481" i="37"/>
  <c r="F479" i="37"/>
  <c r="E479" i="37"/>
  <c r="F478" i="37"/>
  <c r="F477" i="37" s="1"/>
  <c r="F476" i="37" s="1"/>
  <c r="E478" i="37"/>
  <c r="E477" i="37" s="1"/>
  <c r="E476" i="37" s="1"/>
  <c r="N477" i="37"/>
  <c r="N476" i="37" s="1"/>
  <c r="N468" i="37" s="1"/>
  <c r="M477" i="37"/>
  <c r="M476" i="37" s="1"/>
  <c r="L477" i="37"/>
  <c r="L476" i="37" s="1"/>
  <c r="K477" i="37"/>
  <c r="J477" i="37"/>
  <c r="I477" i="37"/>
  <c r="I476" i="37" s="1"/>
  <c r="H477" i="37"/>
  <c r="H476" i="37" s="1"/>
  <c r="G477" i="37"/>
  <c r="D477" i="37"/>
  <c r="C477" i="37"/>
  <c r="C476" i="37" s="1"/>
  <c r="K476" i="37"/>
  <c r="J476" i="37"/>
  <c r="G476" i="37"/>
  <c r="D476" i="37"/>
  <c r="F475" i="37"/>
  <c r="E475" i="37"/>
  <c r="F474" i="37"/>
  <c r="E474" i="37"/>
  <c r="F473" i="37"/>
  <c r="E473" i="37"/>
  <c r="F472" i="37"/>
  <c r="E472" i="37"/>
  <c r="F471" i="37"/>
  <c r="F470" i="37" s="1"/>
  <c r="F469" i="37" s="1"/>
  <c r="E471" i="37"/>
  <c r="N470" i="37"/>
  <c r="M470" i="37"/>
  <c r="L470" i="37"/>
  <c r="K470" i="37"/>
  <c r="J470" i="37"/>
  <c r="I470" i="37"/>
  <c r="H470" i="37"/>
  <c r="G470" i="37"/>
  <c r="E470" i="37"/>
  <c r="D470" i="37"/>
  <c r="C470" i="37"/>
  <c r="N469" i="37"/>
  <c r="M469" i="37"/>
  <c r="M468" i="37" s="1"/>
  <c r="L469" i="37"/>
  <c r="K469" i="37"/>
  <c r="J469" i="37"/>
  <c r="I469" i="37"/>
  <c r="H469" i="37"/>
  <c r="G469" i="37"/>
  <c r="E469" i="37"/>
  <c r="E468" i="37" s="1"/>
  <c r="D469" i="37"/>
  <c r="C469" i="37"/>
  <c r="F467" i="37"/>
  <c r="E467" i="37"/>
  <c r="F466" i="37"/>
  <c r="E466" i="37"/>
  <c r="F465" i="37"/>
  <c r="E465" i="37"/>
  <c r="F464" i="37"/>
  <c r="E464" i="37"/>
  <c r="F463" i="37"/>
  <c r="E463" i="37"/>
  <c r="F462" i="37"/>
  <c r="E462" i="37"/>
  <c r="F461" i="37"/>
  <c r="E461" i="37"/>
  <c r="F460" i="37"/>
  <c r="E460" i="37"/>
  <c r="F459" i="37"/>
  <c r="E459" i="37"/>
  <c r="F458" i="37"/>
  <c r="E458" i="37"/>
  <c r="F457" i="37"/>
  <c r="E457" i="37"/>
  <c r="F456" i="37"/>
  <c r="E456" i="37"/>
  <c r="F455" i="37"/>
  <c r="E455" i="37"/>
  <c r="F454" i="37"/>
  <c r="E454" i="37"/>
  <c r="N453" i="37"/>
  <c r="M453" i="37"/>
  <c r="L453" i="37"/>
  <c r="K453" i="37"/>
  <c r="J453" i="37"/>
  <c r="I453" i="37"/>
  <c r="H453" i="37"/>
  <c r="G453" i="37"/>
  <c r="F453" i="37"/>
  <c r="E453" i="37"/>
  <c r="D453" i="37"/>
  <c r="C453" i="37"/>
  <c r="F452" i="37"/>
  <c r="E452" i="37"/>
  <c r="F451" i="37"/>
  <c r="E451" i="37"/>
  <c r="F450" i="37"/>
  <c r="F449" i="37" s="1"/>
  <c r="E450" i="37"/>
  <c r="E449" i="37" s="1"/>
  <c r="N449" i="37"/>
  <c r="M449" i="37"/>
  <c r="L449" i="37"/>
  <c r="K449" i="37"/>
  <c r="J449" i="37"/>
  <c r="I449" i="37"/>
  <c r="H449" i="37"/>
  <c r="G449" i="37"/>
  <c r="D449" i="37"/>
  <c r="C449" i="37"/>
  <c r="F448" i="37"/>
  <c r="E448" i="37"/>
  <c r="F447" i="37"/>
  <c r="E447" i="37"/>
  <c r="F446" i="37"/>
  <c r="F445" i="37" s="1"/>
  <c r="E446" i="37"/>
  <c r="E445" i="37" s="1"/>
  <c r="N445" i="37"/>
  <c r="M445" i="37"/>
  <c r="L445" i="37"/>
  <c r="K445" i="37"/>
  <c r="J445" i="37"/>
  <c r="I445" i="37"/>
  <c r="H445" i="37"/>
  <c r="G445" i="37"/>
  <c r="D445" i="37"/>
  <c r="C445" i="37"/>
  <c r="F444" i="37"/>
  <c r="E444" i="37"/>
  <c r="F443" i="37"/>
  <c r="E443" i="37"/>
  <c r="F442" i="37"/>
  <c r="E442" i="37"/>
  <c r="N441" i="37"/>
  <c r="M441" i="37"/>
  <c r="L441" i="37"/>
  <c r="K441" i="37"/>
  <c r="J441" i="37"/>
  <c r="I441" i="37"/>
  <c r="H441" i="37"/>
  <c r="G441" i="37"/>
  <c r="D441" i="37"/>
  <c r="C441" i="37"/>
  <c r="F440" i="37"/>
  <c r="E440" i="37"/>
  <c r="F439" i="37"/>
  <c r="E439" i="37"/>
  <c r="F438" i="37"/>
  <c r="F437" i="37" s="1"/>
  <c r="E438" i="37"/>
  <c r="E437" i="37" s="1"/>
  <c r="N437" i="37"/>
  <c r="M437" i="37"/>
  <c r="L437" i="37"/>
  <c r="K437" i="37"/>
  <c r="J437" i="37"/>
  <c r="I437" i="37"/>
  <c r="H437" i="37"/>
  <c r="G437" i="37"/>
  <c r="D437" i="37"/>
  <c r="C437" i="37"/>
  <c r="F436" i="37"/>
  <c r="E436" i="37"/>
  <c r="F435" i="37"/>
  <c r="E435" i="37"/>
  <c r="F434" i="37"/>
  <c r="E434" i="37"/>
  <c r="N433" i="37"/>
  <c r="M433" i="37"/>
  <c r="L433" i="37"/>
  <c r="K433" i="37"/>
  <c r="J433" i="37"/>
  <c r="I433" i="37"/>
  <c r="H433" i="37"/>
  <c r="G433" i="37"/>
  <c r="D433" i="37"/>
  <c r="C433" i="37"/>
  <c r="F432" i="37"/>
  <c r="E432" i="37"/>
  <c r="F431" i="37"/>
  <c r="E431" i="37"/>
  <c r="F430" i="37"/>
  <c r="E430" i="37"/>
  <c r="N429" i="37"/>
  <c r="M429" i="37"/>
  <c r="L429" i="37"/>
  <c r="K429" i="37"/>
  <c r="J429" i="37"/>
  <c r="I429" i="37"/>
  <c r="H429" i="37"/>
  <c r="G429" i="37"/>
  <c r="D429" i="37"/>
  <c r="C429" i="37"/>
  <c r="F428" i="37"/>
  <c r="E428" i="37"/>
  <c r="F427" i="37"/>
  <c r="E427" i="37"/>
  <c r="F426" i="37"/>
  <c r="E426" i="37"/>
  <c r="N425" i="37"/>
  <c r="M425" i="37"/>
  <c r="L425" i="37"/>
  <c r="K425" i="37"/>
  <c r="J425" i="37"/>
  <c r="I425" i="37"/>
  <c r="H425" i="37"/>
  <c r="G425" i="37"/>
  <c r="D425" i="37"/>
  <c r="C425" i="37"/>
  <c r="F424" i="37"/>
  <c r="E424" i="37"/>
  <c r="F423" i="37"/>
  <c r="E423" i="37"/>
  <c r="F422" i="37"/>
  <c r="E422" i="37"/>
  <c r="N421" i="37"/>
  <c r="M421" i="37"/>
  <c r="M412" i="37" s="1"/>
  <c r="L421" i="37"/>
  <c r="K421" i="37"/>
  <c r="J421" i="37"/>
  <c r="I421" i="37"/>
  <c r="I412" i="37" s="1"/>
  <c r="H421" i="37"/>
  <c r="G421" i="37"/>
  <c r="F421" i="37"/>
  <c r="E421" i="37"/>
  <c r="D421" i="37"/>
  <c r="C421" i="37"/>
  <c r="F420" i="37"/>
  <c r="E420" i="37"/>
  <c r="F419" i="37"/>
  <c r="E419" i="37"/>
  <c r="F418" i="37"/>
  <c r="F417" i="37" s="1"/>
  <c r="E418" i="37"/>
  <c r="E417" i="37" s="1"/>
  <c r="N417" i="37"/>
  <c r="M417" i="37"/>
  <c r="L417" i="37"/>
  <c r="K417" i="37"/>
  <c r="J417" i="37"/>
  <c r="I417" i="37"/>
  <c r="H417" i="37"/>
  <c r="G417" i="37"/>
  <c r="D417" i="37"/>
  <c r="C417" i="37"/>
  <c r="F416" i="37"/>
  <c r="E416" i="37"/>
  <c r="F415" i="37"/>
  <c r="E415" i="37"/>
  <c r="F414" i="37"/>
  <c r="F413" i="37" s="1"/>
  <c r="E414" i="37"/>
  <c r="E413" i="37" s="1"/>
  <c r="N413" i="37"/>
  <c r="M413" i="37"/>
  <c r="L413" i="37"/>
  <c r="K413" i="37"/>
  <c r="J413" i="37"/>
  <c r="I413" i="37"/>
  <c r="H413" i="37"/>
  <c r="G413" i="37"/>
  <c r="D413" i="37"/>
  <c r="C413" i="37"/>
  <c r="N412" i="37"/>
  <c r="F411" i="37"/>
  <c r="E411" i="37"/>
  <c r="F410" i="37"/>
  <c r="E410" i="37"/>
  <c r="F409" i="37"/>
  <c r="E409" i="37"/>
  <c r="F408" i="37"/>
  <c r="E408" i="37"/>
  <c r="F407" i="37"/>
  <c r="E407" i="37"/>
  <c r="N406" i="37"/>
  <c r="M406" i="37"/>
  <c r="M405" i="37" s="1"/>
  <c r="L406" i="37"/>
  <c r="L405" i="37" s="1"/>
  <c r="K406" i="37"/>
  <c r="K405" i="37" s="1"/>
  <c r="J406" i="37"/>
  <c r="I406" i="37"/>
  <c r="I405" i="37" s="1"/>
  <c r="H406" i="37"/>
  <c r="G406" i="37"/>
  <c r="D406" i="37"/>
  <c r="D405" i="37" s="1"/>
  <c r="C406" i="37"/>
  <c r="C405" i="37" s="1"/>
  <c r="N405" i="37"/>
  <c r="J405" i="37"/>
  <c r="H405" i="37"/>
  <c r="G405" i="37"/>
  <c r="F404" i="37"/>
  <c r="E404" i="37"/>
  <c r="E403" i="37" s="1"/>
  <c r="N403" i="37"/>
  <c r="M403" i="37"/>
  <c r="L403" i="37"/>
  <c r="K403" i="37"/>
  <c r="J403" i="37"/>
  <c r="I403" i="37"/>
  <c r="H403" i="37"/>
  <c r="G403" i="37"/>
  <c r="F403" i="37"/>
  <c r="D403" i="37"/>
  <c r="C403" i="37"/>
  <c r="F402" i="37"/>
  <c r="E402" i="37"/>
  <c r="F401" i="37"/>
  <c r="E401" i="37"/>
  <c r="F400" i="37"/>
  <c r="F399" i="37" s="1"/>
  <c r="E400" i="37"/>
  <c r="N399" i="37"/>
  <c r="M399" i="37"/>
  <c r="L399" i="37"/>
  <c r="K399" i="37"/>
  <c r="J399" i="37"/>
  <c r="I399" i="37"/>
  <c r="H399" i="37"/>
  <c r="G399" i="37"/>
  <c r="D399" i="37"/>
  <c r="C399" i="37"/>
  <c r="F398" i="37"/>
  <c r="E398" i="37"/>
  <c r="F397" i="37"/>
  <c r="E397" i="37"/>
  <c r="F396" i="37"/>
  <c r="F395" i="37" s="1"/>
  <c r="E396" i="37"/>
  <c r="E395" i="37" s="1"/>
  <c r="N395" i="37"/>
  <c r="M395" i="37"/>
  <c r="L395" i="37"/>
  <c r="K395" i="37"/>
  <c r="J395" i="37"/>
  <c r="I395" i="37"/>
  <c r="H395" i="37"/>
  <c r="G395" i="37"/>
  <c r="D395" i="37"/>
  <c r="C395" i="37"/>
  <c r="F394" i="37"/>
  <c r="E394" i="37"/>
  <c r="F393" i="37"/>
  <c r="E393" i="37"/>
  <c r="F392" i="37"/>
  <c r="E392" i="37"/>
  <c r="N391" i="37"/>
  <c r="M391" i="37"/>
  <c r="L391" i="37"/>
  <c r="K391" i="37"/>
  <c r="J391" i="37"/>
  <c r="I391" i="37"/>
  <c r="H391" i="37"/>
  <c r="G391" i="37"/>
  <c r="D391" i="37"/>
  <c r="C391" i="37"/>
  <c r="F390" i="37"/>
  <c r="E390" i="37"/>
  <c r="F389" i="37"/>
  <c r="E389" i="37"/>
  <c r="F388" i="37"/>
  <c r="F387" i="37" s="1"/>
  <c r="E388" i="37"/>
  <c r="N387" i="37"/>
  <c r="M387" i="37"/>
  <c r="L387" i="37"/>
  <c r="K387" i="37"/>
  <c r="J387" i="37"/>
  <c r="I387" i="37"/>
  <c r="H387" i="37"/>
  <c r="G387" i="37"/>
  <c r="D387" i="37"/>
  <c r="C387" i="37"/>
  <c r="F386" i="37"/>
  <c r="E386" i="37"/>
  <c r="F385" i="37"/>
  <c r="E385" i="37"/>
  <c r="F384" i="37"/>
  <c r="E384" i="37"/>
  <c r="N383" i="37"/>
  <c r="M383" i="37"/>
  <c r="L383" i="37"/>
  <c r="K383" i="37"/>
  <c r="J383" i="37"/>
  <c r="I383" i="37"/>
  <c r="H383" i="37"/>
  <c r="G383" i="37"/>
  <c r="D383" i="37"/>
  <c r="C383" i="37"/>
  <c r="F382" i="37"/>
  <c r="E382" i="37"/>
  <c r="F381" i="37"/>
  <c r="E381" i="37"/>
  <c r="F380" i="37"/>
  <c r="E380" i="37"/>
  <c r="N379" i="37"/>
  <c r="M379" i="37"/>
  <c r="L379" i="37"/>
  <c r="K379" i="37"/>
  <c r="J379" i="37"/>
  <c r="I379" i="37"/>
  <c r="H379" i="37"/>
  <c r="G379" i="37"/>
  <c r="E379" i="37"/>
  <c r="D379" i="37"/>
  <c r="C379" i="37"/>
  <c r="F378" i="37"/>
  <c r="E378" i="37"/>
  <c r="F377" i="37"/>
  <c r="E377" i="37"/>
  <c r="F376" i="37"/>
  <c r="E376" i="37"/>
  <c r="E375" i="37" s="1"/>
  <c r="N375" i="37"/>
  <c r="M375" i="37"/>
  <c r="L375" i="37"/>
  <c r="K375" i="37"/>
  <c r="J375" i="37"/>
  <c r="I375" i="37"/>
  <c r="H375" i="37"/>
  <c r="G375" i="37"/>
  <c r="D375" i="37"/>
  <c r="C375" i="37"/>
  <c r="F374" i="37"/>
  <c r="E374" i="37"/>
  <c r="F373" i="37"/>
  <c r="E373" i="37"/>
  <c r="F372" i="37"/>
  <c r="E372" i="37"/>
  <c r="E371" i="37" s="1"/>
  <c r="N371" i="37"/>
  <c r="M371" i="37"/>
  <c r="L371" i="37"/>
  <c r="K371" i="37"/>
  <c r="J371" i="37"/>
  <c r="I371" i="37"/>
  <c r="H371" i="37"/>
  <c r="G371" i="37"/>
  <c r="F371" i="37"/>
  <c r="D371" i="37"/>
  <c r="C371" i="37"/>
  <c r="F370" i="37"/>
  <c r="E370" i="37"/>
  <c r="F369" i="37"/>
  <c r="E369" i="37"/>
  <c r="F368" i="37"/>
  <c r="F367" i="37" s="1"/>
  <c r="E368" i="37"/>
  <c r="N367" i="37"/>
  <c r="M367" i="37"/>
  <c r="L367" i="37"/>
  <c r="K367" i="37"/>
  <c r="J367" i="37"/>
  <c r="I367" i="37"/>
  <c r="H367" i="37"/>
  <c r="G367" i="37"/>
  <c r="D367" i="37"/>
  <c r="C367" i="37"/>
  <c r="F366" i="37"/>
  <c r="E366" i="37"/>
  <c r="F365" i="37"/>
  <c r="E365" i="37"/>
  <c r="F364" i="37"/>
  <c r="F363" i="37" s="1"/>
  <c r="E364" i="37"/>
  <c r="E363" i="37" s="1"/>
  <c r="N363" i="37"/>
  <c r="M363" i="37"/>
  <c r="L363" i="37"/>
  <c r="K363" i="37"/>
  <c r="J363" i="37"/>
  <c r="I363" i="37"/>
  <c r="H363" i="37"/>
  <c r="G363" i="37"/>
  <c r="D363" i="37"/>
  <c r="C363" i="37"/>
  <c r="F362" i="37"/>
  <c r="F361" i="37" s="1"/>
  <c r="E362" i="37"/>
  <c r="E361" i="37" s="1"/>
  <c r="N361" i="37"/>
  <c r="M361" i="37"/>
  <c r="L361" i="37"/>
  <c r="K361" i="37"/>
  <c r="J361" i="37"/>
  <c r="I361" i="37"/>
  <c r="H361" i="37"/>
  <c r="G361" i="37"/>
  <c r="D361" i="37"/>
  <c r="C361" i="37"/>
  <c r="F360" i="37"/>
  <c r="E360" i="37"/>
  <c r="F359" i="37"/>
  <c r="E359" i="37"/>
  <c r="F358" i="37"/>
  <c r="F357" i="37" s="1"/>
  <c r="E358" i="37"/>
  <c r="N357" i="37"/>
  <c r="M357" i="37"/>
  <c r="L357" i="37"/>
  <c r="K357" i="37"/>
  <c r="J357" i="37"/>
  <c r="I357" i="37"/>
  <c r="H357" i="37"/>
  <c r="G357" i="37"/>
  <c r="D357" i="37"/>
  <c r="C357" i="37"/>
  <c r="F356" i="37"/>
  <c r="F355" i="37" s="1"/>
  <c r="E356" i="37"/>
  <c r="E355" i="37" s="1"/>
  <c r="N355" i="37"/>
  <c r="M355" i="37"/>
  <c r="L355" i="37"/>
  <c r="K355" i="37"/>
  <c r="J355" i="37"/>
  <c r="I355" i="37"/>
  <c r="H355" i="37"/>
  <c r="G355" i="37"/>
  <c r="D355" i="37"/>
  <c r="C355" i="37"/>
  <c r="F354" i="37"/>
  <c r="F353" i="37" s="1"/>
  <c r="E354" i="37"/>
  <c r="N353" i="37"/>
  <c r="M353" i="37"/>
  <c r="M350" i="37" s="1"/>
  <c r="L353" i="37"/>
  <c r="K353" i="37"/>
  <c r="J353" i="37"/>
  <c r="I353" i="37"/>
  <c r="I350" i="37" s="1"/>
  <c r="H353" i="37"/>
  <c r="G353" i="37"/>
  <c r="E353" i="37"/>
  <c r="D353" i="37"/>
  <c r="C353" i="37"/>
  <c r="F352" i="37"/>
  <c r="F351" i="37" s="1"/>
  <c r="E352" i="37"/>
  <c r="E351" i="37" s="1"/>
  <c r="N351" i="37"/>
  <c r="M351" i="37"/>
  <c r="L351" i="37"/>
  <c r="K351" i="37"/>
  <c r="K350" i="37" s="1"/>
  <c r="J351" i="37"/>
  <c r="I351" i="37"/>
  <c r="H351" i="37"/>
  <c r="G351" i="37"/>
  <c r="G350" i="37" s="1"/>
  <c r="D351" i="37"/>
  <c r="C351" i="37"/>
  <c r="H350" i="37"/>
  <c r="F349" i="37"/>
  <c r="E349" i="37"/>
  <c r="F348" i="37"/>
  <c r="E348" i="37"/>
  <c r="N347" i="37"/>
  <c r="M347" i="37"/>
  <c r="L347" i="37"/>
  <c r="K347" i="37"/>
  <c r="J347" i="37"/>
  <c r="I347" i="37"/>
  <c r="H347" i="37"/>
  <c r="G347" i="37"/>
  <c r="D347" i="37"/>
  <c r="C347" i="37"/>
  <c r="F346" i="37"/>
  <c r="E346" i="37"/>
  <c r="F345" i="37"/>
  <c r="E345" i="37"/>
  <c r="F344" i="37"/>
  <c r="E344" i="37"/>
  <c r="F343" i="37"/>
  <c r="E343" i="37"/>
  <c r="F342" i="37"/>
  <c r="E342" i="37"/>
  <c r="F341" i="37"/>
  <c r="E341" i="37"/>
  <c r="F340" i="37"/>
  <c r="E340" i="37"/>
  <c r="F339" i="37"/>
  <c r="E339" i="37"/>
  <c r="F338" i="37"/>
  <c r="E338" i="37"/>
  <c r="F337" i="37"/>
  <c r="E337" i="37"/>
  <c r="F336" i="37"/>
  <c r="E336" i="37"/>
  <c r="F335" i="37"/>
  <c r="E335" i="37"/>
  <c r="F334" i="37"/>
  <c r="E334" i="37"/>
  <c r="F333" i="37"/>
  <c r="E333" i="37"/>
  <c r="N332" i="37"/>
  <c r="M332" i="37"/>
  <c r="L332" i="37"/>
  <c r="L331" i="37" s="1"/>
  <c r="K332" i="37"/>
  <c r="J332" i="37"/>
  <c r="I332" i="37"/>
  <c r="I331" i="37" s="1"/>
  <c r="H332" i="37"/>
  <c r="G332" i="37"/>
  <c r="D332" i="37"/>
  <c r="C332" i="37"/>
  <c r="C331" i="37" s="1"/>
  <c r="M331" i="37"/>
  <c r="H331" i="37"/>
  <c r="F330" i="37"/>
  <c r="E330" i="37"/>
  <c r="F329" i="37"/>
  <c r="E329" i="37"/>
  <c r="F328" i="37"/>
  <c r="F327" i="37" s="1"/>
  <c r="E328" i="37"/>
  <c r="N327" i="37"/>
  <c r="M327" i="37"/>
  <c r="L327" i="37"/>
  <c r="K327" i="37"/>
  <c r="J327" i="37"/>
  <c r="I327" i="37"/>
  <c r="H327" i="37"/>
  <c r="G327" i="37"/>
  <c r="D327" i="37"/>
  <c r="C327" i="37"/>
  <c r="C311" i="37" s="1"/>
  <c r="F326" i="37"/>
  <c r="E326" i="37"/>
  <c r="F325" i="37"/>
  <c r="E325" i="37"/>
  <c r="F324" i="37"/>
  <c r="E324" i="37"/>
  <c r="F323" i="37"/>
  <c r="E323" i="37"/>
  <c r="F322" i="37"/>
  <c r="E322" i="37"/>
  <c r="F321" i="37"/>
  <c r="E321" i="37"/>
  <c r="F320" i="37"/>
  <c r="E320" i="37"/>
  <c r="F319" i="37"/>
  <c r="E319" i="37"/>
  <c r="F318" i="37"/>
  <c r="E318" i="37"/>
  <c r="F317" i="37"/>
  <c r="E317" i="37"/>
  <c r="F316" i="37"/>
  <c r="E316" i="37"/>
  <c r="F315" i="37"/>
  <c r="E315" i="37"/>
  <c r="F314" i="37"/>
  <c r="E314" i="37"/>
  <c r="F313" i="37"/>
  <c r="E313" i="37"/>
  <c r="E312" i="37" s="1"/>
  <c r="N312" i="37"/>
  <c r="N311" i="37" s="1"/>
  <c r="M312" i="37"/>
  <c r="L312" i="37"/>
  <c r="K312" i="37"/>
  <c r="K311" i="37" s="1"/>
  <c r="J312" i="37"/>
  <c r="J311" i="37" s="1"/>
  <c r="I312" i="37"/>
  <c r="I311" i="37" s="1"/>
  <c r="H312" i="37"/>
  <c r="G312" i="37"/>
  <c r="G311" i="37" s="1"/>
  <c r="D312" i="37"/>
  <c r="C312" i="37"/>
  <c r="M311" i="37"/>
  <c r="L311" i="37"/>
  <c r="H311" i="37"/>
  <c r="D311" i="37"/>
  <c r="F310" i="37"/>
  <c r="F309" i="37" s="1"/>
  <c r="E310" i="37"/>
  <c r="E309" i="37" s="1"/>
  <c r="N309" i="37"/>
  <c r="M309" i="37"/>
  <c r="L309" i="37"/>
  <c r="K309" i="37"/>
  <c r="J309" i="37"/>
  <c r="I309" i="37"/>
  <c r="H309" i="37"/>
  <c r="G309" i="37"/>
  <c r="D309" i="37"/>
  <c r="C309" i="37"/>
  <c r="F308" i="37"/>
  <c r="E308" i="37"/>
  <c r="F307" i="37"/>
  <c r="E307" i="37"/>
  <c r="F306" i="37"/>
  <c r="E306" i="37"/>
  <c r="N305" i="37"/>
  <c r="M305" i="37"/>
  <c r="L305" i="37"/>
  <c r="K305" i="37"/>
  <c r="J305" i="37"/>
  <c r="I305" i="37"/>
  <c r="H305" i="37"/>
  <c r="G305" i="37"/>
  <c r="F305" i="37"/>
  <c r="E305" i="37"/>
  <c r="D305" i="37"/>
  <c r="C305" i="37"/>
  <c r="F304" i="37"/>
  <c r="E304" i="37"/>
  <c r="F303" i="37"/>
  <c r="E303" i="37"/>
  <c r="F302" i="37"/>
  <c r="E302" i="37"/>
  <c r="F301" i="37"/>
  <c r="E301" i="37"/>
  <c r="N300" i="37"/>
  <c r="M300" i="37"/>
  <c r="L300" i="37"/>
  <c r="K300" i="37"/>
  <c r="J300" i="37"/>
  <c r="I300" i="37"/>
  <c r="H300" i="37"/>
  <c r="G300" i="37"/>
  <c r="F300" i="37"/>
  <c r="E300" i="37"/>
  <c r="D300" i="37"/>
  <c r="C300" i="37"/>
  <c r="F299" i="37"/>
  <c r="E299" i="37"/>
  <c r="F298" i="37"/>
  <c r="E298" i="37"/>
  <c r="F297" i="37"/>
  <c r="E297" i="37"/>
  <c r="F296" i="37"/>
  <c r="E296" i="37"/>
  <c r="N295" i="37"/>
  <c r="M295" i="37"/>
  <c r="L295" i="37"/>
  <c r="K295" i="37"/>
  <c r="J295" i="37"/>
  <c r="I295" i="37"/>
  <c r="H295" i="37"/>
  <c r="G295" i="37"/>
  <c r="F295" i="37"/>
  <c r="E295" i="37"/>
  <c r="D295" i="37"/>
  <c r="C295" i="37"/>
  <c r="F294" i="37"/>
  <c r="E294" i="37"/>
  <c r="F293" i="37"/>
  <c r="E293" i="37"/>
  <c r="N292" i="37"/>
  <c r="M292" i="37"/>
  <c r="L292" i="37"/>
  <c r="K292" i="37"/>
  <c r="J292" i="37"/>
  <c r="I292" i="37"/>
  <c r="H292" i="37"/>
  <c r="G292" i="37"/>
  <c r="F292" i="37"/>
  <c r="E292" i="37"/>
  <c r="D292" i="37"/>
  <c r="C292" i="37"/>
  <c r="N291" i="37"/>
  <c r="M291" i="37"/>
  <c r="L291" i="37"/>
  <c r="K291" i="37"/>
  <c r="J291" i="37"/>
  <c r="I291" i="37"/>
  <c r="H291" i="37"/>
  <c r="G291" i="37"/>
  <c r="F291" i="37"/>
  <c r="E291" i="37"/>
  <c r="D291" i="37"/>
  <c r="C291" i="37"/>
  <c r="F290" i="37"/>
  <c r="E290" i="37"/>
  <c r="F289" i="37"/>
  <c r="E289" i="37"/>
  <c r="F288" i="37"/>
  <c r="E288" i="37"/>
  <c r="F287" i="37"/>
  <c r="E287" i="37"/>
  <c r="F286" i="37"/>
  <c r="E286" i="37"/>
  <c r="F285" i="37"/>
  <c r="E285" i="37"/>
  <c r="F284" i="37"/>
  <c r="E284" i="37"/>
  <c r="F283" i="37"/>
  <c r="E283" i="37"/>
  <c r="N282" i="37"/>
  <c r="M282" i="37"/>
  <c r="L282" i="37"/>
  <c r="K282" i="37"/>
  <c r="J282" i="37"/>
  <c r="I282" i="37"/>
  <c r="H282" i="37"/>
  <c r="G282" i="37"/>
  <c r="F282" i="37"/>
  <c r="E282" i="37"/>
  <c r="D282" i="37"/>
  <c r="C282" i="37"/>
  <c r="F281" i="37"/>
  <c r="E281" i="37"/>
  <c r="F280" i="37"/>
  <c r="E280" i="37"/>
  <c r="F279" i="37"/>
  <c r="E279" i="37"/>
  <c r="F278" i="37"/>
  <c r="E278" i="37"/>
  <c r="N277" i="37"/>
  <c r="M277" i="37"/>
  <c r="L277" i="37"/>
  <c r="K277" i="37"/>
  <c r="J277" i="37"/>
  <c r="I277" i="37"/>
  <c r="H277" i="37"/>
  <c r="G277" i="37"/>
  <c r="F277" i="37"/>
  <c r="E277" i="37"/>
  <c r="D277" i="37"/>
  <c r="C277" i="37"/>
  <c r="F276" i="37"/>
  <c r="E276" i="37"/>
  <c r="F275" i="37"/>
  <c r="E275" i="37"/>
  <c r="F274" i="37"/>
  <c r="E274" i="37"/>
  <c r="F273" i="37"/>
  <c r="E273" i="37"/>
  <c r="F272" i="37"/>
  <c r="E272" i="37"/>
  <c r="F271" i="37"/>
  <c r="E271" i="37"/>
  <c r="F270" i="37"/>
  <c r="E270" i="37"/>
  <c r="F269" i="37"/>
  <c r="E269" i="37"/>
  <c r="F268" i="37"/>
  <c r="E268" i="37"/>
  <c r="F267" i="37"/>
  <c r="E267" i="37"/>
  <c r="F266" i="37"/>
  <c r="E266" i="37"/>
  <c r="F265" i="37"/>
  <c r="E265" i="37"/>
  <c r="F264" i="37"/>
  <c r="E264" i="37"/>
  <c r="F263" i="37"/>
  <c r="E263" i="37"/>
  <c r="F262" i="37"/>
  <c r="E262" i="37"/>
  <c r="F261" i="37"/>
  <c r="E261" i="37"/>
  <c r="N260" i="37"/>
  <c r="M260" i="37"/>
  <c r="L260" i="37"/>
  <c r="K260" i="37"/>
  <c r="J260" i="37"/>
  <c r="I260" i="37"/>
  <c r="H260" i="37"/>
  <c r="G260" i="37"/>
  <c r="F260" i="37"/>
  <c r="E260" i="37"/>
  <c r="D260" i="37"/>
  <c r="C260" i="37"/>
  <c r="F259" i="37"/>
  <c r="E259" i="37"/>
  <c r="F258" i="37"/>
  <c r="E258" i="37"/>
  <c r="F257" i="37"/>
  <c r="F256" i="37" s="1"/>
  <c r="E257" i="37"/>
  <c r="E256" i="37" s="1"/>
  <c r="N256" i="37"/>
  <c r="M256" i="37"/>
  <c r="L256" i="37"/>
  <c r="K256" i="37"/>
  <c r="J256" i="37"/>
  <c r="I256" i="37"/>
  <c r="H256" i="37"/>
  <c r="G256" i="37"/>
  <c r="D256" i="37"/>
  <c r="C256" i="37"/>
  <c r="F255" i="37"/>
  <c r="E255" i="37"/>
  <c r="F254" i="37"/>
  <c r="E254" i="37"/>
  <c r="F253" i="37"/>
  <c r="E253" i="37"/>
  <c r="F252" i="37"/>
  <c r="E252" i="37"/>
  <c r="N251" i="37"/>
  <c r="M251" i="37"/>
  <c r="L251" i="37"/>
  <c r="K251" i="37"/>
  <c r="J251" i="37"/>
  <c r="J235" i="37" s="1"/>
  <c r="I251" i="37"/>
  <c r="H251" i="37"/>
  <c r="G251" i="37"/>
  <c r="D251" i="37"/>
  <c r="C251" i="37"/>
  <c r="F250" i="37"/>
  <c r="E250" i="37"/>
  <c r="F249" i="37"/>
  <c r="F248" i="37" s="1"/>
  <c r="E249" i="37"/>
  <c r="E248" i="37" s="1"/>
  <c r="N248" i="37"/>
  <c r="M248" i="37"/>
  <c r="L248" i="37"/>
  <c r="K248" i="37"/>
  <c r="J248" i="37"/>
  <c r="I248" i="37"/>
  <c r="H248" i="37"/>
  <c r="G248" i="37"/>
  <c r="D248" i="37"/>
  <c r="C248" i="37"/>
  <c r="F247" i="37"/>
  <c r="E247" i="37"/>
  <c r="F246" i="37"/>
  <c r="E246" i="37"/>
  <c r="F245" i="37"/>
  <c r="E245" i="37"/>
  <c r="F244" i="37"/>
  <c r="E244" i="37"/>
  <c r="F243" i="37"/>
  <c r="E243" i="37"/>
  <c r="F242" i="37"/>
  <c r="E242" i="37"/>
  <c r="F241" i="37"/>
  <c r="E241" i="37"/>
  <c r="F240" i="37"/>
  <c r="E240" i="37"/>
  <c r="F239" i="37"/>
  <c r="E239" i="37"/>
  <c r="F238" i="37"/>
  <c r="E238" i="37"/>
  <c r="F237" i="37"/>
  <c r="E237" i="37"/>
  <c r="E236" i="37" s="1"/>
  <c r="N236" i="37"/>
  <c r="M236" i="37"/>
  <c r="L236" i="37"/>
  <c r="L235" i="37" s="1"/>
  <c r="K236" i="37"/>
  <c r="J236" i="37"/>
  <c r="I236" i="37"/>
  <c r="H236" i="37"/>
  <c r="H235" i="37" s="1"/>
  <c r="G236" i="37"/>
  <c r="D236" i="37"/>
  <c r="C236" i="37"/>
  <c r="O235" i="37"/>
  <c r="O200" i="37" s="1"/>
  <c r="N235" i="37"/>
  <c r="F234" i="37"/>
  <c r="E234" i="37"/>
  <c r="F233" i="37"/>
  <c r="E233" i="37"/>
  <c r="F232" i="37"/>
  <c r="E232" i="37"/>
  <c r="F231" i="37"/>
  <c r="E231" i="37"/>
  <c r="F230" i="37"/>
  <c r="E230" i="37"/>
  <c r="F229" i="37"/>
  <c r="E229" i="37"/>
  <c r="F228" i="37"/>
  <c r="E228" i="37"/>
  <c r="P227" i="37"/>
  <c r="N227" i="37"/>
  <c r="M227" i="37"/>
  <c r="L227" i="37"/>
  <c r="K227" i="37"/>
  <c r="J227" i="37"/>
  <c r="I227" i="37"/>
  <c r="H227" i="37"/>
  <c r="G227" i="37"/>
  <c r="D227" i="37"/>
  <c r="C227" i="37"/>
  <c r="F226" i="37"/>
  <c r="E226" i="37"/>
  <c r="P225" i="37"/>
  <c r="F225" i="37"/>
  <c r="E225" i="37"/>
  <c r="F224" i="37"/>
  <c r="E224" i="37"/>
  <c r="F223" i="37"/>
  <c r="E223" i="37"/>
  <c r="F222" i="37"/>
  <c r="E222" i="37"/>
  <c r="F221" i="37"/>
  <c r="E221" i="37"/>
  <c r="F220" i="37"/>
  <c r="E220" i="37"/>
  <c r="P219" i="37"/>
  <c r="N219" i="37"/>
  <c r="M219" i="37"/>
  <c r="L219" i="37"/>
  <c r="K219" i="37"/>
  <c r="J219" i="37"/>
  <c r="I219" i="37"/>
  <c r="H219" i="37"/>
  <c r="G219" i="37"/>
  <c r="D219" i="37"/>
  <c r="C219" i="37"/>
  <c r="P218" i="37"/>
  <c r="F218" i="37"/>
  <c r="E218" i="37"/>
  <c r="P217" i="37"/>
  <c r="F217" i="37"/>
  <c r="E217" i="37"/>
  <c r="F216" i="37"/>
  <c r="E216" i="37"/>
  <c r="F215" i="37"/>
  <c r="E215" i="37"/>
  <c r="F214" i="37"/>
  <c r="E214" i="37"/>
  <c r="F213" i="37"/>
  <c r="E213" i="37"/>
  <c r="P212" i="37"/>
  <c r="F212" i="37"/>
  <c r="E212" i="37"/>
  <c r="F211" i="37"/>
  <c r="E211" i="37"/>
  <c r="F210" i="37"/>
  <c r="E210" i="37"/>
  <c r="F209" i="37"/>
  <c r="E209" i="37"/>
  <c r="F208" i="37"/>
  <c r="E208" i="37"/>
  <c r="P207" i="37"/>
  <c r="F207" i="37"/>
  <c r="E207" i="37"/>
  <c r="P206" i="37"/>
  <c r="F206" i="37"/>
  <c r="E206" i="37"/>
  <c r="F205" i="37"/>
  <c r="E205" i="37"/>
  <c r="P204" i="37"/>
  <c r="F204" i="37"/>
  <c r="E204" i="37"/>
  <c r="T203" i="37"/>
  <c r="T200" i="37" s="1"/>
  <c r="S203" i="37"/>
  <c r="S200" i="37" s="1"/>
  <c r="R203" i="37"/>
  <c r="R200" i="37" s="1"/>
  <c r="Q203" i="37"/>
  <c r="Q200" i="37" s="1"/>
  <c r="O203" i="37"/>
  <c r="N203" i="37"/>
  <c r="M203" i="37"/>
  <c r="M202" i="37" s="1"/>
  <c r="L203" i="37"/>
  <c r="K203" i="37"/>
  <c r="J203" i="37"/>
  <c r="I203" i="37"/>
  <c r="I202" i="37" s="1"/>
  <c r="H203" i="37"/>
  <c r="G203" i="37"/>
  <c r="D203" i="37"/>
  <c r="C203" i="37"/>
  <c r="P202" i="37"/>
  <c r="P201" i="37"/>
  <c r="F199" i="37"/>
  <c r="E199" i="37"/>
  <c r="F198" i="37"/>
  <c r="E198" i="37"/>
  <c r="F197" i="37"/>
  <c r="F196" i="37" s="1"/>
  <c r="E197" i="37"/>
  <c r="E196" i="37" s="1"/>
  <c r="N196" i="37"/>
  <c r="M196" i="37"/>
  <c r="L196" i="37"/>
  <c r="K196" i="37"/>
  <c r="J196" i="37"/>
  <c r="I196" i="37"/>
  <c r="H196" i="37"/>
  <c r="G196" i="37"/>
  <c r="D196" i="37"/>
  <c r="C196" i="37"/>
  <c r="F195" i="37"/>
  <c r="E195" i="37"/>
  <c r="F194" i="37"/>
  <c r="E194" i="37"/>
  <c r="N193" i="37"/>
  <c r="M193" i="37"/>
  <c r="L193" i="37"/>
  <c r="K193" i="37"/>
  <c r="J193" i="37"/>
  <c r="I193" i="37"/>
  <c r="H193" i="37"/>
  <c r="G193" i="37"/>
  <c r="F193" i="37"/>
  <c r="D193" i="37"/>
  <c r="C193" i="37"/>
  <c r="F192" i="37"/>
  <c r="E192" i="37"/>
  <c r="F191" i="37"/>
  <c r="E191" i="37"/>
  <c r="F190" i="37"/>
  <c r="E190" i="37"/>
  <c r="N189" i="37"/>
  <c r="M189" i="37"/>
  <c r="L189" i="37"/>
  <c r="K189" i="37"/>
  <c r="J189" i="37"/>
  <c r="I189" i="37"/>
  <c r="H189" i="37"/>
  <c r="G189" i="37"/>
  <c r="D189" i="37"/>
  <c r="C189" i="37"/>
  <c r="F188" i="37"/>
  <c r="E188" i="37"/>
  <c r="F187" i="37"/>
  <c r="E187" i="37"/>
  <c r="F186" i="37"/>
  <c r="E186" i="37"/>
  <c r="E185" i="37" s="1"/>
  <c r="N185" i="37"/>
  <c r="M185" i="37"/>
  <c r="L185" i="37"/>
  <c r="K185" i="37"/>
  <c r="J185" i="37"/>
  <c r="I185" i="37"/>
  <c r="H185" i="37"/>
  <c r="G185" i="37"/>
  <c r="D185" i="37"/>
  <c r="C185" i="37"/>
  <c r="F184" i="37"/>
  <c r="E184" i="37"/>
  <c r="F183" i="37"/>
  <c r="E183" i="37"/>
  <c r="F182" i="37"/>
  <c r="E182" i="37"/>
  <c r="N181" i="37"/>
  <c r="M181" i="37"/>
  <c r="L181" i="37"/>
  <c r="K181" i="37"/>
  <c r="J181" i="37"/>
  <c r="I181" i="37"/>
  <c r="H181" i="37"/>
  <c r="G181" i="37"/>
  <c r="D181" i="37"/>
  <c r="C181" i="37"/>
  <c r="F180" i="37"/>
  <c r="E180" i="37"/>
  <c r="F179" i="37"/>
  <c r="E179" i="37"/>
  <c r="F178" i="37"/>
  <c r="E178" i="37"/>
  <c r="N177" i="37"/>
  <c r="M177" i="37"/>
  <c r="L177" i="37"/>
  <c r="K177" i="37"/>
  <c r="J177" i="37"/>
  <c r="I177" i="37"/>
  <c r="H177" i="37"/>
  <c r="G177" i="37"/>
  <c r="D177" i="37"/>
  <c r="C177" i="37"/>
  <c r="F176" i="37"/>
  <c r="E176" i="37"/>
  <c r="F175" i="37"/>
  <c r="E175" i="37"/>
  <c r="F174" i="37"/>
  <c r="E174" i="37"/>
  <c r="N173" i="37"/>
  <c r="M173" i="37"/>
  <c r="L173" i="37"/>
  <c r="K173" i="37"/>
  <c r="J173" i="37"/>
  <c r="I173" i="37"/>
  <c r="H173" i="37"/>
  <c r="G173" i="37"/>
  <c r="D173" i="37"/>
  <c r="C173" i="37"/>
  <c r="F172" i="37"/>
  <c r="E172" i="37"/>
  <c r="F171" i="37"/>
  <c r="E171" i="37"/>
  <c r="F170" i="37"/>
  <c r="E170" i="37"/>
  <c r="N169" i="37"/>
  <c r="M169" i="37"/>
  <c r="L169" i="37"/>
  <c r="K169" i="37"/>
  <c r="J169" i="37"/>
  <c r="I169" i="37"/>
  <c r="H169" i="37"/>
  <c r="G169" i="37"/>
  <c r="F169" i="37"/>
  <c r="D169" i="37"/>
  <c r="C169" i="37"/>
  <c r="F168" i="37"/>
  <c r="E168" i="37"/>
  <c r="F167" i="37"/>
  <c r="E167" i="37"/>
  <c r="F166" i="37"/>
  <c r="E166" i="37"/>
  <c r="N165" i="37"/>
  <c r="M165" i="37"/>
  <c r="L165" i="37"/>
  <c r="K165" i="37"/>
  <c r="J165" i="37"/>
  <c r="I165" i="37"/>
  <c r="H165" i="37"/>
  <c r="G165" i="37"/>
  <c r="D165" i="37"/>
  <c r="C165" i="37"/>
  <c r="F163" i="37"/>
  <c r="E163" i="37"/>
  <c r="F162" i="37"/>
  <c r="E162" i="37"/>
  <c r="F161" i="37"/>
  <c r="E161" i="37"/>
  <c r="F160" i="37"/>
  <c r="E160" i="37"/>
  <c r="N159" i="37"/>
  <c r="M159" i="37"/>
  <c r="L159" i="37"/>
  <c r="K159" i="37"/>
  <c r="J159" i="37"/>
  <c r="I159" i="37"/>
  <c r="H159" i="37"/>
  <c r="G159" i="37"/>
  <c r="D159" i="37"/>
  <c r="C159" i="37"/>
  <c r="F158" i="37"/>
  <c r="E158" i="37"/>
  <c r="F157" i="37"/>
  <c r="E157" i="37"/>
  <c r="F156" i="37"/>
  <c r="E156" i="37"/>
  <c r="F155" i="37"/>
  <c r="F154" i="37" s="1"/>
  <c r="E155" i="37"/>
  <c r="N154" i="37"/>
  <c r="M154" i="37"/>
  <c r="L154" i="37"/>
  <c r="K154" i="37"/>
  <c r="J154" i="37"/>
  <c r="I154" i="37"/>
  <c r="H154" i="37"/>
  <c r="G154" i="37"/>
  <c r="D154" i="37"/>
  <c r="C154" i="37"/>
  <c r="F153" i="37"/>
  <c r="E153" i="37"/>
  <c r="F152" i="37"/>
  <c r="E152" i="37"/>
  <c r="F151" i="37"/>
  <c r="F150" i="37" s="1"/>
  <c r="E151" i="37"/>
  <c r="N150" i="37"/>
  <c r="M150" i="37"/>
  <c r="L150" i="37"/>
  <c r="K150" i="37"/>
  <c r="J150" i="37"/>
  <c r="I150" i="37"/>
  <c r="H150" i="37"/>
  <c r="G150" i="37"/>
  <c r="D150" i="37"/>
  <c r="C150" i="37"/>
  <c r="F149" i="37"/>
  <c r="E149" i="37"/>
  <c r="F148" i="37"/>
  <c r="E148" i="37"/>
  <c r="F147" i="37"/>
  <c r="E147" i="37"/>
  <c r="F146" i="37"/>
  <c r="E146" i="37"/>
  <c r="N145" i="37"/>
  <c r="M145" i="37"/>
  <c r="L145" i="37"/>
  <c r="K145" i="37"/>
  <c r="J145" i="37"/>
  <c r="I145" i="37"/>
  <c r="H145" i="37"/>
  <c r="G145" i="37"/>
  <c r="F145" i="37"/>
  <c r="D145" i="37"/>
  <c r="C145" i="37"/>
  <c r="F144" i="37"/>
  <c r="E144" i="37"/>
  <c r="F143" i="37"/>
  <c r="E143" i="37"/>
  <c r="F142" i="37"/>
  <c r="E142" i="37"/>
  <c r="F141" i="37"/>
  <c r="F140" i="37" s="1"/>
  <c r="E141" i="37"/>
  <c r="N140" i="37"/>
  <c r="M140" i="37"/>
  <c r="L140" i="37"/>
  <c r="K140" i="37"/>
  <c r="J140" i="37"/>
  <c r="I140" i="37"/>
  <c r="H140" i="37"/>
  <c r="G140" i="37"/>
  <c r="D140" i="37"/>
  <c r="C140" i="37"/>
  <c r="F139" i="37"/>
  <c r="E139" i="37"/>
  <c r="F138" i="37"/>
  <c r="E138" i="37"/>
  <c r="F137" i="37"/>
  <c r="E137" i="37"/>
  <c r="F136" i="37"/>
  <c r="F135" i="37" s="1"/>
  <c r="E136" i="37"/>
  <c r="N135" i="37"/>
  <c r="M135" i="37"/>
  <c r="L135" i="37"/>
  <c r="K135" i="37"/>
  <c r="J135" i="37"/>
  <c r="I135" i="37"/>
  <c r="H135" i="37"/>
  <c r="G135" i="37"/>
  <c r="D135" i="37"/>
  <c r="C135" i="37"/>
  <c r="F134" i="37"/>
  <c r="E134" i="37"/>
  <c r="F133" i="37"/>
  <c r="E133" i="37"/>
  <c r="F132" i="37"/>
  <c r="E132" i="37"/>
  <c r="F131" i="37"/>
  <c r="E131" i="37"/>
  <c r="N130" i="37"/>
  <c r="M130" i="37"/>
  <c r="L130" i="37"/>
  <c r="K130" i="37"/>
  <c r="J130" i="37"/>
  <c r="I130" i="37"/>
  <c r="H130" i="37"/>
  <c r="G130" i="37"/>
  <c r="D130" i="37"/>
  <c r="C130" i="37"/>
  <c r="F129" i="37"/>
  <c r="E129" i="37"/>
  <c r="F128" i="37"/>
  <c r="E128" i="37"/>
  <c r="F127" i="37"/>
  <c r="E127" i="37"/>
  <c r="F126" i="37"/>
  <c r="F125" i="37" s="1"/>
  <c r="E126" i="37"/>
  <c r="N125" i="37"/>
  <c r="M125" i="37"/>
  <c r="L125" i="37"/>
  <c r="K125" i="37"/>
  <c r="J125" i="37"/>
  <c r="I125" i="37"/>
  <c r="H125" i="37"/>
  <c r="G125" i="37"/>
  <c r="D125" i="37"/>
  <c r="C125" i="37"/>
  <c r="F124" i="37"/>
  <c r="E124" i="37"/>
  <c r="F123" i="37"/>
  <c r="E123" i="37"/>
  <c r="F122" i="37"/>
  <c r="E122" i="37"/>
  <c r="F121" i="37"/>
  <c r="F120" i="37" s="1"/>
  <c r="E121" i="37"/>
  <c r="E120" i="37" s="1"/>
  <c r="N120" i="37"/>
  <c r="M120" i="37"/>
  <c r="L120" i="37"/>
  <c r="K120" i="37"/>
  <c r="J120" i="37"/>
  <c r="I120" i="37"/>
  <c r="H120" i="37"/>
  <c r="G120" i="37"/>
  <c r="D120" i="37"/>
  <c r="C120" i="37"/>
  <c r="F119" i="37"/>
  <c r="E119" i="37"/>
  <c r="F118" i="37"/>
  <c r="E118" i="37"/>
  <c r="N117" i="37"/>
  <c r="M117" i="37"/>
  <c r="L117" i="37"/>
  <c r="K117" i="37"/>
  <c r="J117" i="37"/>
  <c r="I117" i="37"/>
  <c r="H117" i="37"/>
  <c r="G117" i="37"/>
  <c r="F117" i="37"/>
  <c r="D117" i="37"/>
  <c r="C117" i="37"/>
  <c r="F116" i="37"/>
  <c r="E116" i="37"/>
  <c r="F115" i="37"/>
  <c r="E115" i="37"/>
  <c r="F114" i="37"/>
  <c r="E114" i="37"/>
  <c r="F113" i="37"/>
  <c r="E113" i="37"/>
  <c r="N112" i="37"/>
  <c r="M112" i="37"/>
  <c r="L112" i="37"/>
  <c r="K112" i="37"/>
  <c r="J112" i="37"/>
  <c r="I112" i="37"/>
  <c r="H112" i="37"/>
  <c r="G112" i="37"/>
  <c r="D112" i="37"/>
  <c r="C112" i="37"/>
  <c r="F111" i="37"/>
  <c r="E111" i="37"/>
  <c r="F110" i="37"/>
  <c r="F109" i="37" s="1"/>
  <c r="E110" i="37"/>
  <c r="E109" i="37" s="1"/>
  <c r="N109" i="37"/>
  <c r="M109" i="37"/>
  <c r="L109" i="37"/>
  <c r="K109" i="37"/>
  <c r="J109" i="37"/>
  <c r="I109" i="37"/>
  <c r="H109" i="37"/>
  <c r="G109" i="37"/>
  <c r="D109" i="37"/>
  <c r="C109" i="37"/>
  <c r="F108" i="37"/>
  <c r="E108" i="37"/>
  <c r="F107" i="37"/>
  <c r="E107" i="37"/>
  <c r="E106" i="37" s="1"/>
  <c r="N106" i="37"/>
  <c r="M106" i="37"/>
  <c r="L106" i="37"/>
  <c r="K106" i="37"/>
  <c r="J106" i="37"/>
  <c r="I106" i="37"/>
  <c r="H106" i="37"/>
  <c r="G106" i="37"/>
  <c r="F106" i="37"/>
  <c r="D106" i="37"/>
  <c r="C106" i="37"/>
  <c r="F105" i="37"/>
  <c r="E105" i="37"/>
  <c r="F104" i="37"/>
  <c r="E104" i="37"/>
  <c r="N103" i="37"/>
  <c r="M103" i="37"/>
  <c r="L103" i="37"/>
  <c r="K103" i="37"/>
  <c r="J103" i="37"/>
  <c r="I103" i="37"/>
  <c r="H103" i="37"/>
  <c r="G103" i="37"/>
  <c r="F103" i="37"/>
  <c r="D103" i="37"/>
  <c r="C103" i="37"/>
  <c r="P101" i="37"/>
  <c r="F101" i="37"/>
  <c r="E101" i="37"/>
  <c r="P100" i="37"/>
  <c r="F100" i="37"/>
  <c r="E100" i="37"/>
  <c r="F99" i="37"/>
  <c r="E99" i="37"/>
  <c r="F98" i="37"/>
  <c r="E98" i="37"/>
  <c r="F97" i="37"/>
  <c r="E97" i="37"/>
  <c r="F96" i="37"/>
  <c r="E96" i="37"/>
  <c r="F95" i="37"/>
  <c r="F94" i="37" s="1"/>
  <c r="E95" i="37"/>
  <c r="N94" i="37"/>
  <c r="M94" i="37"/>
  <c r="L94" i="37"/>
  <c r="K94" i="37"/>
  <c r="J94" i="37"/>
  <c r="I94" i="37"/>
  <c r="H94" i="37"/>
  <c r="G94" i="37"/>
  <c r="D94" i="37"/>
  <c r="C94" i="37"/>
  <c r="F93" i="37"/>
  <c r="E93" i="37"/>
  <c r="F92" i="37"/>
  <c r="E92" i="37"/>
  <c r="F91" i="37"/>
  <c r="E91" i="37"/>
  <c r="N90" i="37"/>
  <c r="M90" i="37"/>
  <c r="L90" i="37"/>
  <c r="K90" i="37"/>
  <c r="J90" i="37"/>
  <c r="I90" i="37"/>
  <c r="H90" i="37"/>
  <c r="G90" i="37"/>
  <c r="D90" i="37"/>
  <c r="D85" i="37" s="1"/>
  <c r="C90" i="37"/>
  <c r="C85" i="37" s="1"/>
  <c r="F89" i="37"/>
  <c r="E89" i="37"/>
  <c r="P88" i="37"/>
  <c r="F88" i="37"/>
  <c r="E88" i="37"/>
  <c r="P87" i="37"/>
  <c r="F87" i="37"/>
  <c r="E87" i="37"/>
  <c r="F86" i="37"/>
  <c r="E86" i="37"/>
  <c r="P85" i="37"/>
  <c r="L85" i="37"/>
  <c r="K85" i="37"/>
  <c r="F84" i="37"/>
  <c r="E84" i="37"/>
  <c r="P83" i="37"/>
  <c r="F83" i="37"/>
  <c r="E83" i="37"/>
  <c r="F82" i="37"/>
  <c r="E82" i="37"/>
  <c r="F81" i="37"/>
  <c r="E81" i="37"/>
  <c r="F80" i="37"/>
  <c r="E80" i="37"/>
  <c r="P79" i="37"/>
  <c r="N79" i="37"/>
  <c r="M79" i="37"/>
  <c r="L79" i="37"/>
  <c r="K79" i="37"/>
  <c r="J79" i="37"/>
  <c r="I79" i="37"/>
  <c r="H79" i="37"/>
  <c r="G79" i="37"/>
  <c r="D79" i="37"/>
  <c r="D78" i="37" s="1"/>
  <c r="D77" i="37" s="1"/>
  <c r="C79" i="37"/>
  <c r="P78" i="37"/>
  <c r="P77" i="37"/>
  <c r="F76" i="37"/>
  <c r="E76" i="37"/>
  <c r="F75" i="37"/>
  <c r="E75" i="37"/>
  <c r="P74" i="37"/>
  <c r="F74" i="37"/>
  <c r="E74" i="37"/>
  <c r="N73" i="37"/>
  <c r="M73" i="37"/>
  <c r="L73" i="37"/>
  <c r="K73" i="37"/>
  <c r="J73" i="37"/>
  <c r="I73" i="37"/>
  <c r="H73" i="37"/>
  <c r="G73" i="37"/>
  <c r="D73" i="37"/>
  <c r="C73" i="37"/>
  <c r="F72" i="37"/>
  <c r="E72" i="37"/>
  <c r="F71" i="37"/>
  <c r="E71" i="37"/>
  <c r="F70" i="37"/>
  <c r="E70" i="37"/>
  <c r="N69" i="37"/>
  <c r="N68" i="37" s="1"/>
  <c r="N67" i="37" s="1"/>
  <c r="M69" i="37"/>
  <c r="M68" i="37" s="1"/>
  <c r="L69" i="37"/>
  <c r="L68" i="37" s="1"/>
  <c r="L67" i="37" s="1"/>
  <c r="K69" i="37"/>
  <c r="J69" i="37"/>
  <c r="J68" i="37" s="1"/>
  <c r="J67" i="37" s="1"/>
  <c r="I69" i="37"/>
  <c r="I68" i="37" s="1"/>
  <c r="H69" i="37"/>
  <c r="G69" i="37"/>
  <c r="F69" i="37"/>
  <c r="F68" i="37" s="1"/>
  <c r="D69" i="37"/>
  <c r="D68" i="37" s="1"/>
  <c r="C69" i="37"/>
  <c r="C68" i="37" s="1"/>
  <c r="K68" i="37"/>
  <c r="K67" i="37" s="1"/>
  <c r="H68" i="37"/>
  <c r="G68" i="37"/>
  <c r="G67" i="37" s="1"/>
  <c r="H67" i="37"/>
  <c r="F66" i="37"/>
  <c r="E66" i="37"/>
  <c r="F65" i="37"/>
  <c r="E65" i="37"/>
  <c r="N64" i="37"/>
  <c r="N63" i="37" s="1"/>
  <c r="M64" i="37"/>
  <c r="M63" i="37" s="1"/>
  <c r="L64" i="37"/>
  <c r="K64" i="37"/>
  <c r="K63" i="37" s="1"/>
  <c r="J64" i="37"/>
  <c r="J63" i="37" s="1"/>
  <c r="I64" i="37"/>
  <c r="I63" i="37" s="1"/>
  <c r="H64" i="37"/>
  <c r="G64" i="37"/>
  <c r="G63" i="37" s="1"/>
  <c r="F64" i="37"/>
  <c r="F63" i="37" s="1"/>
  <c r="D64" i="37"/>
  <c r="C64" i="37"/>
  <c r="L63" i="37"/>
  <c r="H63" i="37"/>
  <c r="D63" i="37"/>
  <c r="C63" i="37"/>
  <c r="F62" i="37"/>
  <c r="E62" i="37"/>
  <c r="P61" i="37"/>
  <c r="F61" i="37"/>
  <c r="E61" i="37"/>
  <c r="P60" i="37"/>
  <c r="F60" i="37"/>
  <c r="E60" i="37"/>
  <c r="F59" i="37"/>
  <c r="E59" i="37"/>
  <c r="P58" i="37"/>
  <c r="N58" i="37"/>
  <c r="M58" i="37"/>
  <c r="L58" i="37"/>
  <c r="K58" i="37"/>
  <c r="J58" i="37"/>
  <c r="I58" i="37"/>
  <c r="H58" i="37"/>
  <c r="G58" i="37"/>
  <c r="D58" i="37"/>
  <c r="C58" i="37"/>
  <c r="F57" i="37"/>
  <c r="E57" i="37"/>
  <c r="F56" i="37"/>
  <c r="E56" i="37"/>
  <c r="F55" i="37"/>
  <c r="E55" i="37"/>
  <c r="E54" i="37" s="1"/>
  <c r="N54" i="37"/>
  <c r="M54" i="37"/>
  <c r="L54" i="37"/>
  <c r="L52" i="37" s="1"/>
  <c r="K54" i="37"/>
  <c r="K52" i="37" s="1"/>
  <c r="J54" i="37"/>
  <c r="J52" i="37" s="1"/>
  <c r="I54" i="37"/>
  <c r="H54" i="37"/>
  <c r="H52" i="37" s="1"/>
  <c r="G54" i="37"/>
  <c r="G52" i="37" s="1"/>
  <c r="D54" i="37"/>
  <c r="D52" i="37" s="1"/>
  <c r="C54" i="37"/>
  <c r="C52" i="37" s="1"/>
  <c r="F53" i="37"/>
  <c r="E53" i="37"/>
  <c r="E52" i="37" s="1"/>
  <c r="N52" i="37"/>
  <c r="M52" i="37"/>
  <c r="I52" i="37"/>
  <c r="F51" i="37"/>
  <c r="F50" i="37" s="1"/>
  <c r="E51" i="37"/>
  <c r="E50" i="37" s="1"/>
  <c r="N50" i="37"/>
  <c r="M50" i="37"/>
  <c r="L50" i="37"/>
  <c r="K50" i="37"/>
  <c r="J50" i="37"/>
  <c r="I50" i="37"/>
  <c r="H50" i="37"/>
  <c r="G50" i="37"/>
  <c r="D50" i="37"/>
  <c r="C50" i="37"/>
  <c r="F49" i="37"/>
  <c r="F48" i="37" s="1"/>
  <c r="E49" i="37"/>
  <c r="E48" i="37" s="1"/>
  <c r="N48" i="37"/>
  <c r="M48" i="37"/>
  <c r="L48" i="37"/>
  <c r="K48" i="37"/>
  <c r="J48" i="37"/>
  <c r="I48" i="37"/>
  <c r="H48" i="37"/>
  <c r="G48" i="37"/>
  <c r="D48" i="37"/>
  <c r="C48" i="37"/>
  <c r="P47" i="37"/>
  <c r="F47" i="37"/>
  <c r="E47" i="37"/>
  <c r="F46" i="37"/>
  <c r="E46" i="37"/>
  <c r="F45" i="37"/>
  <c r="E45" i="37"/>
  <c r="P44" i="37"/>
  <c r="F44" i="37"/>
  <c r="E44" i="37"/>
  <c r="P43" i="37"/>
  <c r="F43" i="37"/>
  <c r="E43" i="37"/>
  <c r="F42" i="37"/>
  <c r="E42" i="37"/>
  <c r="F41" i="37"/>
  <c r="E41" i="37"/>
  <c r="F40" i="37"/>
  <c r="E40" i="37"/>
  <c r="F39" i="37"/>
  <c r="E39" i="37"/>
  <c r="F38" i="37"/>
  <c r="E38" i="37"/>
  <c r="F37" i="37"/>
  <c r="E37" i="37"/>
  <c r="F36" i="37"/>
  <c r="E36" i="37"/>
  <c r="P35" i="37"/>
  <c r="F35" i="37"/>
  <c r="E35" i="37"/>
  <c r="F34" i="37"/>
  <c r="E34" i="37"/>
  <c r="P33" i="37"/>
  <c r="N33" i="37"/>
  <c r="M33" i="37"/>
  <c r="L33" i="37"/>
  <c r="K33" i="37"/>
  <c r="J33" i="37"/>
  <c r="I33" i="37"/>
  <c r="H33" i="37"/>
  <c r="G33" i="37"/>
  <c r="D33" i="37"/>
  <c r="C33" i="37"/>
  <c r="C32" i="37" s="1"/>
  <c r="P32" i="37"/>
  <c r="F31" i="37"/>
  <c r="E31" i="37"/>
  <c r="N30" i="37"/>
  <c r="M30" i="37"/>
  <c r="L30" i="37"/>
  <c r="K30" i="37"/>
  <c r="J30" i="37"/>
  <c r="I30" i="37"/>
  <c r="H30" i="37"/>
  <c r="G30" i="37"/>
  <c r="F30" i="37"/>
  <c r="E30" i="37"/>
  <c r="D30" i="37"/>
  <c r="C30" i="37"/>
  <c r="F29" i="37"/>
  <c r="E29" i="37"/>
  <c r="F28" i="37"/>
  <c r="E28" i="37"/>
  <c r="F27" i="37"/>
  <c r="E27" i="37"/>
  <c r="F26" i="37"/>
  <c r="E26" i="37"/>
  <c r="N25" i="37"/>
  <c r="M25" i="37"/>
  <c r="L25" i="37"/>
  <c r="K25" i="37"/>
  <c r="J25" i="37"/>
  <c r="I25" i="37"/>
  <c r="H25" i="37"/>
  <c r="G25" i="37"/>
  <c r="F25" i="37"/>
  <c r="E25" i="37"/>
  <c r="D25" i="37"/>
  <c r="C25" i="37"/>
  <c r="P24" i="37"/>
  <c r="F24" i="37"/>
  <c r="F23" i="37" s="1"/>
  <c r="E24" i="37"/>
  <c r="P23" i="37"/>
  <c r="N23" i="37"/>
  <c r="M23" i="37"/>
  <c r="M22" i="37" s="1"/>
  <c r="M21" i="37" s="1"/>
  <c r="L23" i="37"/>
  <c r="K23" i="37"/>
  <c r="J23" i="37"/>
  <c r="J22" i="37" s="1"/>
  <c r="J21" i="37" s="1"/>
  <c r="I23" i="37"/>
  <c r="I22" i="37" s="1"/>
  <c r="I21" i="37" s="1"/>
  <c r="H23" i="37"/>
  <c r="H22" i="37" s="1"/>
  <c r="H21" i="37" s="1"/>
  <c r="G23" i="37"/>
  <c r="E23" i="37"/>
  <c r="D23" i="37"/>
  <c r="D22" i="37" s="1"/>
  <c r="C23" i="37"/>
  <c r="P22" i="37"/>
  <c r="N22" i="37"/>
  <c r="N21" i="37" s="1"/>
  <c r="L22" i="37"/>
  <c r="L21" i="37" s="1"/>
  <c r="K22" i="37"/>
  <c r="G22" i="37"/>
  <c r="G21" i="37" s="1"/>
  <c r="C22" i="37"/>
  <c r="C21" i="37" s="1"/>
  <c r="P21" i="37"/>
  <c r="K21" i="37"/>
  <c r="D21" i="37"/>
  <c r="F19" i="37"/>
  <c r="E19" i="37"/>
  <c r="F18" i="37"/>
  <c r="F17" i="37" s="1"/>
  <c r="F16" i="37" s="1"/>
  <c r="F15" i="37" s="1"/>
  <c r="E18" i="37"/>
  <c r="E17" i="37" s="1"/>
  <c r="E16" i="37" s="1"/>
  <c r="E15" i="37" s="1"/>
  <c r="N17" i="37"/>
  <c r="M17" i="37"/>
  <c r="L17" i="37"/>
  <c r="L16" i="37" s="1"/>
  <c r="L15" i="37" s="1"/>
  <c r="K17" i="37"/>
  <c r="K16" i="37" s="1"/>
  <c r="K15" i="37" s="1"/>
  <c r="J17" i="37"/>
  <c r="J16" i="37" s="1"/>
  <c r="J15" i="37" s="1"/>
  <c r="I17" i="37"/>
  <c r="H17" i="37"/>
  <c r="H16" i="37" s="1"/>
  <c r="H15" i="37" s="1"/>
  <c r="G17" i="37"/>
  <c r="G16" i="37" s="1"/>
  <c r="G15" i="37" s="1"/>
  <c r="D17" i="37"/>
  <c r="C17" i="37"/>
  <c r="C16" i="37" s="1"/>
  <c r="C15" i="37" s="1"/>
  <c r="P16" i="37"/>
  <c r="N16" i="37"/>
  <c r="N15" i="37" s="1"/>
  <c r="M16" i="37"/>
  <c r="M15" i="37" s="1"/>
  <c r="I16" i="37"/>
  <c r="I15" i="37" s="1"/>
  <c r="D16" i="37"/>
  <c r="D15" i="37" s="1"/>
  <c r="P15" i="37"/>
  <c r="P14" i="37"/>
  <c r="T13" i="37"/>
  <c r="S13" i="37"/>
  <c r="R13" i="37"/>
  <c r="Q13" i="37"/>
  <c r="P13" i="37" s="1"/>
  <c r="O13" i="37"/>
  <c r="R203" i="36"/>
  <c r="P217" i="36"/>
  <c r="P233" i="36"/>
  <c r="P227" i="36"/>
  <c r="P225" i="36"/>
  <c r="P219" i="36"/>
  <c r="P218" i="36"/>
  <c r="P212" i="36"/>
  <c r="P207" i="36"/>
  <c r="P206" i="36"/>
  <c r="P204" i="36"/>
  <c r="P202" i="36"/>
  <c r="P201" i="36"/>
  <c r="P101" i="36"/>
  <c r="P100" i="36"/>
  <c r="P88" i="36"/>
  <c r="P87" i="36"/>
  <c r="P85" i="36"/>
  <c r="P83" i="36"/>
  <c r="P79" i="36"/>
  <c r="P78" i="36"/>
  <c r="P77" i="36"/>
  <c r="P74" i="36"/>
  <c r="P61" i="36"/>
  <c r="P60" i="36"/>
  <c r="P58" i="36"/>
  <c r="P47" i="36"/>
  <c r="P44" i="36"/>
  <c r="P43" i="36"/>
  <c r="P35" i="36"/>
  <c r="P33" i="36"/>
  <c r="P32" i="36"/>
  <c r="P24" i="36"/>
  <c r="P23" i="36"/>
  <c r="P22" i="36"/>
  <c r="P21" i="36"/>
  <c r="P16" i="36"/>
  <c r="P15" i="36"/>
  <c r="P14" i="36"/>
  <c r="O13" i="36"/>
  <c r="H203" i="36"/>
  <c r="I203" i="36"/>
  <c r="I202" i="36" s="1"/>
  <c r="J203" i="36"/>
  <c r="K203" i="36"/>
  <c r="L203" i="36"/>
  <c r="M203" i="36"/>
  <c r="N203" i="36"/>
  <c r="O203" i="36"/>
  <c r="Q203" i="36"/>
  <c r="S203" i="36"/>
  <c r="T203" i="36"/>
  <c r="O235" i="36"/>
  <c r="O200" i="36" s="1"/>
  <c r="R200" i="36"/>
  <c r="S200" i="36"/>
  <c r="Q200" i="36"/>
  <c r="T200" i="36"/>
  <c r="Q13" i="36"/>
  <c r="R13" i="36"/>
  <c r="S13" i="36"/>
  <c r="T13" i="36"/>
  <c r="C17" i="36"/>
  <c r="C16" i="36" s="1"/>
  <c r="C15" i="36" s="1"/>
  <c r="C23" i="36"/>
  <c r="C25" i="36"/>
  <c r="C30" i="36"/>
  <c r="C33" i="36"/>
  <c r="C48" i="36"/>
  <c r="C50" i="36"/>
  <c r="C52" i="36"/>
  <c r="C54" i="36"/>
  <c r="C58" i="36"/>
  <c r="C64" i="36"/>
  <c r="C63" i="36" s="1"/>
  <c r="C69" i="36"/>
  <c r="C68" i="36" s="1"/>
  <c r="C67" i="36" s="1"/>
  <c r="C73" i="36"/>
  <c r="C79" i="36"/>
  <c r="C90" i="36"/>
  <c r="C85" i="36" s="1"/>
  <c r="C94" i="36"/>
  <c r="F499" i="36"/>
  <c r="E499" i="36"/>
  <c r="F498" i="36"/>
  <c r="E498" i="36"/>
  <c r="F497" i="36"/>
  <c r="E497" i="36"/>
  <c r="N496" i="36"/>
  <c r="N495" i="36" s="1"/>
  <c r="M496" i="36"/>
  <c r="M495" i="36" s="1"/>
  <c r="L496" i="36"/>
  <c r="L495" i="36" s="1"/>
  <c r="K496" i="36"/>
  <c r="J496" i="36"/>
  <c r="J495" i="36" s="1"/>
  <c r="I496" i="36"/>
  <c r="I495" i="36" s="1"/>
  <c r="H496" i="36"/>
  <c r="H495" i="36" s="1"/>
  <c r="G496" i="36"/>
  <c r="E496" i="36"/>
  <c r="E495" i="36" s="1"/>
  <c r="D496" i="36"/>
  <c r="D495" i="36" s="1"/>
  <c r="C496" i="36"/>
  <c r="C495" i="36" s="1"/>
  <c r="K495" i="36"/>
  <c r="G495" i="36"/>
  <c r="F494" i="36"/>
  <c r="E494" i="36"/>
  <c r="F493" i="36"/>
  <c r="E493" i="36"/>
  <c r="F492" i="36"/>
  <c r="E492" i="36"/>
  <c r="F491" i="36"/>
  <c r="E491" i="36"/>
  <c r="N490" i="36"/>
  <c r="M490" i="36"/>
  <c r="L490" i="36"/>
  <c r="K490" i="36"/>
  <c r="J490" i="36"/>
  <c r="I490" i="36"/>
  <c r="I484" i="36" s="1"/>
  <c r="H490" i="36"/>
  <c r="G490" i="36"/>
  <c r="D490" i="36"/>
  <c r="C490" i="36"/>
  <c r="F489" i="36"/>
  <c r="E489" i="36"/>
  <c r="F488" i="36"/>
  <c r="E488" i="36"/>
  <c r="F487" i="36"/>
  <c r="E487" i="36"/>
  <c r="F486" i="36"/>
  <c r="E486" i="36"/>
  <c r="E485" i="36" s="1"/>
  <c r="N485" i="36"/>
  <c r="M485" i="36"/>
  <c r="L485" i="36"/>
  <c r="L484" i="36" s="1"/>
  <c r="K485" i="36"/>
  <c r="J485" i="36"/>
  <c r="I485" i="36"/>
  <c r="H485" i="36"/>
  <c r="H484" i="36" s="1"/>
  <c r="G485" i="36"/>
  <c r="G484" i="36" s="1"/>
  <c r="D485" i="36"/>
  <c r="C485" i="36"/>
  <c r="M484" i="36"/>
  <c r="C484" i="36"/>
  <c r="F483" i="36"/>
  <c r="E483" i="36"/>
  <c r="F482" i="36"/>
  <c r="E482" i="36"/>
  <c r="N481" i="36"/>
  <c r="M481" i="36"/>
  <c r="L481" i="36"/>
  <c r="K481" i="36"/>
  <c r="J481" i="36"/>
  <c r="I481" i="36"/>
  <c r="H481" i="36"/>
  <c r="G481" i="36"/>
  <c r="D481" i="36"/>
  <c r="C481" i="36"/>
  <c r="C480" i="36"/>
  <c r="F479" i="36"/>
  <c r="E479" i="36"/>
  <c r="F478" i="36"/>
  <c r="F477" i="36" s="1"/>
  <c r="F476" i="36" s="1"/>
  <c r="E478" i="36"/>
  <c r="E477" i="36" s="1"/>
  <c r="E476" i="36" s="1"/>
  <c r="N477" i="36"/>
  <c r="M477" i="36"/>
  <c r="L477" i="36"/>
  <c r="L476" i="36" s="1"/>
  <c r="K477" i="36"/>
  <c r="K476" i="36" s="1"/>
  <c r="K468" i="36" s="1"/>
  <c r="J477" i="36"/>
  <c r="J476" i="36" s="1"/>
  <c r="I477" i="36"/>
  <c r="H477" i="36"/>
  <c r="H476" i="36" s="1"/>
  <c r="G477" i="36"/>
  <c r="G476" i="36" s="1"/>
  <c r="G468" i="36" s="1"/>
  <c r="D477" i="36"/>
  <c r="D476" i="36" s="1"/>
  <c r="C477" i="36"/>
  <c r="N476" i="36"/>
  <c r="N468" i="36" s="1"/>
  <c r="M476" i="36"/>
  <c r="M468" i="36" s="1"/>
  <c r="I476" i="36"/>
  <c r="C476" i="36"/>
  <c r="F475" i="36"/>
  <c r="E475" i="36"/>
  <c r="F474" i="36"/>
  <c r="E474" i="36"/>
  <c r="F473" i="36"/>
  <c r="E473" i="36"/>
  <c r="F472" i="36"/>
  <c r="E472" i="36"/>
  <c r="F471" i="36"/>
  <c r="F470" i="36" s="1"/>
  <c r="F469" i="36" s="1"/>
  <c r="E471" i="36"/>
  <c r="E470" i="36" s="1"/>
  <c r="E469" i="36" s="1"/>
  <c r="E468" i="36" s="1"/>
  <c r="N470" i="36"/>
  <c r="M470" i="36"/>
  <c r="L470" i="36"/>
  <c r="K470" i="36"/>
  <c r="J470" i="36"/>
  <c r="I470" i="36"/>
  <c r="H470" i="36"/>
  <c r="G470" i="36"/>
  <c r="D470" i="36"/>
  <c r="C470" i="36"/>
  <c r="N469" i="36"/>
  <c r="M469" i="36"/>
  <c r="L469" i="36"/>
  <c r="K469" i="36"/>
  <c r="J469" i="36"/>
  <c r="I469" i="36"/>
  <c r="H469" i="36"/>
  <c r="G469" i="36"/>
  <c r="D469" i="36"/>
  <c r="C469" i="36"/>
  <c r="F467" i="36"/>
  <c r="E467" i="36"/>
  <c r="F466" i="36"/>
  <c r="E466" i="36"/>
  <c r="F465" i="36"/>
  <c r="E465" i="36"/>
  <c r="F464" i="36"/>
  <c r="E464" i="36"/>
  <c r="F463" i="36"/>
  <c r="E463" i="36"/>
  <c r="F462" i="36"/>
  <c r="E462" i="36"/>
  <c r="F461" i="36"/>
  <c r="E461" i="36"/>
  <c r="F460" i="36"/>
  <c r="E460" i="36"/>
  <c r="F459" i="36"/>
  <c r="E459" i="36"/>
  <c r="F458" i="36"/>
  <c r="E458" i="36"/>
  <c r="F457" i="36"/>
  <c r="E457" i="36"/>
  <c r="F456" i="36"/>
  <c r="E456" i="36"/>
  <c r="F455" i="36"/>
  <c r="E455" i="36"/>
  <c r="F454" i="36"/>
  <c r="F453" i="36" s="1"/>
  <c r="E454" i="36"/>
  <c r="E453" i="36" s="1"/>
  <c r="N453" i="36"/>
  <c r="M453" i="36"/>
  <c r="L453" i="36"/>
  <c r="K453" i="36"/>
  <c r="J453" i="36"/>
  <c r="I453" i="36"/>
  <c r="H453" i="36"/>
  <c r="G453" i="36"/>
  <c r="D453" i="36"/>
  <c r="C453" i="36"/>
  <c r="F452" i="36"/>
  <c r="E452" i="36"/>
  <c r="F451" i="36"/>
  <c r="E451" i="36"/>
  <c r="F450" i="36"/>
  <c r="E450" i="36"/>
  <c r="N449" i="36"/>
  <c r="M449" i="36"/>
  <c r="L449" i="36"/>
  <c r="K449" i="36"/>
  <c r="J449" i="36"/>
  <c r="I449" i="36"/>
  <c r="H449" i="36"/>
  <c r="G449" i="36"/>
  <c r="D449" i="36"/>
  <c r="C449" i="36"/>
  <c r="F448" i="36"/>
  <c r="E448" i="36"/>
  <c r="F447" i="36"/>
  <c r="E447" i="36"/>
  <c r="F446" i="36"/>
  <c r="E446" i="36"/>
  <c r="N445" i="36"/>
  <c r="M445" i="36"/>
  <c r="L445" i="36"/>
  <c r="K445" i="36"/>
  <c r="J445" i="36"/>
  <c r="I445" i="36"/>
  <c r="H445" i="36"/>
  <c r="G445" i="36"/>
  <c r="E445" i="36"/>
  <c r="D445" i="36"/>
  <c r="C445" i="36"/>
  <c r="F444" i="36"/>
  <c r="E444" i="36"/>
  <c r="F443" i="36"/>
  <c r="E443" i="36"/>
  <c r="F442" i="36"/>
  <c r="E442" i="36"/>
  <c r="E441" i="36" s="1"/>
  <c r="N441" i="36"/>
  <c r="M441" i="36"/>
  <c r="L441" i="36"/>
  <c r="K441" i="36"/>
  <c r="J441" i="36"/>
  <c r="I441" i="36"/>
  <c r="H441" i="36"/>
  <c r="G441" i="36"/>
  <c r="D441" i="36"/>
  <c r="C441" i="36"/>
  <c r="F440" i="36"/>
  <c r="E440" i="36"/>
  <c r="F439" i="36"/>
  <c r="E439" i="36"/>
  <c r="F438" i="36"/>
  <c r="F437" i="36" s="1"/>
  <c r="E438" i="36"/>
  <c r="E437" i="36" s="1"/>
  <c r="N437" i="36"/>
  <c r="M437" i="36"/>
  <c r="L437" i="36"/>
  <c r="K437" i="36"/>
  <c r="J437" i="36"/>
  <c r="I437" i="36"/>
  <c r="H437" i="36"/>
  <c r="G437" i="36"/>
  <c r="D437" i="36"/>
  <c r="C437" i="36"/>
  <c r="F436" i="36"/>
  <c r="E436" i="36"/>
  <c r="F435" i="36"/>
  <c r="E435" i="36"/>
  <c r="E433" i="36" s="1"/>
  <c r="F434" i="36"/>
  <c r="F433" i="36" s="1"/>
  <c r="E434" i="36"/>
  <c r="N433" i="36"/>
  <c r="M433" i="36"/>
  <c r="L433" i="36"/>
  <c r="K433" i="36"/>
  <c r="J433" i="36"/>
  <c r="I433" i="36"/>
  <c r="H433" i="36"/>
  <c r="G433" i="36"/>
  <c r="D433" i="36"/>
  <c r="C433" i="36"/>
  <c r="F432" i="36"/>
  <c r="E432" i="36"/>
  <c r="F431" i="36"/>
  <c r="E431" i="36"/>
  <c r="F430" i="36"/>
  <c r="F429" i="36" s="1"/>
  <c r="E430" i="36"/>
  <c r="N429" i="36"/>
  <c r="M429" i="36"/>
  <c r="L429" i="36"/>
  <c r="K429" i="36"/>
  <c r="J429" i="36"/>
  <c r="I429" i="36"/>
  <c r="H429" i="36"/>
  <c r="G429" i="36"/>
  <c r="E429" i="36"/>
  <c r="D429" i="36"/>
  <c r="C429" i="36"/>
  <c r="F428" i="36"/>
  <c r="E428" i="36"/>
  <c r="F427" i="36"/>
  <c r="E427" i="36"/>
  <c r="F426" i="36"/>
  <c r="E426" i="36"/>
  <c r="E425" i="36" s="1"/>
  <c r="N425" i="36"/>
  <c r="M425" i="36"/>
  <c r="L425" i="36"/>
  <c r="K425" i="36"/>
  <c r="J425" i="36"/>
  <c r="I425" i="36"/>
  <c r="H425" i="36"/>
  <c r="G425" i="36"/>
  <c r="D425" i="36"/>
  <c r="C425" i="36"/>
  <c r="F424" i="36"/>
  <c r="E424" i="36"/>
  <c r="F423" i="36"/>
  <c r="E423" i="36"/>
  <c r="F422" i="36"/>
  <c r="F421" i="36" s="1"/>
  <c r="E422" i="36"/>
  <c r="E421" i="36" s="1"/>
  <c r="N421" i="36"/>
  <c r="M421" i="36"/>
  <c r="L421" i="36"/>
  <c r="K421" i="36"/>
  <c r="J421" i="36"/>
  <c r="I421" i="36"/>
  <c r="H421" i="36"/>
  <c r="G421" i="36"/>
  <c r="D421" i="36"/>
  <c r="C421" i="36"/>
  <c r="F420" i="36"/>
  <c r="E420" i="36"/>
  <c r="F419" i="36"/>
  <c r="E419" i="36"/>
  <c r="F418" i="36"/>
  <c r="E418" i="36"/>
  <c r="N417" i="36"/>
  <c r="M417" i="36"/>
  <c r="L417" i="36"/>
  <c r="K417" i="36"/>
  <c r="J417" i="36"/>
  <c r="I417" i="36"/>
  <c r="H417" i="36"/>
  <c r="G417" i="36"/>
  <c r="D417" i="36"/>
  <c r="C417" i="36"/>
  <c r="F416" i="36"/>
  <c r="E416" i="36"/>
  <c r="F415" i="36"/>
  <c r="E415" i="36"/>
  <c r="F414" i="36"/>
  <c r="E414" i="36"/>
  <c r="N413" i="36"/>
  <c r="M413" i="36"/>
  <c r="L413" i="36"/>
  <c r="K413" i="36"/>
  <c r="J413" i="36"/>
  <c r="I413" i="36"/>
  <c r="H413" i="36"/>
  <c r="G413" i="36"/>
  <c r="E413" i="36"/>
  <c r="D413" i="36"/>
  <c r="C413" i="36"/>
  <c r="F411" i="36"/>
  <c r="E411" i="36"/>
  <c r="F410" i="36"/>
  <c r="E410" i="36"/>
  <c r="F409" i="36"/>
  <c r="E409" i="36"/>
  <c r="F408" i="36"/>
  <c r="E408" i="36"/>
  <c r="F407" i="36"/>
  <c r="E407" i="36"/>
  <c r="N406" i="36"/>
  <c r="N405" i="36" s="1"/>
  <c r="M406" i="36"/>
  <c r="M405" i="36" s="1"/>
  <c r="L406" i="36"/>
  <c r="L405" i="36" s="1"/>
  <c r="K406" i="36"/>
  <c r="K405" i="36" s="1"/>
  <c r="J406" i="36"/>
  <c r="I406" i="36"/>
  <c r="I405" i="36" s="1"/>
  <c r="H406" i="36"/>
  <c r="H405" i="36" s="1"/>
  <c r="G406" i="36"/>
  <c r="G405" i="36" s="1"/>
  <c r="D406" i="36"/>
  <c r="D405" i="36" s="1"/>
  <c r="C406" i="36"/>
  <c r="C405" i="36" s="1"/>
  <c r="J405" i="36"/>
  <c r="F404" i="36"/>
  <c r="F403" i="36" s="1"/>
  <c r="E404" i="36"/>
  <c r="E403" i="36" s="1"/>
  <c r="N403" i="36"/>
  <c r="M403" i="36"/>
  <c r="L403" i="36"/>
  <c r="K403" i="36"/>
  <c r="J403" i="36"/>
  <c r="I403" i="36"/>
  <c r="H403" i="36"/>
  <c r="G403" i="36"/>
  <c r="D403" i="36"/>
  <c r="C403" i="36"/>
  <c r="F402" i="36"/>
  <c r="E402" i="36"/>
  <c r="F401" i="36"/>
  <c r="E401" i="36"/>
  <c r="E399" i="36" s="1"/>
  <c r="F400" i="36"/>
  <c r="E400" i="36"/>
  <c r="N399" i="36"/>
  <c r="M399" i="36"/>
  <c r="L399" i="36"/>
  <c r="K399" i="36"/>
  <c r="J399" i="36"/>
  <c r="I399" i="36"/>
  <c r="H399" i="36"/>
  <c r="G399" i="36"/>
  <c r="D399" i="36"/>
  <c r="C399" i="36"/>
  <c r="F398" i="36"/>
  <c r="E398" i="36"/>
  <c r="F397" i="36"/>
  <c r="E397" i="36"/>
  <c r="F396" i="36"/>
  <c r="E396" i="36"/>
  <c r="E395" i="36" s="1"/>
  <c r="N395" i="36"/>
  <c r="M395" i="36"/>
  <c r="L395" i="36"/>
  <c r="K395" i="36"/>
  <c r="J395" i="36"/>
  <c r="I395" i="36"/>
  <c r="H395" i="36"/>
  <c r="G395" i="36"/>
  <c r="F395" i="36"/>
  <c r="D395" i="36"/>
  <c r="C395" i="36"/>
  <c r="F394" i="36"/>
  <c r="E394" i="36"/>
  <c r="F393" i="36"/>
  <c r="E393" i="36"/>
  <c r="F392" i="36"/>
  <c r="F391" i="36" s="1"/>
  <c r="E392" i="36"/>
  <c r="N391" i="36"/>
  <c r="M391" i="36"/>
  <c r="L391" i="36"/>
  <c r="K391" i="36"/>
  <c r="J391" i="36"/>
  <c r="I391" i="36"/>
  <c r="H391" i="36"/>
  <c r="G391" i="36"/>
  <c r="D391" i="36"/>
  <c r="C391" i="36"/>
  <c r="F390" i="36"/>
  <c r="E390" i="36"/>
  <c r="F389" i="36"/>
  <c r="E389" i="36"/>
  <c r="F388" i="36"/>
  <c r="F387" i="36" s="1"/>
  <c r="E388" i="36"/>
  <c r="E387" i="36" s="1"/>
  <c r="N387" i="36"/>
  <c r="M387" i="36"/>
  <c r="L387" i="36"/>
  <c r="K387" i="36"/>
  <c r="J387" i="36"/>
  <c r="I387" i="36"/>
  <c r="H387" i="36"/>
  <c r="G387" i="36"/>
  <c r="D387" i="36"/>
  <c r="C387" i="36"/>
  <c r="F386" i="36"/>
  <c r="E386" i="36"/>
  <c r="F385" i="36"/>
  <c r="E385" i="36"/>
  <c r="E383" i="36" s="1"/>
  <c r="F384" i="36"/>
  <c r="E384" i="36"/>
  <c r="N383" i="36"/>
  <c r="M383" i="36"/>
  <c r="L383" i="36"/>
  <c r="K383" i="36"/>
  <c r="J383" i="36"/>
  <c r="I383" i="36"/>
  <c r="H383" i="36"/>
  <c r="G383" i="36"/>
  <c r="D383" i="36"/>
  <c r="C383" i="36"/>
  <c r="F382" i="36"/>
  <c r="E382" i="36"/>
  <c r="F381" i="36"/>
  <c r="E381" i="36"/>
  <c r="F380" i="36"/>
  <c r="E380" i="36"/>
  <c r="E379" i="36" s="1"/>
  <c r="N379" i="36"/>
  <c r="M379" i="36"/>
  <c r="L379" i="36"/>
  <c r="K379" i="36"/>
  <c r="J379" i="36"/>
  <c r="I379" i="36"/>
  <c r="H379" i="36"/>
  <c r="G379" i="36"/>
  <c r="F379" i="36"/>
  <c r="D379" i="36"/>
  <c r="C379" i="36"/>
  <c r="F378" i="36"/>
  <c r="E378" i="36"/>
  <c r="F377" i="36"/>
  <c r="E377" i="36"/>
  <c r="F376" i="36"/>
  <c r="F375" i="36" s="1"/>
  <c r="E376" i="36"/>
  <c r="N375" i="36"/>
  <c r="M375" i="36"/>
  <c r="L375" i="36"/>
  <c r="K375" i="36"/>
  <c r="J375" i="36"/>
  <c r="I375" i="36"/>
  <c r="H375" i="36"/>
  <c r="G375" i="36"/>
  <c r="D375" i="36"/>
  <c r="C375" i="36"/>
  <c r="F374" i="36"/>
  <c r="E374" i="36"/>
  <c r="F373" i="36"/>
  <c r="E373" i="36"/>
  <c r="F372" i="36"/>
  <c r="F371" i="36" s="1"/>
  <c r="E372" i="36"/>
  <c r="E371" i="36" s="1"/>
  <c r="N371" i="36"/>
  <c r="M371" i="36"/>
  <c r="L371" i="36"/>
  <c r="K371" i="36"/>
  <c r="J371" i="36"/>
  <c r="I371" i="36"/>
  <c r="H371" i="36"/>
  <c r="G371" i="36"/>
  <c r="D371" i="36"/>
  <c r="C371" i="36"/>
  <c r="F370" i="36"/>
  <c r="E370" i="36"/>
  <c r="F369" i="36"/>
  <c r="E369" i="36"/>
  <c r="E367" i="36" s="1"/>
  <c r="F368" i="36"/>
  <c r="E368" i="36"/>
  <c r="N367" i="36"/>
  <c r="M367" i="36"/>
  <c r="L367" i="36"/>
  <c r="K367" i="36"/>
  <c r="J367" i="36"/>
  <c r="I367" i="36"/>
  <c r="H367" i="36"/>
  <c r="G367" i="36"/>
  <c r="D367" i="36"/>
  <c r="C367" i="36"/>
  <c r="F366" i="36"/>
  <c r="E366" i="36"/>
  <c r="F365" i="36"/>
  <c r="E365" i="36"/>
  <c r="F364" i="36"/>
  <c r="E364" i="36"/>
  <c r="E363" i="36" s="1"/>
  <c r="N363" i="36"/>
  <c r="M363" i="36"/>
  <c r="L363" i="36"/>
  <c r="K363" i="36"/>
  <c r="J363" i="36"/>
  <c r="I363" i="36"/>
  <c r="H363" i="36"/>
  <c r="G363" i="36"/>
  <c r="F363" i="36"/>
  <c r="D363" i="36"/>
  <c r="C363" i="36"/>
  <c r="F362" i="36"/>
  <c r="F361" i="36" s="1"/>
  <c r="E362" i="36"/>
  <c r="E361" i="36" s="1"/>
  <c r="N361" i="36"/>
  <c r="M361" i="36"/>
  <c r="L361" i="36"/>
  <c r="K361" i="36"/>
  <c r="J361" i="36"/>
  <c r="I361" i="36"/>
  <c r="H361" i="36"/>
  <c r="G361" i="36"/>
  <c r="D361" i="36"/>
  <c r="C361" i="36"/>
  <c r="F360" i="36"/>
  <c r="E360" i="36"/>
  <c r="F359" i="36"/>
  <c r="E359" i="36"/>
  <c r="F358" i="36"/>
  <c r="F357" i="36" s="1"/>
  <c r="E358" i="36"/>
  <c r="N357" i="36"/>
  <c r="M357" i="36"/>
  <c r="L357" i="36"/>
  <c r="K357" i="36"/>
  <c r="K350" i="36" s="1"/>
  <c r="J357" i="36"/>
  <c r="I357" i="36"/>
  <c r="H357" i="36"/>
  <c r="G357" i="36"/>
  <c r="D357" i="36"/>
  <c r="C357" i="36"/>
  <c r="F356" i="36"/>
  <c r="F355" i="36" s="1"/>
  <c r="E356" i="36"/>
  <c r="N355" i="36"/>
  <c r="M355" i="36"/>
  <c r="L355" i="36"/>
  <c r="K355" i="36"/>
  <c r="J355" i="36"/>
  <c r="I355" i="36"/>
  <c r="H355" i="36"/>
  <c r="G355" i="36"/>
  <c r="E355" i="36"/>
  <c r="D355" i="36"/>
  <c r="C355" i="36"/>
  <c r="F354" i="36"/>
  <c r="F353" i="36" s="1"/>
  <c r="E354" i="36"/>
  <c r="E353" i="36" s="1"/>
  <c r="N353" i="36"/>
  <c r="M353" i="36"/>
  <c r="L353" i="36"/>
  <c r="K353" i="36"/>
  <c r="J353" i="36"/>
  <c r="I353" i="36"/>
  <c r="H353" i="36"/>
  <c r="G353" i="36"/>
  <c r="D353" i="36"/>
  <c r="C353" i="36"/>
  <c r="F352" i="36"/>
  <c r="F351" i="36" s="1"/>
  <c r="E352" i="36"/>
  <c r="N351" i="36"/>
  <c r="M351" i="36"/>
  <c r="L351" i="36"/>
  <c r="K351" i="36"/>
  <c r="J351" i="36"/>
  <c r="I351" i="36"/>
  <c r="H351" i="36"/>
  <c r="G351" i="36"/>
  <c r="E351" i="36"/>
  <c r="D351" i="36"/>
  <c r="C351" i="36"/>
  <c r="C350" i="36"/>
  <c r="F349" i="36"/>
  <c r="E349" i="36"/>
  <c r="F348" i="36"/>
  <c r="F347" i="36" s="1"/>
  <c r="E348" i="36"/>
  <c r="E347" i="36" s="1"/>
  <c r="N347" i="36"/>
  <c r="M347" i="36"/>
  <c r="L347" i="36"/>
  <c r="K347" i="36"/>
  <c r="K331" i="36" s="1"/>
  <c r="J347" i="36"/>
  <c r="I347" i="36"/>
  <c r="H347" i="36"/>
  <c r="G347" i="36"/>
  <c r="G331" i="36" s="1"/>
  <c r="D347" i="36"/>
  <c r="C347" i="36"/>
  <c r="F346" i="36"/>
  <c r="E346" i="36"/>
  <c r="F345" i="36"/>
  <c r="E345" i="36"/>
  <c r="F344" i="36"/>
  <c r="E344" i="36"/>
  <c r="F343" i="36"/>
  <c r="E343" i="36"/>
  <c r="F342" i="36"/>
  <c r="E342" i="36"/>
  <c r="F341" i="36"/>
  <c r="E341" i="36"/>
  <c r="F340" i="36"/>
  <c r="E340" i="36"/>
  <c r="F339" i="36"/>
  <c r="E339" i="36"/>
  <c r="F338" i="36"/>
  <c r="E338" i="36"/>
  <c r="F337" i="36"/>
  <c r="E337" i="36"/>
  <c r="F336" i="36"/>
  <c r="E336" i="36"/>
  <c r="F335" i="36"/>
  <c r="E335" i="36"/>
  <c r="F334" i="36"/>
  <c r="E334" i="36"/>
  <c r="E332" i="36" s="1"/>
  <c r="F333" i="36"/>
  <c r="E333" i="36"/>
  <c r="N332" i="36"/>
  <c r="N331" i="36" s="1"/>
  <c r="M332" i="36"/>
  <c r="M331" i="36" s="1"/>
  <c r="L332" i="36"/>
  <c r="K332" i="36"/>
  <c r="J332" i="36"/>
  <c r="J331" i="36" s="1"/>
  <c r="I332" i="36"/>
  <c r="I331" i="36" s="1"/>
  <c r="H332" i="36"/>
  <c r="G332" i="36"/>
  <c r="D332" i="36"/>
  <c r="D331" i="36" s="1"/>
  <c r="C332" i="36"/>
  <c r="L331" i="36"/>
  <c r="C331" i="36"/>
  <c r="F330" i="36"/>
  <c r="E330" i="36"/>
  <c r="F329" i="36"/>
  <c r="E329" i="36"/>
  <c r="F328" i="36"/>
  <c r="E328" i="36"/>
  <c r="N327" i="36"/>
  <c r="M327" i="36"/>
  <c r="L327" i="36"/>
  <c r="K327" i="36"/>
  <c r="J327" i="36"/>
  <c r="I327" i="36"/>
  <c r="H327" i="36"/>
  <c r="G327" i="36"/>
  <c r="F327" i="36"/>
  <c r="E327" i="36"/>
  <c r="D327" i="36"/>
  <c r="C327" i="36"/>
  <c r="F326" i="36"/>
  <c r="E326" i="36"/>
  <c r="F325" i="36"/>
  <c r="E325" i="36"/>
  <c r="F324" i="36"/>
  <c r="E324" i="36"/>
  <c r="F323" i="36"/>
  <c r="E323" i="36"/>
  <c r="F322" i="36"/>
  <c r="E322" i="36"/>
  <c r="F321" i="36"/>
  <c r="E321" i="36"/>
  <c r="F320" i="36"/>
  <c r="E320" i="36"/>
  <c r="F319" i="36"/>
  <c r="E319" i="36"/>
  <c r="F318" i="36"/>
  <c r="E318" i="36"/>
  <c r="F317" i="36"/>
  <c r="E317" i="36"/>
  <c r="F316" i="36"/>
  <c r="E316" i="36"/>
  <c r="F315" i="36"/>
  <c r="E315" i="36"/>
  <c r="F314" i="36"/>
  <c r="E314" i="36"/>
  <c r="F313" i="36"/>
  <c r="E313" i="36"/>
  <c r="N312" i="36"/>
  <c r="M312" i="36"/>
  <c r="L312" i="36"/>
  <c r="K312" i="36"/>
  <c r="J312" i="36"/>
  <c r="I312" i="36"/>
  <c r="H312" i="36"/>
  <c r="G312" i="36"/>
  <c r="F312" i="36"/>
  <c r="E312" i="36"/>
  <c r="D312" i="36"/>
  <c r="C312" i="36"/>
  <c r="N311" i="36"/>
  <c r="M311" i="36"/>
  <c r="L311" i="36"/>
  <c r="K311" i="36"/>
  <c r="J311" i="36"/>
  <c r="I311" i="36"/>
  <c r="H311" i="36"/>
  <c r="G311" i="36"/>
  <c r="F311" i="36"/>
  <c r="E311" i="36"/>
  <c r="D311" i="36"/>
  <c r="C311" i="36"/>
  <c r="F310" i="36"/>
  <c r="F309" i="36" s="1"/>
  <c r="E310" i="36"/>
  <c r="E309" i="36" s="1"/>
  <c r="N309" i="36"/>
  <c r="M309" i="36"/>
  <c r="L309" i="36"/>
  <c r="K309" i="36"/>
  <c r="J309" i="36"/>
  <c r="I309" i="36"/>
  <c r="H309" i="36"/>
  <c r="G309" i="36"/>
  <c r="D309" i="36"/>
  <c r="C309" i="36"/>
  <c r="F308" i="36"/>
  <c r="E308" i="36"/>
  <c r="F307" i="36"/>
  <c r="E307" i="36"/>
  <c r="F306" i="36"/>
  <c r="F305" i="36" s="1"/>
  <c r="E306" i="36"/>
  <c r="E305" i="36" s="1"/>
  <c r="N305" i="36"/>
  <c r="M305" i="36"/>
  <c r="L305" i="36"/>
  <c r="K305" i="36"/>
  <c r="J305" i="36"/>
  <c r="I305" i="36"/>
  <c r="H305" i="36"/>
  <c r="G305" i="36"/>
  <c r="D305" i="36"/>
  <c r="C305" i="36"/>
  <c r="F304" i="36"/>
  <c r="E304" i="36"/>
  <c r="F303" i="36"/>
  <c r="E303" i="36"/>
  <c r="F302" i="36"/>
  <c r="E302" i="36"/>
  <c r="F301" i="36"/>
  <c r="E301" i="36"/>
  <c r="N300" i="36"/>
  <c r="M300" i="36"/>
  <c r="L300" i="36"/>
  <c r="K300" i="36"/>
  <c r="J300" i="36"/>
  <c r="I300" i="36"/>
  <c r="H300" i="36"/>
  <c r="G300" i="36"/>
  <c r="G291" i="36" s="1"/>
  <c r="E300" i="36"/>
  <c r="D300" i="36"/>
  <c r="C300" i="36"/>
  <c r="F299" i="36"/>
  <c r="E299" i="36"/>
  <c r="F298" i="36"/>
  <c r="E298" i="36"/>
  <c r="F297" i="36"/>
  <c r="E297" i="36"/>
  <c r="E295" i="36" s="1"/>
  <c r="F296" i="36"/>
  <c r="E296" i="36"/>
  <c r="N295" i="36"/>
  <c r="M295" i="36"/>
  <c r="L295" i="36"/>
  <c r="K295" i="36"/>
  <c r="J295" i="36"/>
  <c r="I295" i="36"/>
  <c r="H295" i="36"/>
  <c r="G295" i="36"/>
  <c r="D295" i="36"/>
  <c r="C295" i="36"/>
  <c r="F294" i="36"/>
  <c r="E294" i="36"/>
  <c r="E292" i="36" s="1"/>
  <c r="E291" i="36" s="1"/>
  <c r="F293" i="36"/>
  <c r="F292" i="36" s="1"/>
  <c r="E293" i="36"/>
  <c r="N292" i="36"/>
  <c r="M292" i="36"/>
  <c r="L292" i="36"/>
  <c r="L291" i="36" s="1"/>
  <c r="K292" i="36"/>
  <c r="J292" i="36"/>
  <c r="I292" i="36"/>
  <c r="H292" i="36"/>
  <c r="G292" i="36"/>
  <c r="D292" i="36"/>
  <c r="C292" i="36"/>
  <c r="C291" i="36" s="1"/>
  <c r="M291" i="36"/>
  <c r="K291" i="36"/>
  <c r="I291" i="36"/>
  <c r="H291" i="36"/>
  <c r="F290" i="36"/>
  <c r="E290" i="36"/>
  <c r="F289" i="36"/>
  <c r="E289" i="36"/>
  <c r="F288" i="36"/>
  <c r="E288" i="36"/>
  <c r="F287" i="36"/>
  <c r="E287" i="36"/>
  <c r="F286" i="36"/>
  <c r="E286" i="36"/>
  <c r="F285" i="36"/>
  <c r="E285" i="36"/>
  <c r="F284" i="36"/>
  <c r="E284" i="36"/>
  <c r="E282" i="36" s="1"/>
  <c r="F283" i="36"/>
  <c r="E283" i="36"/>
  <c r="N282" i="36"/>
  <c r="M282" i="36"/>
  <c r="L282" i="36"/>
  <c r="K282" i="36"/>
  <c r="J282" i="36"/>
  <c r="I282" i="36"/>
  <c r="H282" i="36"/>
  <c r="G282" i="36"/>
  <c r="D282" i="36"/>
  <c r="C282" i="36"/>
  <c r="F281" i="36"/>
  <c r="E281" i="36"/>
  <c r="F280" i="36"/>
  <c r="E280" i="36"/>
  <c r="F279" i="36"/>
  <c r="E279" i="36"/>
  <c r="E277" i="36" s="1"/>
  <c r="F278" i="36"/>
  <c r="F277" i="36" s="1"/>
  <c r="E278" i="36"/>
  <c r="N277" i="36"/>
  <c r="M277" i="36"/>
  <c r="L277" i="36"/>
  <c r="K277" i="36"/>
  <c r="J277" i="36"/>
  <c r="I277" i="36"/>
  <c r="H277" i="36"/>
  <c r="G277" i="36"/>
  <c r="D277" i="36"/>
  <c r="C277" i="36"/>
  <c r="F276" i="36"/>
  <c r="E276" i="36"/>
  <c r="F275" i="36"/>
  <c r="E275" i="36"/>
  <c r="F274" i="36"/>
  <c r="E274" i="36"/>
  <c r="F273" i="36"/>
  <c r="E273" i="36"/>
  <c r="F272" i="36"/>
  <c r="E272" i="36"/>
  <c r="F271" i="36"/>
  <c r="E271" i="36"/>
  <c r="F270" i="36"/>
  <c r="E270" i="36"/>
  <c r="F269" i="36"/>
  <c r="E269" i="36"/>
  <c r="F268" i="36"/>
  <c r="E268" i="36"/>
  <c r="F267" i="36"/>
  <c r="E267" i="36"/>
  <c r="F266" i="36"/>
  <c r="E266" i="36"/>
  <c r="F265" i="36"/>
  <c r="E265" i="36"/>
  <c r="F264" i="36"/>
  <c r="E264" i="36"/>
  <c r="F263" i="36"/>
  <c r="E263" i="36"/>
  <c r="F262" i="36"/>
  <c r="E262" i="36"/>
  <c r="F261" i="36"/>
  <c r="F260" i="36" s="1"/>
  <c r="E261" i="36"/>
  <c r="E260" i="36" s="1"/>
  <c r="N260" i="36"/>
  <c r="M260" i="36"/>
  <c r="L260" i="36"/>
  <c r="K260" i="36"/>
  <c r="J260" i="36"/>
  <c r="I260" i="36"/>
  <c r="H260" i="36"/>
  <c r="G260" i="36"/>
  <c r="D260" i="36"/>
  <c r="C260" i="36"/>
  <c r="F259" i="36"/>
  <c r="E259" i="36"/>
  <c r="F258" i="36"/>
  <c r="E258" i="36"/>
  <c r="F257" i="36"/>
  <c r="E257" i="36"/>
  <c r="N256" i="36"/>
  <c r="M256" i="36"/>
  <c r="L256" i="36"/>
  <c r="K256" i="36"/>
  <c r="J256" i="36"/>
  <c r="I256" i="36"/>
  <c r="H256" i="36"/>
  <c r="G256" i="36"/>
  <c r="D256" i="36"/>
  <c r="C256" i="36"/>
  <c r="F255" i="36"/>
  <c r="E255" i="36"/>
  <c r="F254" i="36"/>
  <c r="E254" i="36"/>
  <c r="F253" i="36"/>
  <c r="E253" i="36"/>
  <c r="F252" i="36"/>
  <c r="E252" i="36"/>
  <c r="N251" i="36"/>
  <c r="M251" i="36"/>
  <c r="L251" i="36"/>
  <c r="K251" i="36"/>
  <c r="J251" i="36"/>
  <c r="I251" i="36"/>
  <c r="H251" i="36"/>
  <c r="G251" i="36"/>
  <c r="D251" i="36"/>
  <c r="C251" i="36"/>
  <c r="F250" i="36"/>
  <c r="E250" i="36"/>
  <c r="F249" i="36"/>
  <c r="E249" i="36"/>
  <c r="N248" i="36"/>
  <c r="M248" i="36"/>
  <c r="L248" i="36"/>
  <c r="K248" i="36"/>
  <c r="J248" i="36"/>
  <c r="I248" i="36"/>
  <c r="H248" i="36"/>
  <c r="G248" i="36"/>
  <c r="D248" i="36"/>
  <c r="C248" i="36"/>
  <c r="F247" i="36"/>
  <c r="E247" i="36"/>
  <c r="F246" i="36"/>
  <c r="E246" i="36"/>
  <c r="F245" i="36"/>
  <c r="E245" i="36"/>
  <c r="F244" i="36"/>
  <c r="E244" i="36"/>
  <c r="F243" i="36"/>
  <c r="E243" i="36"/>
  <c r="F242" i="36"/>
  <c r="E242" i="36"/>
  <c r="F241" i="36"/>
  <c r="E241" i="36"/>
  <c r="F240" i="36"/>
  <c r="E240" i="36"/>
  <c r="F239" i="36"/>
  <c r="E239" i="36"/>
  <c r="F238" i="36"/>
  <c r="E238" i="36"/>
  <c r="F237" i="36"/>
  <c r="F236" i="36" s="1"/>
  <c r="E237" i="36"/>
  <c r="N236" i="36"/>
  <c r="M236" i="36"/>
  <c r="M235" i="36" s="1"/>
  <c r="L236" i="36"/>
  <c r="K236" i="36"/>
  <c r="J236" i="36"/>
  <c r="I236" i="36"/>
  <c r="H236" i="36"/>
  <c r="G236" i="36"/>
  <c r="D236" i="36"/>
  <c r="C236" i="36"/>
  <c r="F234" i="36"/>
  <c r="E234" i="36"/>
  <c r="F233" i="36"/>
  <c r="E233" i="36"/>
  <c r="F232" i="36"/>
  <c r="E232" i="36"/>
  <c r="F231" i="36"/>
  <c r="E231" i="36"/>
  <c r="F230" i="36"/>
  <c r="E230" i="36"/>
  <c r="F229" i="36"/>
  <c r="E229" i="36"/>
  <c r="F228" i="36"/>
  <c r="F227" i="36" s="1"/>
  <c r="E228" i="36"/>
  <c r="N227" i="36"/>
  <c r="M227" i="36"/>
  <c r="L227" i="36"/>
  <c r="K227" i="36"/>
  <c r="J227" i="36"/>
  <c r="I227" i="36"/>
  <c r="H227" i="36"/>
  <c r="G227" i="36"/>
  <c r="D227" i="36"/>
  <c r="C227" i="36"/>
  <c r="F226" i="36"/>
  <c r="E226" i="36"/>
  <c r="F225" i="36"/>
  <c r="E225" i="36"/>
  <c r="F224" i="36"/>
  <c r="E224" i="36"/>
  <c r="F223" i="36"/>
  <c r="E223" i="36"/>
  <c r="F222" i="36"/>
  <c r="E222" i="36"/>
  <c r="F221" i="36"/>
  <c r="E221" i="36"/>
  <c r="F220" i="36"/>
  <c r="F219" i="36" s="1"/>
  <c r="E220" i="36"/>
  <c r="N219" i="36"/>
  <c r="M219" i="36"/>
  <c r="L219" i="36"/>
  <c r="L202" i="36" s="1"/>
  <c r="K219" i="36"/>
  <c r="J219" i="36"/>
  <c r="I219" i="36"/>
  <c r="H219" i="36"/>
  <c r="G219" i="36"/>
  <c r="D219" i="36"/>
  <c r="C219" i="36"/>
  <c r="F218" i="36"/>
  <c r="E218" i="36"/>
  <c r="F217" i="36"/>
  <c r="E217" i="36"/>
  <c r="F216" i="36"/>
  <c r="E216" i="36"/>
  <c r="F215" i="36"/>
  <c r="E215" i="36"/>
  <c r="F214" i="36"/>
  <c r="E214" i="36"/>
  <c r="F213" i="36"/>
  <c r="E213" i="36"/>
  <c r="F212" i="36"/>
  <c r="E212" i="36"/>
  <c r="F211" i="36"/>
  <c r="E211" i="36"/>
  <c r="F210" i="36"/>
  <c r="E210" i="36"/>
  <c r="F209" i="36"/>
  <c r="E209" i="36"/>
  <c r="F208" i="36"/>
  <c r="E208" i="36"/>
  <c r="F207" i="36"/>
  <c r="E207" i="36"/>
  <c r="F206" i="36"/>
  <c r="E206" i="36"/>
  <c r="F205" i="36"/>
  <c r="E205" i="36"/>
  <c r="F204" i="36"/>
  <c r="E204" i="36"/>
  <c r="J202" i="36"/>
  <c r="G203" i="36"/>
  <c r="D203" i="36"/>
  <c r="D202" i="36" s="1"/>
  <c r="C203" i="36"/>
  <c r="N202" i="36"/>
  <c r="F199" i="36"/>
  <c r="E199" i="36"/>
  <c r="F198" i="36"/>
  <c r="E198" i="36"/>
  <c r="F197" i="36"/>
  <c r="E197" i="36"/>
  <c r="E196" i="36" s="1"/>
  <c r="N196" i="36"/>
  <c r="M196" i="36"/>
  <c r="L196" i="36"/>
  <c r="K196" i="36"/>
  <c r="J196" i="36"/>
  <c r="I196" i="36"/>
  <c r="H196" i="36"/>
  <c r="G196" i="36"/>
  <c r="D196" i="36"/>
  <c r="C196" i="36"/>
  <c r="F195" i="36"/>
  <c r="E195" i="36"/>
  <c r="F194" i="36"/>
  <c r="F193" i="36" s="1"/>
  <c r="E194" i="36"/>
  <c r="N193" i="36"/>
  <c r="M193" i="36"/>
  <c r="L193" i="36"/>
  <c r="K193" i="36"/>
  <c r="J193" i="36"/>
  <c r="I193" i="36"/>
  <c r="H193" i="36"/>
  <c r="G193" i="36"/>
  <c r="D193" i="36"/>
  <c r="C193" i="36"/>
  <c r="F192" i="36"/>
  <c r="E192" i="36"/>
  <c r="F191" i="36"/>
  <c r="E191" i="36"/>
  <c r="F190" i="36"/>
  <c r="F189" i="36" s="1"/>
  <c r="E190" i="36"/>
  <c r="N189" i="36"/>
  <c r="M189" i="36"/>
  <c r="L189" i="36"/>
  <c r="K189" i="36"/>
  <c r="J189" i="36"/>
  <c r="I189" i="36"/>
  <c r="H189" i="36"/>
  <c r="G189" i="36"/>
  <c r="D189" i="36"/>
  <c r="C189" i="36"/>
  <c r="F188" i="36"/>
  <c r="E188" i="36"/>
  <c r="F187" i="36"/>
  <c r="E187" i="36"/>
  <c r="F186" i="36"/>
  <c r="E186" i="36"/>
  <c r="N185" i="36"/>
  <c r="M185" i="36"/>
  <c r="L185" i="36"/>
  <c r="K185" i="36"/>
  <c r="J185" i="36"/>
  <c r="I185" i="36"/>
  <c r="H185" i="36"/>
  <c r="G185" i="36"/>
  <c r="D185" i="36"/>
  <c r="C185" i="36"/>
  <c r="F184" i="36"/>
  <c r="E184" i="36"/>
  <c r="F183" i="36"/>
  <c r="E183" i="36"/>
  <c r="F182" i="36"/>
  <c r="E182" i="36"/>
  <c r="N181" i="36"/>
  <c r="M181" i="36"/>
  <c r="M164" i="36" s="1"/>
  <c r="L181" i="36"/>
  <c r="K181" i="36"/>
  <c r="J181" i="36"/>
  <c r="I181" i="36"/>
  <c r="H181" i="36"/>
  <c r="G181" i="36"/>
  <c r="F181" i="36"/>
  <c r="D181" i="36"/>
  <c r="C181" i="36"/>
  <c r="F180" i="36"/>
  <c r="E180" i="36"/>
  <c r="F179" i="36"/>
  <c r="E179" i="36"/>
  <c r="F178" i="36"/>
  <c r="E178" i="36"/>
  <c r="N177" i="36"/>
  <c r="M177" i="36"/>
  <c r="L177" i="36"/>
  <c r="K177" i="36"/>
  <c r="J177" i="36"/>
  <c r="I177" i="36"/>
  <c r="H177" i="36"/>
  <c r="G177" i="36"/>
  <c r="D177" i="36"/>
  <c r="C177" i="36"/>
  <c r="F176" i="36"/>
  <c r="E176" i="36"/>
  <c r="F175" i="36"/>
  <c r="E175" i="36"/>
  <c r="F174" i="36"/>
  <c r="E174" i="36"/>
  <c r="N173" i="36"/>
  <c r="M173" i="36"/>
  <c r="L173" i="36"/>
  <c r="K173" i="36"/>
  <c r="J173" i="36"/>
  <c r="I173" i="36"/>
  <c r="H173" i="36"/>
  <c r="G173" i="36"/>
  <c r="E173" i="36"/>
  <c r="D173" i="36"/>
  <c r="C173" i="36"/>
  <c r="F172" i="36"/>
  <c r="E172" i="36"/>
  <c r="F171" i="36"/>
  <c r="E171" i="36"/>
  <c r="F170" i="36"/>
  <c r="E170" i="36"/>
  <c r="E169" i="36" s="1"/>
  <c r="N169" i="36"/>
  <c r="M169" i="36"/>
  <c r="L169" i="36"/>
  <c r="K169" i="36"/>
  <c r="J169" i="36"/>
  <c r="I169" i="36"/>
  <c r="H169" i="36"/>
  <c r="G169" i="36"/>
  <c r="D169" i="36"/>
  <c r="C169" i="36"/>
  <c r="F168" i="36"/>
  <c r="E168" i="36"/>
  <c r="F167" i="36"/>
  <c r="E167" i="36"/>
  <c r="F166" i="36"/>
  <c r="F165" i="36" s="1"/>
  <c r="E166" i="36"/>
  <c r="E165" i="36" s="1"/>
  <c r="N165" i="36"/>
  <c r="M165" i="36"/>
  <c r="L165" i="36"/>
  <c r="K165" i="36"/>
  <c r="J165" i="36"/>
  <c r="I165" i="36"/>
  <c r="H165" i="36"/>
  <c r="G165" i="36"/>
  <c r="D165" i="36"/>
  <c r="C165" i="36"/>
  <c r="N164" i="36"/>
  <c r="F163" i="36"/>
  <c r="E163" i="36"/>
  <c r="F162" i="36"/>
  <c r="E162" i="36"/>
  <c r="F161" i="36"/>
  <c r="E161" i="36"/>
  <c r="E159" i="36" s="1"/>
  <c r="F160" i="36"/>
  <c r="F159" i="36" s="1"/>
  <c r="E160" i="36"/>
  <c r="N159" i="36"/>
  <c r="M159" i="36"/>
  <c r="L159" i="36"/>
  <c r="K159" i="36"/>
  <c r="J159" i="36"/>
  <c r="I159" i="36"/>
  <c r="H159" i="36"/>
  <c r="G159" i="36"/>
  <c r="D159" i="36"/>
  <c r="C159" i="36"/>
  <c r="F158" i="36"/>
  <c r="E158" i="36"/>
  <c r="F157" i="36"/>
  <c r="E157" i="36"/>
  <c r="F156" i="36"/>
  <c r="E156" i="36"/>
  <c r="F155" i="36"/>
  <c r="F154" i="36" s="1"/>
  <c r="E155" i="36"/>
  <c r="E154" i="36" s="1"/>
  <c r="N154" i="36"/>
  <c r="M154" i="36"/>
  <c r="L154" i="36"/>
  <c r="K154" i="36"/>
  <c r="J154" i="36"/>
  <c r="I154" i="36"/>
  <c r="H154" i="36"/>
  <c r="G154" i="36"/>
  <c r="D154" i="36"/>
  <c r="C154" i="36"/>
  <c r="F153" i="36"/>
  <c r="E153" i="36"/>
  <c r="F152" i="36"/>
  <c r="E152" i="36"/>
  <c r="F151" i="36"/>
  <c r="E151" i="36"/>
  <c r="N150" i="36"/>
  <c r="M150" i="36"/>
  <c r="L150" i="36"/>
  <c r="K150" i="36"/>
  <c r="J150" i="36"/>
  <c r="I150" i="36"/>
  <c r="H150" i="36"/>
  <c r="G150" i="36"/>
  <c r="D150" i="36"/>
  <c r="C150" i="36"/>
  <c r="F149" i="36"/>
  <c r="E149" i="36"/>
  <c r="F148" i="36"/>
  <c r="E148" i="36"/>
  <c r="F147" i="36"/>
  <c r="E147" i="36"/>
  <c r="F146" i="36"/>
  <c r="E146" i="36"/>
  <c r="N145" i="36"/>
  <c r="M145" i="36"/>
  <c r="L145" i="36"/>
  <c r="K145" i="36"/>
  <c r="J145" i="36"/>
  <c r="I145" i="36"/>
  <c r="H145" i="36"/>
  <c r="G145" i="36"/>
  <c r="D145" i="36"/>
  <c r="C145" i="36"/>
  <c r="F144" i="36"/>
  <c r="E144" i="36"/>
  <c r="F143" i="36"/>
  <c r="E143" i="36"/>
  <c r="F142" i="36"/>
  <c r="E142" i="36"/>
  <c r="F141" i="36"/>
  <c r="E141" i="36"/>
  <c r="N140" i="36"/>
  <c r="M140" i="36"/>
  <c r="L140" i="36"/>
  <c r="K140" i="36"/>
  <c r="J140" i="36"/>
  <c r="I140" i="36"/>
  <c r="H140" i="36"/>
  <c r="G140" i="36"/>
  <c r="D140" i="36"/>
  <c r="C140" i="36"/>
  <c r="F139" i="36"/>
  <c r="E139" i="36"/>
  <c r="F138" i="36"/>
  <c r="E138" i="36"/>
  <c r="F137" i="36"/>
  <c r="E137" i="36"/>
  <c r="F136" i="36"/>
  <c r="E136" i="36"/>
  <c r="N135" i="36"/>
  <c r="M135" i="36"/>
  <c r="L135" i="36"/>
  <c r="K135" i="36"/>
  <c r="J135" i="36"/>
  <c r="I135" i="36"/>
  <c r="H135" i="36"/>
  <c r="G135" i="36"/>
  <c r="D135" i="36"/>
  <c r="C135" i="36"/>
  <c r="F134" i="36"/>
  <c r="E134" i="36"/>
  <c r="F133" i="36"/>
  <c r="E133" i="36"/>
  <c r="F132" i="36"/>
  <c r="E132" i="36"/>
  <c r="F131" i="36"/>
  <c r="E131" i="36"/>
  <c r="N130" i="36"/>
  <c r="M130" i="36"/>
  <c r="L130" i="36"/>
  <c r="K130" i="36"/>
  <c r="J130" i="36"/>
  <c r="I130" i="36"/>
  <c r="H130" i="36"/>
  <c r="G130" i="36"/>
  <c r="D130" i="36"/>
  <c r="C130" i="36"/>
  <c r="F129" i="36"/>
  <c r="E129" i="36"/>
  <c r="F128" i="36"/>
  <c r="E128" i="36"/>
  <c r="F127" i="36"/>
  <c r="E127" i="36"/>
  <c r="F126" i="36"/>
  <c r="E126" i="36"/>
  <c r="N125" i="36"/>
  <c r="M125" i="36"/>
  <c r="L125" i="36"/>
  <c r="K125" i="36"/>
  <c r="J125" i="36"/>
  <c r="I125" i="36"/>
  <c r="H125" i="36"/>
  <c r="G125" i="36"/>
  <c r="D125" i="36"/>
  <c r="C125" i="36"/>
  <c r="F124" i="36"/>
  <c r="E124" i="36"/>
  <c r="F123" i="36"/>
  <c r="E123" i="36"/>
  <c r="F122" i="36"/>
  <c r="E122" i="36"/>
  <c r="F121" i="36"/>
  <c r="E121" i="36"/>
  <c r="N120" i="36"/>
  <c r="M120" i="36"/>
  <c r="L120" i="36"/>
  <c r="K120" i="36"/>
  <c r="J120" i="36"/>
  <c r="I120" i="36"/>
  <c r="H120" i="36"/>
  <c r="G120" i="36"/>
  <c r="D120" i="36"/>
  <c r="C120" i="36"/>
  <c r="F119" i="36"/>
  <c r="E119" i="36"/>
  <c r="F118" i="36"/>
  <c r="E118" i="36"/>
  <c r="N117" i="36"/>
  <c r="M117" i="36"/>
  <c r="L117" i="36"/>
  <c r="K117" i="36"/>
  <c r="J117" i="36"/>
  <c r="I117" i="36"/>
  <c r="H117" i="36"/>
  <c r="G117" i="36"/>
  <c r="D117" i="36"/>
  <c r="C117" i="36"/>
  <c r="F116" i="36"/>
  <c r="E116" i="36"/>
  <c r="F115" i="36"/>
  <c r="E115" i="36"/>
  <c r="F114" i="36"/>
  <c r="E114" i="36"/>
  <c r="F113" i="36"/>
  <c r="E113" i="36"/>
  <c r="N112" i="36"/>
  <c r="M112" i="36"/>
  <c r="L112" i="36"/>
  <c r="K112" i="36"/>
  <c r="J112" i="36"/>
  <c r="I112" i="36"/>
  <c r="H112" i="36"/>
  <c r="G112" i="36"/>
  <c r="D112" i="36"/>
  <c r="C112" i="36"/>
  <c r="F111" i="36"/>
  <c r="E111" i="36"/>
  <c r="F110" i="36"/>
  <c r="E110" i="36"/>
  <c r="N109" i="36"/>
  <c r="M109" i="36"/>
  <c r="L109" i="36"/>
  <c r="K109" i="36"/>
  <c r="J109" i="36"/>
  <c r="I109" i="36"/>
  <c r="H109" i="36"/>
  <c r="G109" i="36"/>
  <c r="D109" i="36"/>
  <c r="C109" i="36"/>
  <c r="F108" i="36"/>
  <c r="E108" i="36"/>
  <c r="F107" i="36"/>
  <c r="E107" i="36"/>
  <c r="N106" i="36"/>
  <c r="M106" i="36"/>
  <c r="L106" i="36"/>
  <c r="K106" i="36"/>
  <c r="J106" i="36"/>
  <c r="I106" i="36"/>
  <c r="H106" i="36"/>
  <c r="G106" i="36"/>
  <c r="D106" i="36"/>
  <c r="C106" i="36"/>
  <c r="F105" i="36"/>
  <c r="E105" i="36"/>
  <c r="F104" i="36"/>
  <c r="E104" i="36"/>
  <c r="N103" i="36"/>
  <c r="M103" i="36"/>
  <c r="L103" i="36"/>
  <c r="K103" i="36"/>
  <c r="J103" i="36"/>
  <c r="I103" i="36"/>
  <c r="H103" i="36"/>
  <c r="G103" i="36"/>
  <c r="G102" i="36" s="1"/>
  <c r="D103" i="36"/>
  <c r="C103" i="36"/>
  <c r="K102" i="36"/>
  <c r="C102" i="36"/>
  <c r="F101" i="36"/>
  <c r="E101" i="36"/>
  <c r="F100" i="36"/>
  <c r="E100" i="36"/>
  <c r="F99" i="36"/>
  <c r="E99" i="36"/>
  <c r="F98" i="36"/>
  <c r="E98" i="36"/>
  <c r="F97" i="36"/>
  <c r="E97" i="36"/>
  <c r="F96" i="36"/>
  <c r="E96" i="36"/>
  <c r="F95" i="36"/>
  <c r="F94" i="36" s="1"/>
  <c r="E95" i="36"/>
  <c r="N94" i="36"/>
  <c r="M94" i="36"/>
  <c r="L94" i="36"/>
  <c r="K94" i="36"/>
  <c r="J94" i="36"/>
  <c r="I94" i="36"/>
  <c r="H94" i="36"/>
  <c r="G94" i="36"/>
  <c r="D94" i="36"/>
  <c r="F93" i="36"/>
  <c r="E93" i="36"/>
  <c r="F92" i="36"/>
  <c r="E92" i="36"/>
  <c r="F91" i="36"/>
  <c r="E91" i="36"/>
  <c r="N90" i="36"/>
  <c r="M90" i="36"/>
  <c r="L90" i="36"/>
  <c r="L85" i="36" s="1"/>
  <c r="L78" i="36" s="1"/>
  <c r="L77" i="36" s="1"/>
  <c r="K90" i="36"/>
  <c r="J90" i="36"/>
  <c r="I90" i="36"/>
  <c r="H90" i="36"/>
  <c r="H85" i="36" s="1"/>
  <c r="G90" i="36"/>
  <c r="G85" i="36" s="1"/>
  <c r="D90" i="36"/>
  <c r="D85" i="36" s="1"/>
  <c r="F89" i="36"/>
  <c r="E89" i="36"/>
  <c r="F88" i="36"/>
  <c r="E88" i="36"/>
  <c r="F87" i="36"/>
  <c r="E87" i="36"/>
  <c r="F86" i="36"/>
  <c r="E86" i="36"/>
  <c r="K85" i="36"/>
  <c r="F84" i="36"/>
  <c r="E84" i="36"/>
  <c r="F83" i="36"/>
  <c r="E83" i="36"/>
  <c r="F82" i="36"/>
  <c r="E82" i="36"/>
  <c r="F81" i="36"/>
  <c r="E81" i="36"/>
  <c r="F80" i="36"/>
  <c r="E80" i="36"/>
  <c r="N79" i="36"/>
  <c r="M79" i="36"/>
  <c r="L79" i="36"/>
  <c r="K79" i="36"/>
  <c r="J79" i="36"/>
  <c r="I79" i="36"/>
  <c r="H79" i="36"/>
  <c r="G79" i="36"/>
  <c r="F79" i="36"/>
  <c r="D79" i="36"/>
  <c r="F76" i="36"/>
  <c r="E76" i="36"/>
  <c r="F75" i="36"/>
  <c r="E75" i="36"/>
  <c r="F74" i="36"/>
  <c r="E74" i="36"/>
  <c r="N73" i="36"/>
  <c r="M73" i="36"/>
  <c r="L73" i="36"/>
  <c r="K73" i="36"/>
  <c r="J73" i="36"/>
  <c r="I73" i="36"/>
  <c r="H73" i="36"/>
  <c r="G73" i="36"/>
  <c r="D73" i="36"/>
  <c r="F72" i="36"/>
  <c r="E72" i="36"/>
  <c r="F71" i="36"/>
  <c r="E71" i="36"/>
  <c r="F70" i="36"/>
  <c r="F69" i="36" s="1"/>
  <c r="F68" i="36" s="1"/>
  <c r="E70" i="36"/>
  <c r="N69" i="36"/>
  <c r="M69" i="36"/>
  <c r="M68" i="36" s="1"/>
  <c r="L69" i="36"/>
  <c r="L68" i="36" s="1"/>
  <c r="K69" i="36"/>
  <c r="J69" i="36"/>
  <c r="J68" i="36" s="1"/>
  <c r="J67" i="36" s="1"/>
  <c r="I69" i="36"/>
  <c r="I68" i="36" s="1"/>
  <c r="H69" i="36"/>
  <c r="H68" i="36" s="1"/>
  <c r="G69" i="36"/>
  <c r="D69" i="36"/>
  <c r="D68" i="36" s="1"/>
  <c r="N68" i="36"/>
  <c r="N67" i="36" s="1"/>
  <c r="K68" i="36"/>
  <c r="G68" i="36"/>
  <c r="K67" i="36"/>
  <c r="F66" i="36"/>
  <c r="E66" i="36"/>
  <c r="F65" i="36"/>
  <c r="F64" i="36" s="1"/>
  <c r="F63" i="36" s="1"/>
  <c r="E65" i="36"/>
  <c r="N64" i="36"/>
  <c r="M64" i="36"/>
  <c r="M63" i="36" s="1"/>
  <c r="L64" i="36"/>
  <c r="L63" i="36" s="1"/>
  <c r="K64" i="36"/>
  <c r="K63" i="36" s="1"/>
  <c r="J64" i="36"/>
  <c r="I64" i="36"/>
  <c r="I63" i="36" s="1"/>
  <c r="H64" i="36"/>
  <c r="H63" i="36" s="1"/>
  <c r="G64" i="36"/>
  <c r="G63" i="36" s="1"/>
  <c r="D64" i="36"/>
  <c r="D63" i="36" s="1"/>
  <c r="N63" i="36"/>
  <c r="J63" i="36"/>
  <c r="F62" i="36"/>
  <c r="E62" i="36"/>
  <c r="F61" i="36"/>
  <c r="E61" i="36"/>
  <c r="F60" i="36"/>
  <c r="E60" i="36"/>
  <c r="F59" i="36"/>
  <c r="F58" i="36" s="1"/>
  <c r="E59" i="36"/>
  <c r="N58" i="36"/>
  <c r="M58" i="36"/>
  <c r="L58" i="36"/>
  <c r="K58" i="36"/>
  <c r="J58" i="36"/>
  <c r="I58" i="36"/>
  <c r="H58" i="36"/>
  <c r="G58" i="36"/>
  <c r="D58" i="36"/>
  <c r="F57" i="36"/>
  <c r="E57" i="36"/>
  <c r="F56" i="36"/>
  <c r="E56" i="36"/>
  <c r="F55" i="36"/>
  <c r="F54" i="36" s="1"/>
  <c r="F52" i="36" s="1"/>
  <c r="E55" i="36"/>
  <c r="N54" i="36"/>
  <c r="N52" i="36" s="1"/>
  <c r="M54" i="36"/>
  <c r="L54" i="36"/>
  <c r="L52" i="36" s="1"/>
  <c r="K54" i="36"/>
  <c r="K52" i="36" s="1"/>
  <c r="J54" i="36"/>
  <c r="I54" i="36"/>
  <c r="I52" i="36" s="1"/>
  <c r="H54" i="36"/>
  <c r="H52" i="36" s="1"/>
  <c r="G54" i="36"/>
  <c r="G52" i="36" s="1"/>
  <c r="D54" i="36"/>
  <c r="D52" i="36" s="1"/>
  <c r="F53" i="36"/>
  <c r="E53" i="36"/>
  <c r="M52" i="36"/>
  <c r="J52" i="36"/>
  <c r="F51" i="36"/>
  <c r="F50" i="36" s="1"/>
  <c r="E51" i="36"/>
  <c r="E50" i="36" s="1"/>
  <c r="N50" i="36"/>
  <c r="M50" i="36"/>
  <c r="L50" i="36"/>
  <c r="K50" i="36"/>
  <c r="J50" i="36"/>
  <c r="I50" i="36"/>
  <c r="H50" i="36"/>
  <c r="G50" i="36"/>
  <c r="D50" i="36"/>
  <c r="F49" i="36"/>
  <c r="E49" i="36"/>
  <c r="E48" i="36" s="1"/>
  <c r="N48" i="36"/>
  <c r="M48" i="36"/>
  <c r="L48" i="36"/>
  <c r="K48" i="36"/>
  <c r="J48" i="36"/>
  <c r="I48" i="36"/>
  <c r="H48" i="36"/>
  <c r="G48" i="36"/>
  <c r="F48" i="36"/>
  <c r="D48" i="36"/>
  <c r="F47" i="36"/>
  <c r="E47" i="36"/>
  <c r="F46" i="36"/>
  <c r="E46" i="36"/>
  <c r="F45" i="36"/>
  <c r="E45" i="36"/>
  <c r="F44" i="36"/>
  <c r="E44" i="36"/>
  <c r="F43" i="36"/>
  <c r="E43" i="36"/>
  <c r="F42" i="36"/>
  <c r="E42" i="36"/>
  <c r="F41" i="36"/>
  <c r="E41" i="36"/>
  <c r="F40" i="36"/>
  <c r="E40" i="36"/>
  <c r="F39" i="36"/>
  <c r="E39" i="36"/>
  <c r="F38" i="36"/>
  <c r="E38" i="36"/>
  <c r="F37" i="36"/>
  <c r="E37" i="36"/>
  <c r="F36" i="36"/>
  <c r="E36" i="36"/>
  <c r="F35" i="36"/>
  <c r="E35" i="36"/>
  <c r="F34" i="36"/>
  <c r="F33" i="36" s="1"/>
  <c r="E34" i="36"/>
  <c r="N33" i="36"/>
  <c r="M33" i="36"/>
  <c r="L33" i="36"/>
  <c r="K33" i="36"/>
  <c r="J33" i="36"/>
  <c r="I33" i="36"/>
  <c r="H33" i="36"/>
  <c r="H32" i="36" s="1"/>
  <c r="G33" i="36"/>
  <c r="D33" i="36"/>
  <c r="D32" i="36" s="1"/>
  <c r="F31" i="36"/>
  <c r="F30" i="36" s="1"/>
  <c r="E31" i="36"/>
  <c r="E30" i="36" s="1"/>
  <c r="N30" i="36"/>
  <c r="M30" i="36"/>
  <c r="L30" i="36"/>
  <c r="K30" i="36"/>
  <c r="J30" i="36"/>
  <c r="I30" i="36"/>
  <c r="H30" i="36"/>
  <c r="G30" i="36"/>
  <c r="D30" i="36"/>
  <c r="F29" i="36"/>
  <c r="E29" i="36"/>
  <c r="F28" i="36"/>
  <c r="E28" i="36"/>
  <c r="F27" i="36"/>
  <c r="E27" i="36"/>
  <c r="F26" i="36"/>
  <c r="E26" i="36"/>
  <c r="N25" i="36"/>
  <c r="M25" i="36"/>
  <c r="L25" i="36"/>
  <c r="L22" i="36" s="1"/>
  <c r="L21" i="36" s="1"/>
  <c r="K25" i="36"/>
  <c r="J25" i="36"/>
  <c r="I25" i="36"/>
  <c r="H25" i="36"/>
  <c r="G25" i="36"/>
  <c r="D25" i="36"/>
  <c r="D22" i="36" s="1"/>
  <c r="D21" i="36" s="1"/>
  <c r="F24" i="36"/>
  <c r="F23" i="36" s="1"/>
  <c r="E24" i="36"/>
  <c r="E23" i="36" s="1"/>
  <c r="N23" i="36"/>
  <c r="M23" i="36"/>
  <c r="L23" i="36"/>
  <c r="K23" i="36"/>
  <c r="J23" i="36"/>
  <c r="I23" i="36"/>
  <c r="I22" i="36" s="1"/>
  <c r="I21" i="36" s="1"/>
  <c r="H23" i="36"/>
  <c r="G23" i="36"/>
  <c r="D23" i="36"/>
  <c r="M22" i="36"/>
  <c r="F19" i="36"/>
  <c r="E19" i="36"/>
  <c r="F18" i="36"/>
  <c r="F17" i="36" s="1"/>
  <c r="F16" i="36" s="1"/>
  <c r="F15" i="36" s="1"/>
  <c r="E18" i="36"/>
  <c r="N17" i="36"/>
  <c r="M17" i="36"/>
  <c r="M16" i="36" s="1"/>
  <c r="M15" i="36" s="1"/>
  <c r="L17" i="36"/>
  <c r="K17" i="36"/>
  <c r="K16" i="36" s="1"/>
  <c r="K15" i="36" s="1"/>
  <c r="J17" i="36"/>
  <c r="I17" i="36"/>
  <c r="I16" i="36" s="1"/>
  <c r="I15" i="36" s="1"/>
  <c r="H17" i="36"/>
  <c r="H16" i="36" s="1"/>
  <c r="H15" i="36" s="1"/>
  <c r="G17" i="36"/>
  <c r="G16" i="36" s="1"/>
  <c r="G15" i="36" s="1"/>
  <c r="D17" i="36"/>
  <c r="N16" i="36"/>
  <c r="N15" i="36" s="1"/>
  <c r="L16" i="36"/>
  <c r="L15" i="36" s="1"/>
  <c r="J16" i="36"/>
  <c r="J15" i="36" s="1"/>
  <c r="D16" i="36"/>
  <c r="D15" i="36" s="1"/>
  <c r="F499" i="35"/>
  <c r="E499" i="35"/>
  <c r="F498" i="35"/>
  <c r="E498" i="35"/>
  <c r="F497" i="35"/>
  <c r="E497" i="35"/>
  <c r="N496" i="35"/>
  <c r="M496" i="35"/>
  <c r="M495" i="35" s="1"/>
  <c r="L496" i="35"/>
  <c r="L495" i="35" s="1"/>
  <c r="K496" i="35"/>
  <c r="J496" i="35"/>
  <c r="J495" i="35" s="1"/>
  <c r="I496" i="35"/>
  <c r="I495" i="35" s="1"/>
  <c r="H496" i="35"/>
  <c r="H495" i="35" s="1"/>
  <c r="G496" i="35"/>
  <c r="G495" i="35" s="1"/>
  <c r="D496" i="35"/>
  <c r="C496" i="35"/>
  <c r="N495" i="35"/>
  <c r="K495" i="35"/>
  <c r="D495" i="35"/>
  <c r="C495" i="35"/>
  <c r="F494" i="35"/>
  <c r="E494" i="35"/>
  <c r="F493" i="35"/>
  <c r="E493" i="35"/>
  <c r="F492" i="35"/>
  <c r="E492" i="35"/>
  <c r="E490" i="35" s="1"/>
  <c r="F491" i="35"/>
  <c r="E491" i="35"/>
  <c r="N490" i="35"/>
  <c r="M490" i="35"/>
  <c r="L490" i="35"/>
  <c r="K490" i="35"/>
  <c r="J490" i="35"/>
  <c r="I490" i="35"/>
  <c r="H490" i="35"/>
  <c r="G490" i="35"/>
  <c r="D490" i="35"/>
  <c r="C490" i="35"/>
  <c r="F489" i="35"/>
  <c r="E489" i="35"/>
  <c r="F488" i="35"/>
  <c r="E488" i="35"/>
  <c r="F487" i="35"/>
  <c r="E487" i="35"/>
  <c r="F486" i="35"/>
  <c r="E486" i="35"/>
  <c r="N485" i="35"/>
  <c r="M485" i="35"/>
  <c r="L485" i="35"/>
  <c r="K485" i="35"/>
  <c r="K484" i="35" s="1"/>
  <c r="J485" i="35"/>
  <c r="I485" i="35"/>
  <c r="H485" i="35"/>
  <c r="G485" i="35"/>
  <c r="G484" i="35" s="1"/>
  <c r="D485" i="35"/>
  <c r="C485" i="35"/>
  <c r="C484" i="35"/>
  <c r="F483" i="35"/>
  <c r="E483" i="35"/>
  <c r="F482" i="35"/>
  <c r="E482" i="35"/>
  <c r="N481" i="35"/>
  <c r="M481" i="35"/>
  <c r="L481" i="35"/>
  <c r="K481" i="35"/>
  <c r="J481" i="35"/>
  <c r="I481" i="35"/>
  <c r="H481" i="35"/>
  <c r="G481" i="35"/>
  <c r="D481" i="35"/>
  <c r="C481" i="35"/>
  <c r="F479" i="35"/>
  <c r="E479" i="35"/>
  <c r="F478" i="35"/>
  <c r="F477" i="35" s="1"/>
  <c r="F476" i="35" s="1"/>
  <c r="E478" i="35"/>
  <c r="N477" i="35"/>
  <c r="N476" i="35" s="1"/>
  <c r="M477" i="35"/>
  <c r="M476" i="35" s="1"/>
  <c r="L477" i="35"/>
  <c r="L476" i="35" s="1"/>
  <c r="K477" i="35"/>
  <c r="J477" i="35"/>
  <c r="J476" i="35" s="1"/>
  <c r="I477" i="35"/>
  <c r="I476" i="35" s="1"/>
  <c r="H477" i="35"/>
  <c r="H476" i="35" s="1"/>
  <c r="G477" i="35"/>
  <c r="E477" i="35"/>
  <c r="E476" i="35" s="1"/>
  <c r="D477" i="35"/>
  <c r="D476" i="35" s="1"/>
  <c r="C477" i="35"/>
  <c r="K476" i="35"/>
  <c r="G476" i="35"/>
  <c r="C476" i="35"/>
  <c r="F475" i="35"/>
  <c r="E475" i="35"/>
  <c r="F474" i="35"/>
  <c r="E474" i="35"/>
  <c r="F473" i="35"/>
  <c r="E473" i="35"/>
  <c r="F472" i="35"/>
  <c r="E472" i="35"/>
  <c r="F471" i="35"/>
  <c r="E471" i="35"/>
  <c r="N470" i="35"/>
  <c r="N469" i="35" s="1"/>
  <c r="M470" i="35"/>
  <c r="M469" i="35" s="1"/>
  <c r="L470" i="35"/>
  <c r="K470" i="35"/>
  <c r="K469" i="35" s="1"/>
  <c r="J470" i="35"/>
  <c r="J469" i="35" s="1"/>
  <c r="J468" i="35" s="1"/>
  <c r="I470" i="35"/>
  <c r="I469" i="35" s="1"/>
  <c r="H470" i="35"/>
  <c r="G470" i="35"/>
  <c r="G469" i="35" s="1"/>
  <c r="G468" i="35" s="1"/>
  <c r="F470" i="35"/>
  <c r="F469" i="35" s="1"/>
  <c r="F468" i="35" s="1"/>
  <c r="D470" i="35"/>
  <c r="D469" i="35" s="1"/>
  <c r="C470" i="35"/>
  <c r="C469" i="35" s="1"/>
  <c r="L469" i="35"/>
  <c r="H469" i="35"/>
  <c r="F467" i="35"/>
  <c r="E467" i="35"/>
  <c r="F466" i="35"/>
  <c r="E466" i="35"/>
  <c r="F465" i="35"/>
  <c r="E465" i="35"/>
  <c r="F464" i="35"/>
  <c r="E464" i="35"/>
  <c r="F463" i="35"/>
  <c r="E463" i="35"/>
  <c r="F462" i="35"/>
  <c r="E462" i="35"/>
  <c r="F461" i="35"/>
  <c r="E461" i="35"/>
  <c r="F460" i="35"/>
  <c r="E460" i="35"/>
  <c r="F459" i="35"/>
  <c r="E459" i="35"/>
  <c r="F458" i="35"/>
  <c r="E458" i="35"/>
  <c r="F457" i="35"/>
  <c r="E457" i="35"/>
  <c r="F456" i="35"/>
  <c r="E456" i="35"/>
  <c r="F455" i="35"/>
  <c r="E455" i="35"/>
  <c r="F454" i="35"/>
  <c r="F453" i="35" s="1"/>
  <c r="E454" i="35"/>
  <c r="N453" i="35"/>
  <c r="M453" i="35"/>
  <c r="L453" i="35"/>
  <c r="K453" i="35"/>
  <c r="J453" i="35"/>
  <c r="I453" i="35"/>
  <c r="H453" i="35"/>
  <c r="G453" i="35"/>
  <c r="D453" i="35"/>
  <c r="C453" i="35"/>
  <c r="F452" i="35"/>
  <c r="E452" i="35"/>
  <c r="F451" i="35"/>
  <c r="E451" i="35"/>
  <c r="F450" i="35"/>
  <c r="E450" i="35"/>
  <c r="N449" i="35"/>
  <c r="M449" i="35"/>
  <c r="L449" i="35"/>
  <c r="K449" i="35"/>
  <c r="J449" i="35"/>
  <c r="I449" i="35"/>
  <c r="H449" i="35"/>
  <c r="G449" i="35"/>
  <c r="D449" i="35"/>
  <c r="C449" i="35"/>
  <c r="F448" i="35"/>
  <c r="E448" i="35"/>
  <c r="F447" i="35"/>
  <c r="E447" i="35"/>
  <c r="F446" i="35"/>
  <c r="E446" i="35"/>
  <c r="N445" i="35"/>
  <c r="M445" i="35"/>
  <c r="L445" i="35"/>
  <c r="K445" i="35"/>
  <c r="J445" i="35"/>
  <c r="I445" i="35"/>
  <c r="H445" i="35"/>
  <c r="G445" i="35"/>
  <c r="F445" i="35"/>
  <c r="D445" i="35"/>
  <c r="C445" i="35"/>
  <c r="F444" i="35"/>
  <c r="E444" i="35"/>
  <c r="F443" i="35"/>
  <c r="E443" i="35"/>
  <c r="F442" i="35"/>
  <c r="E442" i="35"/>
  <c r="E441" i="35" s="1"/>
  <c r="N441" i="35"/>
  <c r="M441" i="35"/>
  <c r="L441" i="35"/>
  <c r="K441" i="35"/>
  <c r="J441" i="35"/>
  <c r="I441" i="35"/>
  <c r="H441" i="35"/>
  <c r="G441" i="35"/>
  <c r="D441" i="35"/>
  <c r="C441" i="35"/>
  <c r="F440" i="35"/>
  <c r="E440" i="35"/>
  <c r="F439" i="35"/>
  <c r="E439" i="35"/>
  <c r="F438" i="35"/>
  <c r="E438" i="35"/>
  <c r="N437" i="35"/>
  <c r="M437" i="35"/>
  <c r="L437" i="35"/>
  <c r="K437" i="35"/>
  <c r="J437" i="35"/>
  <c r="I437" i="35"/>
  <c r="H437" i="35"/>
  <c r="G437" i="35"/>
  <c r="D437" i="35"/>
  <c r="C437" i="35"/>
  <c r="F436" i="35"/>
  <c r="E436" i="35"/>
  <c r="F435" i="35"/>
  <c r="E435" i="35"/>
  <c r="F434" i="35"/>
  <c r="E434" i="35"/>
  <c r="N433" i="35"/>
  <c r="M433" i="35"/>
  <c r="L433" i="35"/>
  <c r="K433" i="35"/>
  <c r="J433" i="35"/>
  <c r="I433" i="35"/>
  <c r="H433" i="35"/>
  <c r="G433" i="35"/>
  <c r="D433" i="35"/>
  <c r="C433" i="35"/>
  <c r="F432" i="35"/>
  <c r="E432" i="35"/>
  <c r="F431" i="35"/>
  <c r="E431" i="35"/>
  <c r="F430" i="35"/>
  <c r="E430" i="35"/>
  <c r="N429" i="35"/>
  <c r="M429" i="35"/>
  <c r="L429" i="35"/>
  <c r="K429" i="35"/>
  <c r="J429" i="35"/>
  <c r="I429" i="35"/>
  <c r="H429" i="35"/>
  <c r="G429" i="35"/>
  <c r="F429" i="35"/>
  <c r="D429" i="35"/>
  <c r="C429" i="35"/>
  <c r="F428" i="35"/>
  <c r="E428" i="35"/>
  <c r="F427" i="35"/>
  <c r="E427" i="35"/>
  <c r="F426" i="35"/>
  <c r="E426" i="35"/>
  <c r="E425" i="35" s="1"/>
  <c r="N425" i="35"/>
  <c r="M425" i="35"/>
  <c r="L425" i="35"/>
  <c r="K425" i="35"/>
  <c r="J425" i="35"/>
  <c r="I425" i="35"/>
  <c r="H425" i="35"/>
  <c r="G425" i="35"/>
  <c r="D425" i="35"/>
  <c r="C425" i="35"/>
  <c r="F424" i="35"/>
  <c r="E424" i="35"/>
  <c r="F423" i="35"/>
  <c r="E423" i="35"/>
  <c r="F422" i="35"/>
  <c r="F421" i="35" s="1"/>
  <c r="E422" i="35"/>
  <c r="N421" i="35"/>
  <c r="M421" i="35"/>
  <c r="L421" i="35"/>
  <c r="K421" i="35"/>
  <c r="J421" i="35"/>
  <c r="I421" i="35"/>
  <c r="H421" i="35"/>
  <c r="G421" i="35"/>
  <c r="D421" i="35"/>
  <c r="C421" i="35"/>
  <c r="F420" i="35"/>
  <c r="E420" i="35"/>
  <c r="F419" i="35"/>
  <c r="E419" i="35"/>
  <c r="E417" i="35" s="1"/>
  <c r="F418" i="35"/>
  <c r="E418" i="35"/>
  <c r="N417" i="35"/>
  <c r="M417" i="35"/>
  <c r="L417" i="35"/>
  <c r="K417" i="35"/>
  <c r="J417" i="35"/>
  <c r="I417" i="35"/>
  <c r="H417" i="35"/>
  <c r="G417" i="35"/>
  <c r="D417" i="35"/>
  <c r="C417" i="35"/>
  <c r="F416" i="35"/>
  <c r="E416" i="35"/>
  <c r="F415" i="35"/>
  <c r="E415" i="35"/>
  <c r="F414" i="35"/>
  <c r="F413" i="35" s="1"/>
  <c r="E414" i="35"/>
  <c r="N413" i="35"/>
  <c r="M413" i="35"/>
  <c r="L413" i="35"/>
  <c r="K413" i="35"/>
  <c r="J413" i="35"/>
  <c r="I413" i="35"/>
  <c r="H413" i="35"/>
  <c r="G413" i="35"/>
  <c r="D413" i="35"/>
  <c r="C413" i="35"/>
  <c r="C412" i="35" s="1"/>
  <c r="F411" i="35"/>
  <c r="E411" i="35"/>
  <c r="F410" i="35"/>
  <c r="E410" i="35"/>
  <c r="F409" i="35"/>
  <c r="E409" i="35"/>
  <c r="F408" i="35"/>
  <c r="E408" i="35"/>
  <c r="F407" i="35"/>
  <c r="F406" i="35" s="1"/>
  <c r="F405" i="35" s="1"/>
  <c r="E407" i="35"/>
  <c r="N406" i="35"/>
  <c r="M406" i="35"/>
  <c r="M405" i="35" s="1"/>
  <c r="L406" i="35"/>
  <c r="L405" i="35" s="1"/>
  <c r="K406" i="35"/>
  <c r="J406" i="35"/>
  <c r="I406" i="35"/>
  <c r="I405" i="35" s="1"/>
  <c r="H406" i="35"/>
  <c r="H405" i="35" s="1"/>
  <c r="G406" i="35"/>
  <c r="G405" i="35" s="1"/>
  <c r="D406" i="35"/>
  <c r="D405" i="35" s="1"/>
  <c r="C406" i="35"/>
  <c r="C405" i="35" s="1"/>
  <c r="N405" i="35"/>
  <c r="K405" i="35"/>
  <c r="J405" i="35"/>
  <c r="F404" i="35"/>
  <c r="F403" i="35" s="1"/>
  <c r="E404" i="35"/>
  <c r="E403" i="35" s="1"/>
  <c r="N403" i="35"/>
  <c r="M403" i="35"/>
  <c r="L403" i="35"/>
  <c r="K403" i="35"/>
  <c r="J403" i="35"/>
  <c r="I403" i="35"/>
  <c r="H403" i="35"/>
  <c r="G403" i="35"/>
  <c r="D403" i="35"/>
  <c r="C403" i="35"/>
  <c r="F402" i="35"/>
  <c r="E402" i="35"/>
  <c r="F401" i="35"/>
  <c r="E401" i="35"/>
  <c r="F400" i="35"/>
  <c r="E400" i="35"/>
  <c r="N399" i="35"/>
  <c r="M399" i="35"/>
  <c r="L399" i="35"/>
  <c r="K399" i="35"/>
  <c r="J399" i="35"/>
  <c r="I399" i="35"/>
  <c r="H399" i="35"/>
  <c r="G399" i="35"/>
  <c r="D399" i="35"/>
  <c r="C399" i="35"/>
  <c r="F398" i="35"/>
  <c r="E398" i="35"/>
  <c r="F397" i="35"/>
  <c r="E397" i="35"/>
  <c r="F396" i="35"/>
  <c r="F395" i="35" s="1"/>
  <c r="E396" i="35"/>
  <c r="N395" i="35"/>
  <c r="M395" i="35"/>
  <c r="L395" i="35"/>
  <c r="K395" i="35"/>
  <c r="J395" i="35"/>
  <c r="I395" i="35"/>
  <c r="H395" i="35"/>
  <c r="G395" i="35"/>
  <c r="D395" i="35"/>
  <c r="C395" i="35"/>
  <c r="F394" i="35"/>
  <c r="E394" i="35"/>
  <c r="F393" i="35"/>
  <c r="E393" i="35"/>
  <c r="E391" i="35" s="1"/>
  <c r="F392" i="35"/>
  <c r="E392" i="35"/>
  <c r="N391" i="35"/>
  <c r="M391" i="35"/>
  <c r="L391" i="35"/>
  <c r="K391" i="35"/>
  <c r="J391" i="35"/>
  <c r="I391" i="35"/>
  <c r="H391" i="35"/>
  <c r="G391" i="35"/>
  <c r="D391" i="35"/>
  <c r="C391" i="35"/>
  <c r="F390" i="35"/>
  <c r="E390" i="35"/>
  <c r="F389" i="35"/>
  <c r="E389" i="35"/>
  <c r="F388" i="35"/>
  <c r="E388" i="35"/>
  <c r="N387" i="35"/>
  <c r="M387" i="35"/>
  <c r="L387" i="35"/>
  <c r="K387" i="35"/>
  <c r="J387" i="35"/>
  <c r="I387" i="35"/>
  <c r="H387" i="35"/>
  <c r="G387" i="35"/>
  <c r="D387" i="35"/>
  <c r="C387" i="35"/>
  <c r="F386" i="35"/>
  <c r="E386" i="35"/>
  <c r="F385" i="35"/>
  <c r="E385" i="35"/>
  <c r="E383" i="35" s="1"/>
  <c r="F384" i="35"/>
  <c r="E384" i="35"/>
  <c r="N383" i="35"/>
  <c r="M383" i="35"/>
  <c r="L383" i="35"/>
  <c r="K383" i="35"/>
  <c r="J383" i="35"/>
  <c r="I383" i="35"/>
  <c r="H383" i="35"/>
  <c r="G383" i="35"/>
  <c r="D383" i="35"/>
  <c r="C383" i="35"/>
  <c r="F382" i="35"/>
  <c r="E382" i="35"/>
  <c r="F381" i="35"/>
  <c r="E381" i="35"/>
  <c r="F380" i="35"/>
  <c r="E380" i="35"/>
  <c r="N379" i="35"/>
  <c r="M379" i="35"/>
  <c r="L379" i="35"/>
  <c r="K379" i="35"/>
  <c r="J379" i="35"/>
  <c r="I379" i="35"/>
  <c r="H379" i="35"/>
  <c r="G379" i="35"/>
  <c r="F379" i="35"/>
  <c r="D379" i="35"/>
  <c r="C379" i="35"/>
  <c r="F378" i="35"/>
  <c r="E378" i="35"/>
  <c r="F377" i="35"/>
  <c r="E377" i="35"/>
  <c r="F376" i="35"/>
  <c r="E376" i="35"/>
  <c r="E375" i="35" s="1"/>
  <c r="N375" i="35"/>
  <c r="M375" i="35"/>
  <c r="L375" i="35"/>
  <c r="K375" i="35"/>
  <c r="J375" i="35"/>
  <c r="I375" i="35"/>
  <c r="H375" i="35"/>
  <c r="G375" i="35"/>
  <c r="D375" i="35"/>
  <c r="C375" i="35"/>
  <c r="F374" i="35"/>
  <c r="E374" i="35"/>
  <c r="F373" i="35"/>
  <c r="E373" i="35"/>
  <c r="F372" i="35"/>
  <c r="F371" i="35" s="1"/>
  <c r="E372" i="35"/>
  <c r="N371" i="35"/>
  <c r="M371" i="35"/>
  <c r="L371" i="35"/>
  <c r="K371" i="35"/>
  <c r="J371" i="35"/>
  <c r="I371" i="35"/>
  <c r="H371" i="35"/>
  <c r="G371" i="35"/>
  <c r="D371" i="35"/>
  <c r="C371" i="35"/>
  <c r="F370" i="35"/>
  <c r="E370" i="35"/>
  <c r="F369" i="35"/>
  <c r="E369" i="35"/>
  <c r="E367" i="35" s="1"/>
  <c r="F368" i="35"/>
  <c r="F367" i="35" s="1"/>
  <c r="E368" i="35"/>
  <c r="N367" i="35"/>
  <c r="M367" i="35"/>
  <c r="L367" i="35"/>
  <c r="K367" i="35"/>
  <c r="J367" i="35"/>
  <c r="I367" i="35"/>
  <c r="H367" i="35"/>
  <c r="G367" i="35"/>
  <c r="D367" i="35"/>
  <c r="C367" i="35"/>
  <c r="F366" i="35"/>
  <c r="E366" i="35"/>
  <c r="F365" i="35"/>
  <c r="E365" i="35"/>
  <c r="F364" i="35"/>
  <c r="E364" i="35"/>
  <c r="N363" i="35"/>
  <c r="M363" i="35"/>
  <c r="L363" i="35"/>
  <c r="K363" i="35"/>
  <c r="J363" i="35"/>
  <c r="I363" i="35"/>
  <c r="H363" i="35"/>
  <c r="G363" i="35"/>
  <c r="F363" i="35"/>
  <c r="D363" i="35"/>
  <c r="C363" i="35"/>
  <c r="F362" i="35"/>
  <c r="F361" i="35" s="1"/>
  <c r="E362" i="35"/>
  <c r="N361" i="35"/>
  <c r="M361" i="35"/>
  <c r="L361" i="35"/>
  <c r="K361" i="35"/>
  <c r="J361" i="35"/>
  <c r="I361" i="35"/>
  <c r="H361" i="35"/>
  <c r="G361" i="35"/>
  <c r="E361" i="35"/>
  <c r="D361" i="35"/>
  <c r="C361" i="35"/>
  <c r="F360" i="35"/>
  <c r="E360" i="35"/>
  <c r="F359" i="35"/>
  <c r="E359" i="35"/>
  <c r="F358" i="35"/>
  <c r="F357" i="35" s="1"/>
  <c r="E358" i="35"/>
  <c r="E357" i="35" s="1"/>
  <c r="N357" i="35"/>
  <c r="M357" i="35"/>
  <c r="L357" i="35"/>
  <c r="K357" i="35"/>
  <c r="J357" i="35"/>
  <c r="I357" i="35"/>
  <c r="H357" i="35"/>
  <c r="G357" i="35"/>
  <c r="D357" i="35"/>
  <c r="C357" i="35"/>
  <c r="F356" i="35"/>
  <c r="F355" i="35" s="1"/>
  <c r="E356" i="35"/>
  <c r="E355" i="35" s="1"/>
  <c r="N355" i="35"/>
  <c r="M355" i="35"/>
  <c r="L355" i="35"/>
  <c r="K355" i="35"/>
  <c r="J355" i="35"/>
  <c r="I355" i="35"/>
  <c r="H355" i="35"/>
  <c r="G355" i="35"/>
  <c r="D355" i="35"/>
  <c r="C355" i="35"/>
  <c r="F354" i="35"/>
  <c r="F353" i="35" s="1"/>
  <c r="E354" i="35"/>
  <c r="E353" i="35" s="1"/>
  <c r="N353" i="35"/>
  <c r="M353" i="35"/>
  <c r="L353" i="35"/>
  <c r="K353" i="35"/>
  <c r="J353" i="35"/>
  <c r="I353" i="35"/>
  <c r="H353" i="35"/>
  <c r="G353" i="35"/>
  <c r="D353" i="35"/>
  <c r="C353" i="35"/>
  <c r="F352" i="35"/>
  <c r="F351" i="35" s="1"/>
  <c r="E352" i="35"/>
  <c r="N351" i="35"/>
  <c r="M351" i="35"/>
  <c r="L351" i="35"/>
  <c r="K351" i="35"/>
  <c r="J351" i="35"/>
  <c r="I351" i="35"/>
  <c r="H351" i="35"/>
  <c r="G351" i="35"/>
  <c r="E351" i="35"/>
  <c r="D351" i="35"/>
  <c r="C351" i="35"/>
  <c r="F349" i="35"/>
  <c r="E349" i="35"/>
  <c r="F348" i="35"/>
  <c r="F347" i="35" s="1"/>
  <c r="E348" i="35"/>
  <c r="N347" i="35"/>
  <c r="M347" i="35"/>
  <c r="L347" i="35"/>
  <c r="K347" i="35"/>
  <c r="J347" i="35"/>
  <c r="I347" i="35"/>
  <c r="H347" i="35"/>
  <c r="G347" i="35"/>
  <c r="D347" i="35"/>
  <c r="C347" i="35"/>
  <c r="C331" i="35" s="1"/>
  <c r="F346" i="35"/>
  <c r="E346" i="35"/>
  <c r="F345" i="35"/>
  <c r="E345" i="35"/>
  <c r="F344" i="35"/>
  <c r="E344" i="35"/>
  <c r="F343" i="35"/>
  <c r="E343" i="35"/>
  <c r="F342" i="35"/>
  <c r="E342" i="35"/>
  <c r="F341" i="35"/>
  <c r="E341" i="35"/>
  <c r="F340" i="35"/>
  <c r="E340" i="35"/>
  <c r="F339" i="35"/>
  <c r="E339" i="35"/>
  <c r="F338" i="35"/>
  <c r="E338" i="35"/>
  <c r="F337" i="35"/>
  <c r="E337" i="35"/>
  <c r="F336" i="35"/>
  <c r="E336" i="35"/>
  <c r="F335" i="35"/>
  <c r="E335" i="35"/>
  <c r="F334" i="35"/>
  <c r="E334" i="35"/>
  <c r="F333" i="35"/>
  <c r="E333" i="35"/>
  <c r="E332" i="35" s="1"/>
  <c r="N332" i="35"/>
  <c r="N331" i="35" s="1"/>
  <c r="M332" i="35"/>
  <c r="L332" i="35"/>
  <c r="K332" i="35"/>
  <c r="K331" i="35" s="1"/>
  <c r="J332" i="35"/>
  <c r="J331" i="35" s="1"/>
  <c r="I332" i="35"/>
  <c r="H332" i="35"/>
  <c r="G332" i="35"/>
  <c r="G331" i="35" s="1"/>
  <c r="D332" i="35"/>
  <c r="C332" i="35"/>
  <c r="F330" i="35"/>
  <c r="E330" i="35"/>
  <c r="F329" i="35"/>
  <c r="E329" i="35"/>
  <c r="F328" i="35"/>
  <c r="F327" i="35" s="1"/>
  <c r="E328" i="35"/>
  <c r="N327" i="35"/>
  <c r="M327" i="35"/>
  <c r="L327" i="35"/>
  <c r="L311" i="35" s="1"/>
  <c r="K327" i="35"/>
  <c r="J327" i="35"/>
  <c r="I327" i="35"/>
  <c r="H327" i="35"/>
  <c r="G327" i="35"/>
  <c r="D327" i="35"/>
  <c r="C327" i="35"/>
  <c r="C311" i="35" s="1"/>
  <c r="F326" i="35"/>
  <c r="E326" i="35"/>
  <c r="F325" i="35"/>
  <c r="E325" i="35"/>
  <c r="F324" i="35"/>
  <c r="E324" i="35"/>
  <c r="F323" i="35"/>
  <c r="E323" i="35"/>
  <c r="F322" i="35"/>
  <c r="E322" i="35"/>
  <c r="F321" i="35"/>
  <c r="E321" i="35"/>
  <c r="F320" i="35"/>
  <c r="E320" i="35"/>
  <c r="F319" i="35"/>
  <c r="E319" i="35"/>
  <c r="F318" i="35"/>
  <c r="E318" i="35"/>
  <c r="F317" i="35"/>
  <c r="E317" i="35"/>
  <c r="F316" i="35"/>
  <c r="E316" i="35"/>
  <c r="F315" i="35"/>
  <c r="E315" i="35"/>
  <c r="F314" i="35"/>
  <c r="E314" i="35"/>
  <c r="F313" i="35"/>
  <c r="E313" i="35"/>
  <c r="E312" i="35" s="1"/>
  <c r="N312" i="35"/>
  <c r="N311" i="35" s="1"/>
  <c r="M312" i="35"/>
  <c r="L312" i="35"/>
  <c r="K312" i="35"/>
  <c r="K311" i="35" s="1"/>
  <c r="J312" i="35"/>
  <c r="I312" i="35"/>
  <c r="H312" i="35"/>
  <c r="G312" i="35"/>
  <c r="G311" i="35" s="1"/>
  <c r="D312" i="35"/>
  <c r="C312" i="35"/>
  <c r="I311" i="35"/>
  <c r="D311" i="35"/>
  <c r="F310" i="35"/>
  <c r="F309" i="35" s="1"/>
  <c r="E310" i="35"/>
  <c r="E309" i="35" s="1"/>
  <c r="N309" i="35"/>
  <c r="M309" i="35"/>
  <c r="L309" i="35"/>
  <c r="K309" i="35"/>
  <c r="J309" i="35"/>
  <c r="I309" i="35"/>
  <c r="H309" i="35"/>
  <c r="G309" i="35"/>
  <c r="D309" i="35"/>
  <c r="C309" i="35"/>
  <c r="F308" i="35"/>
  <c r="E308" i="35"/>
  <c r="F307" i="35"/>
  <c r="E307" i="35"/>
  <c r="F306" i="35"/>
  <c r="E306" i="35"/>
  <c r="N305" i="35"/>
  <c r="M305" i="35"/>
  <c r="L305" i="35"/>
  <c r="K305" i="35"/>
  <c r="J305" i="35"/>
  <c r="I305" i="35"/>
  <c r="H305" i="35"/>
  <c r="G305" i="35"/>
  <c r="D305" i="35"/>
  <c r="C305" i="35"/>
  <c r="F304" i="35"/>
  <c r="E304" i="35"/>
  <c r="F303" i="35"/>
  <c r="E303" i="35"/>
  <c r="F302" i="35"/>
  <c r="E302" i="35"/>
  <c r="F301" i="35"/>
  <c r="F300" i="35" s="1"/>
  <c r="E301" i="35"/>
  <c r="E300" i="35" s="1"/>
  <c r="N300" i="35"/>
  <c r="M300" i="35"/>
  <c r="L300" i="35"/>
  <c r="K300" i="35"/>
  <c r="K291" i="35" s="1"/>
  <c r="J300" i="35"/>
  <c r="I300" i="35"/>
  <c r="H300" i="35"/>
  <c r="G300" i="35"/>
  <c r="D300" i="35"/>
  <c r="C300" i="35"/>
  <c r="F299" i="35"/>
  <c r="E299" i="35"/>
  <c r="F298" i="35"/>
  <c r="E298" i="35"/>
  <c r="F297" i="35"/>
  <c r="E297" i="35"/>
  <c r="F296" i="35"/>
  <c r="E296" i="35"/>
  <c r="N295" i="35"/>
  <c r="N291" i="35" s="1"/>
  <c r="M295" i="35"/>
  <c r="L295" i="35"/>
  <c r="K295" i="35"/>
  <c r="J295" i="35"/>
  <c r="J291" i="35" s="1"/>
  <c r="I295" i="35"/>
  <c r="H295" i="35"/>
  <c r="G295" i="35"/>
  <c r="F295" i="35"/>
  <c r="D295" i="35"/>
  <c r="C295" i="35"/>
  <c r="F294" i="35"/>
  <c r="E294" i="35"/>
  <c r="F293" i="35"/>
  <c r="F292" i="35" s="1"/>
  <c r="E293" i="35"/>
  <c r="N292" i="35"/>
  <c r="M292" i="35"/>
  <c r="L292" i="35"/>
  <c r="K292" i="35"/>
  <c r="J292" i="35"/>
  <c r="I292" i="35"/>
  <c r="H292" i="35"/>
  <c r="H291" i="35" s="1"/>
  <c r="G292" i="35"/>
  <c r="D292" i="35"/>
  <c r="D291" i="35" s="1"/>
  <c r="C292" i="35"/>
  <c r="F290" i="35"/>
  <c r="E290" i="35"/>
  <c r="F289" i="35"/>
  <c r="E289" i="35"/>
  <c r="F288" i="35"/>
  <c r="E288" i="35"/>
  <c r="F287" i="35"/>
  <c r="E287" i="35"/>
  <c r="F286" i="35"/>
  <c r="E286" i="35"/>
  <c r="F285" i="35"/>
  <c r="E285" i="35"/>
  <c r="F284" i="35"/>
  <c r="E284" i="35"/>
  <c r="F283" i="35"/>
  <c r="E283" i="35"/>
  <c r="N282" i="35"/>
  <c r="M282" i="35"/>
  <c r="L282" i="35"/>
  <c r="K282" i="35"/>
  <c r="J282" i="35"/>
  <c r="I282" i="35"/>
  <c r="H282" i="35"/>
  <c r="G282" i="35"/>
  <c r="D282" i="35"/>
  <c r="C282" i="35"/>
  <c r="F281" i="35"/>
  <c r="E281" i="35"/>
  <c r="F280" i="35"/>
  <c r="E280" i="35"/>
  <c r="F279" i="35"/>
  <c r="E279" i="35"/>
  <c r="F278" i="35"/>
  <c r="F277" i="35" s="1"/>
  <c r="E278" i="35"/>
  <c r="E277" i="35" s="1"/>
  <c r="N277" i="35"/>
  <c r="M277" i="35"/>
  <c r="L277" i="35"/>
  <c r="K277" i="35"/>
  <c r="J277" i="35"/>
  <c r="I277" i="35"/>
  <c r="H277" i="35"/>
  <c r="G277" i="35"/>
  <c r="D277" i="35"/>
  <c r="C277" i="35"/>
  <c r="F276" i="35"/>
  <c r="E276" i="35"/>
  <c r="F275" i="35"/>
  <c r="E275" i="35"/>
  <c r="F274" i="35"/>
  <c r="E274" i="35"/>
  <c r="F273" i="35"/>
  <c r="E273" i="35"/>
  <c r="F272" i="35"/>
  <c r="E272" i="35"/>
  <c r="F271" i="35"/>
  <c r="E271" i="35"/>
  <c r="F270" i="35"/>
  <c r="E270" i="35"/>
  <c r="F269" i="35"/>
  <c r="E269" i="35"/>
  <c r="F268" i="35"/>
  <c r="E268" i="35"/>
  <c r="F267" i="35"/>
  <c r="E267" i="35"/>
  <c r="F266" i="35"/>
  <c r="E266" i="35"/>
  <c r="F265" i="35"/>
  <c r="E265" i="35"/>
  <c r="F264" i="35"/>
  <c r="E264" i="35"/>
  <c r="F263" i="35"/>
  <c r="E263" i="35"/>
  <c r="F262" i="35"/>
  <c r="E262" i="35"/>
  <c r="F261" i="35"/>
  <c r="E261" i="35"/>
  <c r="N260" i="35"/>
  <c r="M260" i="35"/>
  <c r="L260" i="35"/>
  <c r="K260" i="35"/>
  <c r="J260" i="35"/>
  <c r="I260" i="35"/>
  <c r="H260" i="35"/>
  <c r="G260" i="35"/>
  <c r="F260" i="35"/>
  <c r="D260" i="35"/>
  <c r="C260" i="35"/>
  <c r="F259" i="35"/>
  <c r="E259" i="35"/>
  <c r="F258" i="35"/>
  <c r="E258" i="35"/>
  <c r="F257" i="35"/>
  <c r="E257" i="35"/>
  <c r="N256" i="35"/>
  <c r="M256" i="35"/>
  <c r="L256" i="35"/>
  <c r="K256" i="35"/>
  <c r="J256" i="35"/>
  <c r="I256" i="35"/>
  <c r="H256" i="35"/>
  <c r="G256" i="35"/>
  <c r="D256" i="35"/>
  <c r="C256" i="35"/>
  <c r="F255" i="35"/>
  <c r="E255" i="35"/>
  <c r="F254" i="35"/>
  <c r="E254" i="35"/>
  <c r="F253" i="35"/>
  <c r="E253" i="35"/>
  <c r="E251" i="35" s="1"/>
  <c r="F252" i="35"/>
  <c r="E252" i="35"/>
  <c r="N251" i="35"/>
  <c r="M251" i="35"/>
  <c r="L251" i="35"/>
  <c r="K251" i="35"/>
  <c r="J251" i="35"/>
  <c r="I251" i="35"/>
  <c r="H251" i="35"/>
  <c r="G251" i="35"/>
  <c r="D251" i="35"/>
  <c r="C251" i="35"/>
  <c r="F250" i="35"/>
  <c r="E250" i="35"/>
  <c r="F249" i="35"/>
  <c r="E249" i="35"/>
  <c r="E248" i="35" s="1"/>
  <c r="N248" i="35"/>
  <c r="M248" i="35"/>
  <c r="L248" i="35"/>
  <c r="K248" i="35"/>
  <c r="J248" i="35"/>
  <c r="I248" i="35"/>
  <c r="H248" i="35"/>
  <c r="G248" i="35"/>
  <c r="D248" i="35"/>
  <c r="C248" i="35"/>
  <c r="F247" i="35"/>
  <c r="E247" i="35"/>
  <c r="F246" i="35"/>
  <c r="E246" i="35"/>
  <c r="F245" i="35"/>
  <c r="E245" i="35"/>
  <c r="F244" i="35"/>
  <c r="E244" i="35"/>
  <c r="F243" i="35"/>
  <c r="E243" i="35"/>
  <c r="F242" i="35"/>
  <c r="E242" i="35"/>
  <c r="F241" i="35"/>
  <c r="E241" i="35"/>
  <c r="F240" i="35"/>
  <c r="E240" i="35"/>
  <c r="F239" i="35"/>
  <c r="E239" i="35"/>
  <c r="F238" i="35"/>
  <c r="E238" i="35"/>
  <c r="F237" i="35"/>
  <c r="E237" i="35"/>
  <c r="N236" i="35"/>
  <c r="M236" i="35"/>
  <c r="L236" i="35"/>
  <c r="K236" i="35"/>
  <c r="J236" i="35"/>
  <c r="I236" i="35"/>
  <c r="H236" i="35"/>
  <c r="G236" i="35"/>
  <c r="D236" i="35"/>
  <c r="C236" i="35"/>
  <c r="O235" i="35"/>
  <c r="F234" i="35"/>
  <c r="E234" i="35"/>
  <c r="F233" i="35"/>
  <c r="E233" i="35"/>
  <c r="F232" i="35"/>
  <c r="E232" i="35"/>
  <c r="F231" i="35"/>
  <c r="E231" i="35"/>
  <c r="F230" i="35"/>
  <c r="E230" i="35"/>
  <c r="F229" i="35"/>
  <c r="E229" i="35"/>
  <c r="F228" i="35"/>
  <c r="F227" i="35" s="1"/>
  <c r="E228" i="35"/>
  <c r="E227" i="35" s="1"/>
  <c r="N227" i="35"/>
  <c r="M227" i="35"/>
  <c r="L227" i="35"/>
  <c r="K227" i="35"/>
  <c r="J227" i="35"/>
  <c r="I227" i="35"/>
  <c r="H227" i="35"/>
  <c r="G227" i="35"/>
  <c r="D227" i="35"/>
  <c r="C227" i="35"/>
  <c r="F226" i="35"/>
  <c r="E226" i="35"/>
  <c r="F225" i="35"/>
  <c r="E225" i="35"/>
  <c r="F224" i="35"/>
  <c r="E224" i="35"/>
  <c r="F223" i="35"/>
  <c r="E223" i="35"/>
  <c r="F222" i="35"/>
  <c r="E222" i="35"/>
  <c r="F221" i="35"/>
  <c r="E221" i="35"/>
  <c r="F220" i="35"/>
  <c r="E220" i="35"/>
  <c r="N219" i="35"/>
  <c r="M219" i="35"/>
  <c r="L219" i="35"/>
  <c r="K219" i="35"/>
  <c r="J219" i="35"/>
  <c r="I219" i="35"/>
  <c r="H219" i="35"/>
  <c r="G219" i="35"/>
  <c r="D219" i="35"/>
  <c r="C219" i="35"/>
  <c r="F218" i="35"/>
  <c r="E218" i="35"/>
  <c r="F217" i="35"/>
  <c r="E217" i="35"/>
  <c r="F216" i="35"/>
  <c r="E216" i="35"/>
  <c r="F215" i="35"/>
  <c r="E215" i="35"/>
  <c r="F214" i="35"/>
  <c r="E214" i="35"/>
  <c r="F213" i="35"/>
  <c r="E213" i="35"/>
  <c r="F212" i="35"/>
  <c r="E212" i="35"/>
  <c r="F211" i="35"/>
  <c r="E211" i="35"/>
  <c r="F210" i="35"/>
  <c r="E210" i="35"/>
  <c r="F209" i="35"/>
  <c r="E209" i="35"/>
  <c r="F208" i="35"/>
  <c r="E208" i="35"/>
  <c r="F207" i="35"/>
  <c r="E207" i="35"/>
  <c r="F206" i="35"/>
  <c r="E206" i="35"/>
  <c r="F205" i="35"/>
  <c r="E205" i="35"/>
  <c r="F204" i="35"/>
  <c r="F203" i="35" s="1"/>
  <c r="E204" i="35"/>
  <c r="E203" i="35" s="1"/>
  <c r="N203" i="35"/>
  <c r="M203" i="35"/>
  <c r="L203" i="35"/>
  <c r="K203" i="35"/>
  <c r="J203" i="35"/>
  <c r="J202" i="35" s="1"/>
  <c r="I203" i="35"/>
  <c r="I202" i="35" s="1"/>
  <c r="H203" i="35"/>
  <c r="G203" i="35"/>
  <c r="D203" i="35"/>
  <c r="C203" i="35"/>
  <c r="N202" i="35"/>
  <c r="F199" i="35"/>
  <c r="E199" i="35"/>
  <c r="F198" i="35"/>
  <c r="E198" i="35"/>
  <c r="F197" i="35"/>
  <c r="E197" i="35"/>
  <c r="N196" i="35"/>
  <c r="M196" i="35"/>
  <c r="L196" i="35"/>
  <c r="K196" i="35"/>
  <c r="J196" i="35"/>
  <c r="I196" i="35"/>
  <c r="H196" i="35"/>
  <c r="G196" i="35"/>
  <c r="D196" i="35"/>
  <c r="C196" i="35"/>
  <c r="F195" i="35"/>
  <c r="E195" i="35"/>
  <c r="F194" i="35"/>
  <c r="F193" i="35" s="1"/>
  <c r="E194" i="35"/>
  <c r="N193" i="35"/>
  <c r="M193" i="35"/>
  <c r="L193" i="35"/>
  <c r="K193" i="35"/>
  <c r="J193" i="35"/>
  <c r="I193" i="35"/>
  <c r="H193" i="35"/>
  <c r="G193" i="35"/>
  <c r="D193" i="35"/>
  <c r="C193" i="35"/>
  <c r="F192" i="35"/>
  <c r="E192" i="35"/>
  <c r="F191" i="35"/>
  <c r="E191" i="35"/>
  <c r="F190" i="35"/>
  <c r="F189" i="35" s="1"/>
  <c r="E190" i="35"/>
  <c r="N189" i="35"/>
  <c r="M189" i="35"/>
  <c r="L189" i="35"/>
  <c r="K189" i="35"/>
  <c r="J189" i="35"/>
  <c r="I189" i="35"/>
  <c r="H189" i="35"/>
  <c r="G189" i="35"/>
  <c r="D189" i="35"/>
  <c r="C189" i="35"/>
  <c r="F188" i="35"/>
  <c r="E188" i="35"/>
  <c r="F187" i="35"/>
  <c r="E187" i="35"/>
  <c r="F186" i="35"/>
  <c r="E186" i="35"/>
  <c r="N185" i="35"/>
  <c r="M185" i="35"/>
  <c r="L185" i="35"/>
  <c r="K185" i="35"/>
  <c r="J185" i="35"/>
  <c r="I185" i="35"/>
  <c r="H185" i="35"/>
  <c r="G185" i="35"/>
  <c r="D185" i="35"/>
  <c r="C185" i="35"/>
  <c r="F184" i="35"/>
  <c r="E184" i="35"/>
  <c r="F183" i="35"/>
  <c r="E183" i="35"/>
  <c r="F182" i="35"/>
  <c r="F181" i="35" s="1"/>
  <c r="E182" i="35"/>
  <c r="N181" i="35"/>
  <c r="M181" i="35"/>
  <c r="L181" i="35"/>
  <c r="K181" i="35"/>
  <c r="J181" i="35"/>
  <c r="I181" i="35"/>
  <c r="I164" i="35" s="1"/>
  <c r="H181" i="35"/>
  <c r="G181" i="35"/>
  <c r="E181" i="35"/>
  <c r="D181" i="35"/>
  <c r="C181" i="35"/>
  <c r="F180" i="35"/>
  <c r="E180" i="35"/>
  <c r="F179" i="35"/>
  <c r="E179" i="35"/>
  <c r="F178" i="35"/>
  <c r="E178" i="35"/>
  <c r="E177" i="35" s="1"/>
  <c r="N177" i="35"/>
  <c r="M177" i="35"/>
  <c r="L177" i="35"/>
  <c r="K177" i="35"/>
  <c r="J177" i="35"/>
  <c r="I177" i="35"/>
  <c r="H177" i="35"/>
  <c r="G177" i="35"/>
  <c r="D177" i="35"/>
  <c r="C177" i="35"/>
  <c r="F176" i="35"/>
  <c r="E176" i="35"/>
  <c r="F175" i="35"/>
  <c r="E175" i="35"/>
  <c r="F174" i="35"/>
  <c r="E174" i="35"/>
  <c r="E173" i="35" s="1"/>
  <c r="N173" i="35"/>
  <c r="M173" i="35"/>
  <c r="L173" i="35"/>
  <c r="K173" i="35"/>
  <c r="J173" i="35"/>
  <c r="I173" i="35"/>
  <c r="H173" i="35"/>
  <c r="G173" i="35"/>
  <c r="D173" i="35"/>
  <c r="C173" i="35"/>
  <c r="F172" i="35"/>
  <c r="E172" i="35"/>
  <c r="F171" i="35"/>
  <c r="E171" i="35"/>
  <c r="F170" i="35"/>
  <c r="E170" i="35"/>
  <c r="N169" i="35"/>
  <c r="M169" i="35"/>
  <c r="L169" i="35"/>
  <c r="K169" i="35"/>
  <c r="J169" i="35"/>
  <c r="I169" i="35"/>
  <c r="H169" i="35"/>
  <c r="G169" i="35"/>
  <c r="D169" i="35"/>
  <c r="D164" i="35" s="1"/>
  <c r="C169" i="35"/>
  <c r="F168" i="35"/>
  <c r="E168" i="35"/>
  <c r="F167" i="35"/>
  <c r="E167" i="35"/>
  <c r="F166" i="35"/>
  <c r="E166" i="35"/>
  <c r="E165" i="35" s="1"/>
  <c r="N165" i="35"/>
  <c r="M165" i="35"/>
  <c r="L165" i="35"/>
  <c r="K165" i="35"/>
  <c r="J165" i="35"/>
  <c r="J164" i="35" s="1"/>
  <c r="I165" i="35"/>
  <c r="H165" i="35"/>
  <c r="G165" i="35"/>
  <c r="F165" i="35"/>
  <c r="D165" i="35"/>
  <c r="C165" i="35"/>
  <c r="N164" i="35"/>
  <c r="F163" i="35"/>
  <c r="E163" i="35"/>
  <c r="F162" i="35"/>
  <c r="E162" i="35"/>
  <c r="F161" i="35"/>
  <c r="E161" i="35"/>
  <c r="E159" i="35" s="1"/>
  <c r="F160" i="35"/>
  <c r="F159" i="35" s="1"/>
  <c r="E160" i="35"/>
  <c r="N159" i="35"/>
  <c r="M159" i="35"/>
  <c r="L159" i="35"/>
  <c r="K159" i="35"/>
  <c r="J159" i="35"/>
  <c r="I159" i="35"/>
  <c r="H159" i="35"/>
  <c r="G159" i="35"/>
  <c r="D159" i="35"/>
  <c r="C159" i="35"/>
  <c r="F158" i="35"/>
  <c r="E158" i="35"/>
  <c r="F157" i="35"/>
  <c r="E157" i="35"/>
  <c r="F156" i="35"/>
  <c r="E156" i="35"/>
  <c r="F155" i="35"/>
  <c r="F154" i="35" s="1"/>
  <c r="E155" i="35"/>
  <c r="E154" i="35" s="1"/>
  <c r="N154" i="35"/>
  <c r="M154" i="35"/>
  <c r="L154" i="35"/>
  <c r="K154" i="35"/>
  <c r="J154" i="35"/>
  <c r="I154" i="35"/>
  <c r="H154" i="35"/>
  <c r="G154" i="35"/>
  <c r="D154" i="35"/>
  <c r="C154" i="35"/>
  <c r="F153" i="35"/>
  <c r="E153" i="35"/>
  <c r="F152" i="35"/>
  <c r="E152" i="35"/>
  <c r="F151" i="35"/>
  <c r="E151" i="35"/>
  <c r="N150" i="35"/>
  <c r="M150" i="35"/>
  <c r="L150" i="35"/>
  <c r="K150" i="35"/>
  <c r="J150" i="35"/>
  <c r="I150" i="35"/>
  <c r="H150" i="35"/>
  <c r="G150" i="35"/>
  <c r="D150" i="35"/>
  <c r="C150" i="35"/>
  <c r="F149" i="35"/>
  <c r="E149" i="35"/>
  <c r="F148" i="35"/>
  <c r="E148" i="35"/>
  <c r="F147" i="35"/>
  <c r="E147" i="35"/>
  <c r="F146" i="35"/>
  <c r="E146" i="35"/>
  <c r="N145" i="35"/>
  <c r="M145" i="35"/>
  <c r="L145" i="35"/>
  <c r="K145" i="35"/>
  <c r="J145" i="35"/>
  <c r="I145" i="35"/>
  <c r="H145" i="35"/>
  <c r="G145" i="35"/>
  <c r="D145" i="35"/>
  <c r="C145" i="35"/>
  <c r="F144" i="35"/>
  <c r="E144" i="35"/>
  <c r="F143" i="35"/>
  <c r="E143" i="35"/>
  <c r="F142" i="35"/>
  <c r="E142" i="35"/>
  <c r="F141" i="35"/>
  <c r="E141" i="35"/>
  <c r="N140" i="35"/>
  <c r="M140" i="35"/>
  <c r="L140" i="35"/>
  <c r="K140" i="35"/>
  <c r="J140" i="35"/>
  <c r="I140" i="35"/>
  <c r="H140" i="35"/>
  <c r="G140" i="35"/>
  <c r="D140" i="35"/>
  <c r="C140" i="35"/>
  <c r="F139" i="35"/>
  <c r="E139" i="35"/>
  <c r="F138" i="35"/>
  <c r="E138" i="35"/>
  <c r="F137" i="35"/>
  <c r="E137" i="35"/>
  <c r="F136" i="35"/>
  <c r="E136" i="35"/>
  <c r="N135" i="35"/>
  <c r="M135" i="35"/>
  <c r="L135" i="35"/>
  <c r="K135" i="35"/>
  <c r="J135" i="35"/>
  <c r="I135" i="35"/>
  <c r="H135" i="35"/>
  <c r="G135" i="35"/>
  <c r="D135" i="35"/>
  <c r="C135" i="35"/>
  <c r="F134" i="35"/>
  <c r="E134" i="35"/>
  <c r="F133" i="35"/>
  <c r="E133" i="35"/>
  <c r="F132" i="35"/>
  <c r="E132" i="35"/>
  <c r="F131" i="35"/>
  <c r="E131" i="35"/>
  <c r="N130" i="35"/>
  <c r="M130" i="35"/>
  <c r="L130" i="35"/>
  <c r="K130" i="35"/>
  <c r="J130" i="35"/>
  <c r="I130" i="35"/>
  <c r="H130" i="35"/>
  <c r="G130" i="35"/>
  <c r="D130" i="35"/>
  <c r="C130" i="35"/>
  <c r="F129" i="35"/>
  <c r="E129" i="35"/>
  <c r="F128" i="35"/>
  <c r="E128" i="35"/>
  <c r="F127" i="35"/>
  <c r="E127" i="35"/>
  <c r="F126" i="35"/>
  <c r="E126" i="35"/>
  <c r="N125" i="35"/>
  <c r="M125" i="35"/>
  <c r="L125" i="35"/>
  <c r="K125" i="35"/>
  <c r="J125" i="35"/>
  <c r="I125" i="35"/>
  <c r="H125" i="35"/>
  <c r="G125" i="35"/>
  <c r="D125" i="35"/>
  <c r="C125" i="35"/>
  <c r="F124" i="35"/>
  <c r="E124" i="35"/>
  <c r="F123" i="35"/>
  <c r="E123" i="35"/>
  <c r="F122" i="35"/>
  <c r="E122" i="35"/>
  <c r="F121" i="35"/>
  <c r="E121" i="35"/>
  <c r="N120" i="35"/>
  <c r="M120" i="35"/>
  <c r="L120" i="35"/>
  <c r="K120" i="35"/>
  <c r="J120" i="35"/>
  <c r="I120" i="35"/>
  <c r="H120" i="35"/>
  <c r="G120" i="35"/>
  <c r="D120" i="35"/>
  <c r="C120" i="35"/>
  <c r="F119" i="35"/>
  <c r="E119" i="35"/>
  <c r="F118" i="35"/>
  <c r="E118" i="35"/>
  <c r="N117" i="35"/>
  <c r="M117" i="35"/>
  <c r="L117" i="35"/>
  <c r="K117" i="35"/>
  <c r="J117" i="35"/>
  <c r="I117" i="35"/>
  <c r="H117" i="35"/>
  <c r="G117" i="35"/>
  <c r="D117" i="35"/>
  <c r="C117" i="35"/>
  <c r="F116" i="35"/>
  <c r="E116" i="35"/>
  <c r="F115" i="35"/>
  <c r="E115" i="35"/>
  <c r="F114" i="35"/>
  <c r="E114" i="35"/>
  <c r="F113" i="35"/>
  <c r="E113" i="35"/>
  <c r="N112" i="35"/>
  <c r="M112" i="35"/>
  <c r="L112" i="35"/>
  <c r="K112" i="35"/>
  <c r="J112" i="35"/>
  <c r="I112" i="35"/>
  <c r="H112" i="35"/>
  <c r="G112" i="35"/>
  <c r="D112" i="35"/>
  <c r="C112" i="35"/>
  <c r="F111" i="35"/>
  <c r="E111" i="35"/>
  <c r="F110" i="35"/>
  <c r="E110" i="35"/>
  <c r="N109" i="35"/>
  <c r="M109" i="35"/>
  <c r="L109" i="35"/>
  <c r="K109" i="35"/>
  <c r="J109" i="35"/>
  <c r="I109" i="35"/>
  <c r="H109" i="35"/>
  <c r="G109" i="35"/>
  <c r="D109" i="35"/>
  <c r="C109" i="35"/>
  <c r="F108" i="35"/>
  <c r="E108" i="35"/>
  <c r="F107" i="35"/>
  <c r="E107" i="35"/>
  <c r="N106" i="35"/>
  <c r="M106" i="35"/>
  <c r="L106" i="35"/>
  <c r="L102" i="35" s="1"/>
  <c r="K106" i="35"/>
  <c r="J106" i="35"/>
  <c r="I106" i="35"/>
  <c r="H106" i="35"/>
  <c r="G106" i="35"/>
  <c r="D106" i="35"/>
  <c r="C106" i="35"/>
  <c r="F105" i="35"/>
  <c r="E105" i="35"/>
  <c r="F104" i="35"/>
  <c r="E104" i="35"/>
  <c r="N103" i="35"/>
  <c r="M103" i="35"/>
  <c r="L103" i="35"/>
  <c r="K103" i="35"/>
  <c r="J103" i="35"/>
  <c r="I103" i="35"/>
  <c r="H103" i="35"/>
  <c r="G103" i="35"/>
  <c r="D103" i="35"/>
  <c r="C103" i="35"/>
  <c r="F101" i="35"/>
  <c r="E101" i="35"/>
  <c r="F100" i="35"/>
  <c r="E100" i="35"/>
  <c r="F99" i="35"/>
  <c r="E99" i="35"/>
  <c r="F98" i="35"/>
  <c r="E98" i="35"/>
  <c r="F97" i="35"/>
  <c r="E97" i="35"/>
  <c r="F96" i="35"/>
  <c r="E96" i="35"/>
  <c r="F95" i="35"/>
  <c r="F94" i="35" s="1"/>
  <c r="E95" i="35"/>
  <c r="E94" i="35" s="1"/>
  <c r="N94" i="35"/>
  <c r="M94" i="35"/>
  <c r="L94" i="35"/>
  <c r="K94" i="35"/>
  <c r="K85" i="35" s="1"/>
  <c r="K78" i="35" s="1"/>
  <c r="K77" i="35" s="1"/>
  <c r="J94" i="35"/>
  <c r="I94" i="35"/>
  <c r="H94" i="35"/>
  <c r="G94" i="35"/>
  <c r="G85" i="35" s="1"/>
  <c r="G78" i="35" s="1"/>
  <c r="G77" i="35" s="1"/>
  <c r="D94" i="35"/>
  <c r="C94" i="35"/>
  <c r="F93" i="35"/>
  <c r="E93" i="35"/>
  <c r="F92" i="35"/>
  <c r="E92" i="35"/>
  <c r="F91" i="35"/>
  <c r="F90" i="35" s="1"/>
  <c r="E91" i="35"/>
  <c r="N90" i="35"/>
  <c r="M90" i="35"/>
  <c r="L90" i="35"/>
  <c r="K90" i="35"/>
  <c r="J90" i="35"/>
  <c r="I90" i="35"/>
  <c r="H90" i="35"/>
  <c r="H85" i="35" s="1"/>
  <c r="G90" i="35"/>
  <c r="D90" i="35"/>
  <c r="D85" i="35" s="1"/>
  <c r="C90" i="35"/>
  <c r="C85" i="35" s="1"/>
  <c r="F89" i="35"/>
  <c r="E89" i="35"/>
  <c r="F88" i="35"/>
  <c r="E88" i="35"/>
  <c r="F87" i="35"/>
  <c r="E87" i="35"/>
  <c r="F86" i="35"/>
  <c r="E86" i="35"/>
  <c r="L85" i="35"/>
  <c r="F84" i="35"/>
  <c r="E84" i="35"/>
  <c r="F83" i="35"/>
  <c r="E83" i="35"/>
  <c r="F82" i="35"/>
  <c r="E82" i="35"/>
  <c r="F81" i="35"/>
  <c r="E81" i="35"/>
  <c r="F80" i="35"/>
  <c r="E80" i="35"/>
  <c r="N79" i="35"/>
  <c r="M79" i="35"/>
  <c r="L79" i="35"/>
  <c r="K79" i="35"/>
  <c r="J79" i="35"/>
  <c r="I79" i="35"/>
  <c r="H79" i="35"/>
  <c r="G79" i="35"/>
  <c r="E79" i="35"/>
  <c r="D79" i="35"/>
  <c r="C79" i="35"/>
  <c r="F76" i="35"/>
  <c r="E76" i="35"/>
  <c r="F75" i="35"/>
  <c r="E75" i="35"/>
  <c r="F74" i="35"/>
  <c r="E74" i="35"/>
  <c r="E73" i="35" s="1"/>
  <c r="N73" i="35"/>
  <c r="M73" i="35"/>
  <c r="L73" i="35"/>
  <c r="K73" i="35"/>
  <c r="J73" i="35"/>
  <c r="I73" i="35"/>
  <c r="H73" i="35"/>
  <c r="G73" i="35"/>
  <c r="D73" i="35"/>
  <c r="C73" i="35"/>
  <c r="F72" i="35"/>
  <c r="E72" i="35"/>
  <c r="F71" i="35"/>
  <c r="E71" i="35"/>
  <c r="F70" i="35"/>
  <c r="F69" i="35" s="1"/>
  <c r="F68" i="35" s="1"/>
  <c r="E70" i="35"/>
  <c r="N69" i="35"/>
  <c r="M69" i="35"/>
  <c r="M68" i="35" s="1"/>
  <c r="L69" i="35"/>
  <c r="L68" i="35" s="1"/>
  <c r="K69" i="35"/>
  <c r="K68" i="35" s="1"/>
  <c r="J69" i="35"/>
  <c r="I69" i="35"/>
  <c r="H69" i="35"/>
  <c r="H68" i="35" s="1"/>
  <c r="G69" i="35"/>
  <c r="G68" i="35" s="1"/>
  <c r="D69" i="35"/>
  <c r="D68" i="35" s="1"/>
  <c r="C69" i="35"/>
  <c r="C68" i="35" s="1"/>
  <c r="N68" i="35"/>
  <c r="N67" i="35" s="1"/>
  <c r="J68" i="35"/>
  <c r="I68" i="35"/>
  <c r="F66" i="35"/>
  <c r="E66" i="35"/>
  <c r="F65" i="35"/>
  <c r="E65" i="35"/>
  <c r="E64" i="35" s="1"/>
  <c r="E63" i="35" s="1"/>
  <c r="N64" i="35"/>
  <c r="N63" i="35" s="1"/>
  <c r="M64" i="35"/>
  <c r="L64" i="35"/>
  <c r="L63" i="35" s="1"/>
  <c r="K64" i="35"/>
  <c r="K63" i="35" s="1"/>
  <c r="J64" i="35"/>
  <c r="J63" i="35" s="1"/>
  <c r="I64" i="35"/>
  <c r="H64" i="35"/>
  <c r="H63" i="35" s="1"/>
  <c r="G64" i="35"/>
  <c r="G63" i="35" s="1"/>
  <c r="F64" i="35"/>
  <c r="F63" i="35" s="1"/>
  <c r="D64" i="35"/>
  <c r="C64" i="35"/>
  <c r="C63" i="35" s="1"/>
  <c r="M63" i="35"/>
  <c r="I63" i="35"/>
  <c r="D63" i="35"/>
  <c r="F62" i="35"/>
  <c r="E62" i="35"/>
  <c r="F61" i="35"/>
  <c r="E61" i="35"/>
  <c r="F60" i="35"/>
  <c r="E60" i="35"/>
  <c r="F59" i="35"/>
  <c r="E59" i="35"/>
  <c r="N58" i="35"/>
  <c r="M58" i="35"/>
  <c r="L58" i="35"/>
  <c r="K58" i="35"/>
  <c r="J58" i="35"/>
  <c r="I58" i="35"/>
  <c r="H58" i="35"/>
  <c r="G58" i="35"/>
  <c r="F58" i="35"/>
  <c r="D58" i="35"/>
  <c r="C58" i="35"/>
  <c r="F57" i="35"/>
  <c r="E57" i="35"/>
  <c r="F56" i="35"/>
  <c r="E56" i="35"/>
  <c r="F55" i="35"/>
  <c r="E55" i="35"/>
  <c r="N54" i="35"/>
  <c r="N52" i="35" s="1"/>
  <c r="M54" i="35"/>
  <c r="M52" i="35" s="1"/>
  <c r="L54" i="35"/>
  <c r="L52" i="35" s="1"/>
  <c r="K54" i="35"/>
  <c r="K52" i="35" s="1"/>
  <c r="J54" i="35"/>
  <c r="J52" i="35" s="1"/>
  <c r="I54" i="35"/>
  <c r="I52" i="35" s="1"/>
  <c r="H54" i="35"/>
  <c r="H52" i="35" s="1"/>
  <c r="G54" i="35"/>
  <c r="G52" i="35" s="1"/>
  <c r="E54" i="35"/>
  <c r="D54" i="35"/>
  <c r="D52" i="35" s="1"/>
  <c r="C54" i="35"/>
  <c r="F53" i="35"/>
  <c r="E53" i="35"/>
  <c r="E52" i="35" s="1"/>
  <c r="C52" i="35"/>
  <c r="F51" i="35"/>
  <c r="F50" i="35" s="1"/>
  <c r="E51" i="35"/>
  <c r="E50" i="35" s="1"/>
  <c r="N50" i="35"/>
  <c r="M50" i="35"/>
  <c r="L50" i="35"/>
  <c r="K50" i="35"/>
  <c r="J50" i="35"/>
  <c r="I50" i="35"/>
  <c r="H50" i="35"/>
  <c r="G50" i="35"/>
  <c r="D50" i="35"/>
  <c r="C50" i="35"/>
  <c r="F49" i="35"/>
  <c r="F48" i="35" s="1"/>
  <c r="E49" i="35"/>
  <c r="E48" i="35" s="1"/>
  <c r="N48" i="35"/>
  <c r="M48" i="35"/>
  <c r="L48" i="35"/>
  <c r="L32" i="35" s="1"/>
  <c r="K48" i="35"/>
  <c r="J48" i="35"/>
  <c r="I48" i="35"/>
  <c r="H48" i="35"/>
  <c r="G48" i="35"/>
  <c r="D48" i="35"/>
  <c r="C48" i="35"/>
  <c r="C32" i="35" s="1"/>
  <c r="F47" i="35"/>
  <c r="E47" i="35"/>
  <c r="F46" i="35"/>
  <c r="E46" i="35"/>
  <c r="F45" i="35"/>
  <c r="E45" i="35"/>
  <c r="F44" i="35"/>
  <c r="E44" i="35"/>
  <c r="F43" i="35"/>
  <c r="E43" i="35"/>
  <c r="F42" i="35"/>
  <c r="E42" i="35"/>
  <c r="F41" i="35"/>
  <c r="E41" i="35"/>
  <c r="F40" i="35"/>
  <c r="E40" i="35"/>
  <c r="F39" i="35"/>
  <c r="E39" i="35"/>
  <c r="F38" i="35"/>
  <c r="E38" i="35"/>
  <c r="F37" i="35"/>
  <c r="E37" i="35"/>
  <c r="F36" i="35"/>
  <c r="E36" i="35"/>
  <c r="F35" i="35"/>
  <c r="E35" i="35"/>
  <c r="F34" i="35"/>
  <c r="E34" i="35"/>
  <c r="E33" i="35" s="1"/>
  <c r="N33" i="35"/>
  <c r="M33" i="35"/>
  <c r="L33" i="35"/>
  <c r="K33" i="35"/>
  <c r="J33" i="35"/>
  <c r="I33" i="35"/>
  <c r="H33" i="35"/>
  <c r="G33" i="35"/>
  <c r="D33" i="35"/>
  <c r="C33" i="35"/>
  <c r="F31" i="35"/>
  <c r="F30" i="35" s="1"/>
  <c r="E31" i="35"/>
  <c r="E30" i="35" s="1"/>
  <c r="N30" i="35"/>
  <c r="M30" i="35"/>
  <c r="L30" i="35"/>
  <c r="K30" i="35"/>
  <c r="J30" i="35"/>
  <c r="I30" i="35"/>
  <c r="H30" i="35"/>
  <c r="G30" i="35"/>
  <c r="D30" i="35"/>
  <c r="C30" i="35"/>
  <c r="F29" i="35"/>
  <c r="E29" i="35"/>
  <c r="F28" i="35"/>
  <c r="E28" i="35"/>
  <c r="F27" i="35"/>
  <c r="E27" i="35"/>
  <c r="F26" i="35"/>
  <c r="F25" i="35" s="1"/>
  <c r="E26" i="35"/>
  <c r="N25" i="35"/>
  <c r="M25" i="35"/>
  <c r="L25" i="35"/>
  <c r="K25" i="35"/>
  <c r="J25" i="35"/>
  <c r="I25" i="35"/>
  <c r="H25" i="35"/>
  <c r="G25" i="35"/>
  <c r="D25" i="35"/>
  <c r="C25" i="35"/>
  <c r="F24" i="35"/>
  <c r="F23" i="35" s="1"/>
  <c r="E24" i="35"/>
  <c r="E23" i="35" s="1"/>
  <c r="N23" i="35"/>
  <c r="M23" i="35"/>
  <c r="L23" i="35"/>
  <c r="K23" i="35"/>
  <c r="J23" i="35"/>
  <c r="I23" i="35"/>
  <c r="H23" i="35"/>
  <c r="G23" i="35"/>
  <c r="D23" i="35"/>
  <c r="C23" i="35"/>
  <c r="C22" i="35" s="1"/>
  <c r="C21" i="35" s="1"/>
  <c r="C20" i="35" s="1"/>
  <c r="D22" i="35"/>
  <c r="D21" i="35" s="1"/>
  <c r="F19" i="35"/>
  <c r="E19" i="35"/>
  <c r="F18" i="35"/>
  <c r="F17" i="35" s="1"/>
  <c r="F16" i="35" s="1"/>
  <c r="F15" i="35" s="1"/>
  <c r="E18" i="35"/>
  <c r="E17" i="35" s="1"/>
  <c r="E16" i="35" s="1"/>
  <c r="E15" i="35" s="1"/>
  <c r="N17" i="35"/>
  <c r="M17" i="35"/>
  <c r="L17" i="35"/>
  <c r="L16" i="35" s="1"/>
  <c r="L15" i="35" s="1"/>
  <c r="K17" i="35"/>
  <c r="K16" i="35" s="1"/>
  <c r="K15" i="35" s="1"/>
  <c r="J17" i="35"/>
  <c r="I17" i="35"/>
  <c r="H17" i="35"/>
  <c r="H16" i="35" s="1"/>
  <c r="H15" i="35" s="1"/>
  <c r="G17" i="35"/>
  <c r="G16" i="35" s="1"/>
  <c r="G15" i="35" s="1"/>
  <c r="D17" i="35"/>
  <c r="C17" i="35"/>
  <c r="N16" i="35"/>
  <c r="N15" i="35" s="1"/>
  <c r="M16" i="35"/>
  <c r="M15" i="35" s="1"/>
  <c r="J16" i="35"/>
  <c r="I16" i="35"/>
  <c r="D16" i="35"/>
  <c r="D15" i="35" s="1"/>
  <c r="C16" i="35"/>
  <c r="C15" i="35" s="1"/>
  <c r="J15" i="35"/>
  <c r="I15" i="35"/>
  <c r="F499" i="34"/>
  <c r="E499" i="34"/>
  <c r="F498" i="34"/>
  <c r="E498" i="34"/>
  <c r="F497" i="34"/>
  <c r="E497" i="34"/>
  <c r="E496" i="34" s="1"/>
  <c r="E495" i="34" s="1"/>
  <c r="N496" i="34"/>
  <c r="N495" i="34" s="1"/>
  <c r="M496" i="34"/>
  <c r="L496" i="34"/>
  <c r="L495" i="34" s="1"/>
  <c r="K496" i="34"/>
  <c r="J496" i="34"/>
  <c r="J495" i="34" s="1"/>
  <c r="I496" i="34"/>
  <c r="I495" i="34" s="1"/>
  <c r="H496" i="34"/>
  <c r="H495" i="34" s="1"/>
  <c r="G496" i="34"/>
  <c r="G495" i="34" s="1"/>
  <c r="D496" i="34"/>
  <c r="C496" i="34"/>
  <c r="M495" i="34"/>
  <c r="K495" i="34"/>
  <c r="D495" i="34"/>
  <c r="C495" i="34"/>
  <c r="F494" i="34"/>
  <c r="E494" i="34"/>
  <c r="F493" i="34"/>
  <c r="E493" i="34"/>
  <c r="F492" i="34"/>
  <c r="E492" i="34"/>
  <c r="F491" i="34"/>
  <c r="F490" i="34" s="1"/>
  <c r="E491" i="34"/>
  <c r="N490" i="34"/>
  <c r="M490" i="34"/>
  <c r="L490" i="34"/>
  <c r="L484" i="34" s="1"/>
  <c r="L480" i="34" s="1"/>
  <c r="K490" i="34"/>
  <c r="J490" i="34"/>
  <c r="I490" i="34"/>
  <c r="H490" i="34"/>
  <c r="H484" i="34" s="1"/>
  <c r="G490" i="34"/>
  <c r="D490" i="34"/>
  <c r="C490" i="34"/>
  <c r="F489" i="34"/>
  <c r="E489" i="34"/>
  <c r="F488" i="34"/>
  <c r="E488" i="34"/>
  <c r="F487" i="34"/>
  <c r="E487" i="34"/>
  <c r="F486" i="34"/>
  <c r="E486" i="34"/>
  <c r="N485" i="34"/>
  <c r="N484" i="34" s="1"/>
  <c r="M485" i="34"/>
  <c r="M484" i="34" s="1"/>
  <c r="L485" i="34"/>
  <c r="K485" i="34"/>
  <c r="J485" i="34"/>
  <c r="J484" i="34" s="1"/>
  <c r="I485" i="34"/>
  <c r="I484" i="34" s="1"/>
  <c r="H485" i="34"/>
  <c r="G485" i="34"/>
  <c r="D485" i="34"/>
  <c r="D484" i="34" s="1"/>
  <c r="C485" i="34"/>
  <c r="C484" i="34"/>
  <c r="F483" i="34"/>
  <c r="E483" i="34"/>
  <c r="F482" i="34"/>
  <c r="E482" i="34"/>
  <c r="N481" i="34"/>
  <c r="M481" i="34"/>
  <c r="L481" i="34"/>
  <c r="K481" i="34"/>
  <c r="J481" i="34"/>
  <c r="I481" i="34"/>
  <c r="H481" i="34"/>
  <c r="G481" i="34"/>
  <c r="D481" i="34"/>
  <c r="C481" i="34"/>
  <c r="F479" i="34"/>
  <c r="E479" i="34"/>
  <c r="F478" i="34"/>
  <c r="F477" i="34" s="1"/>
  <c r="F476" i="34" s="1"/>
  <c r="E478" i="34"/>
  <c r="E477" i="34" s="1"/>
  <c r="E476" i="34" s="1"/>
  <c r="N477" i="34"/>
  <c r="N476" i="34" s="1"/>
  <c r="N468" i="34" s="1"/>
  <c r="M477" i="34"/>
  <c r="M476" i="34" s="1"/>
  <c r="L477" i="34"/>
  <c r="L476" i="34" s="1"/>
  <c r="K477" i="34"/>
  <c r="J477" i="34"/>
  <c r="I477" i="34"/>
  <c r="I476" i="34" s="1"/>
  <c r="H477" i="34"/>
  <c r="H476" i="34" s="1"/>
  <c r="G477" i="34"/>
  <c r="D477" i="34"/>
  <c r="D476" i="34" s="1"/>
  <c r="D468" i="34" s="1"/>
  <c r="C477" i="34"/>
  <c r="C476" i="34" s="1"/>
  <c r="C468" i="34" s="1"/>
  <c r="K476" i="34"/>
  <c r="J476" i="34"/>
  <c r="G476" i="34"/>
  <c r="F475" i="34"/>
  <c r="E475" i="34"/>
  <c r="F474" i="34"/>
  <c r="E474" i="34"/>
  <c r="F473" i="34"/>
  <c r="E473" i="34"/>
  <c r="F472" i="34"/>
  <c r="E472" i="34"/>
  <c r="F471" i="34"/>
  <c r="E471" i="34"/>
  <c r="E470" i="34" s="1"/>
  <c r="E469" i="34" s="1"/>
  <c r="N470" i="34"/>
  <c r="M470" i="34"/>
  <c r="L470" i="34"/>
  <c r="K470" i="34"/>
  <c r="J470" i="34"/>
  <c r="I470" i="34"/>
  <c r="H470" i="34"/>
  <c r="G470" i="34"/>
  <c r="F470" i="34"/>
  <c r="D470" i="34"/>
  <c r="C470" i="34"/>
  <c r="N469" i="34"/>
  <c r="M469" i="34"/>
  <c r="L469" i="34"/>
  <c r="K469" i="34"/>
  <c r="J469" i="34"/>
  <c r="I469" i="34"/>
  <c r="H469" i="34"/>
  <c r="G469" i="34"/>
  <c r="F469" i="34"/>
  <c r="D469" i="34"/>
  <c r="C469" i="34"/>
  <c r="M468" i="34"/>
  <c r="F467" i="34"/>
  <c r="E467" i="34"/>
  <c r="F466" i="34"/>
  <c r="E466" i="34"/>
  <c r="F465" i="34"/>
  <c r="E465" i="34"/>
  <c r="F464" i="34"/>
  <c r="E464" i="34"/>
  <c r="F463" i="34"/>
  <c r="E463" i="34"/>
  <c r="F462" i="34"/>
  <c r="E462" i="34"/>
  <c r="F461" i="34"/>
  <c r="E461" i="34"/>
  <c r="F460" i="34"/>
  <c r="E460" i="34"/>
  <c r="F459" i="34"/>
  <c r="E459" i="34"/>
  <c r="F458" i="34"/>
  <c r="E458" i="34"/>
  <c r="F457" i="34"/>
  <c r="E457" i="34"/>
  <c r="F456" i="34"/>
  <c r="E456" i="34"/>
  <c r="F455" i="34"/>
  <c r="E455" i="34"/>
  <c r="F454" i="34"/>
  <c r="F453" i="34" s="1"/>
  <c r="E454" i="34"/>
  <c r="E453" i="34" s="1"/>
  <c r="N453" i="34"/>
  <c r="M453" i="34"/>
  <c r="L453" i="34"/>
  <c r="K453" i="34"/>
  <c r="J453" i="34"/>
  <c r="I453" i="34"/>
  <c r="H453" i="34"/>
  <c r="G453" i="34"/>
  <c r="D453" i="34"/>
  <c r="C453" i="34"/>
  <c r="F452" i="34"/>
  <c r="E452" i="34"/>
  <c r="F451" i="34"/>
  <c r="E451" i="34"/>
  <c r="F450" i="34"/>
  <c r="F449" i="34" s="1"/>
  <c r="E450" i="34"/>
  <c r="N449" i="34"/>
  <c r="M449" i="34"/>
  <c r="L449" i="34"/>
  <c r="K449" i="34"/>
  <c r="J449" i="34"/>
  <c r="I449" i="34"/>
  <c r="H449" i="34"/>
  <c r="G449" i="34"/>
  <c r="D449" i="34"/>
  <c r="C449" i="34"/>
  <c r="F448" i="34"/>
  <c r="E448" i="34"/>
  <c r="F447" i="34"/>
  <c r="E447" i="34"/>
  <c r="E445" i="34" s="1"/>
  <c r="F446" i="34"/>
  <c r="F445" i="34" s="1"/>
  <c r="E446" i="34"/>
  <c r="N445" i="34"/>
  <c r="M445" i="34"/>
  <c r="L445" i="34"/>
  <c r="K445" i="34"/>
  <c r="J445" i="34"/>
  <c r="I445" i="34"/>
  <c r="H445" i="34"/>
  <c r="G445" i="34"/>
  <c r="D445" i="34"/>
  <c r="C445" i="34"/>
  <c r="F444" i="34"/>
  <c r="E444" i="34"/>
  <c r="F443" i="34"/>
  <c r="E443" i="34"/>
  <c r="F442" i="34"/>
  <c r="E442" i="34"/>
  <c r="N441" i="34"/>
  <c r="M441" i="34"/>
  <c r="L441" i="34"/>
  <c r="K441" i="34"/>
  <c r="J441" i="34"/>
  <c r="I441" i="34"/>
  <c r="H441" i="34"/>
  <c r="G441" i="34"/>
  <c r="D441" i="34"/>
  <c r="C441" i="34"/>
  <c r="F440" i="34"/>
  <c r="E440" i="34"/>
  <c r="F439" i="34"/>
  <c r="E439" i="34"/>
  <c r="F438" i="34"/>
  <c r="E438" i="34"/>
  <c r="N437" i="34"/>
  <c r="M437" i="34"/>
  <c r="L437" i="34"/>
  <c r="K437" i="34"/>
  <c r="J437" i="34"/>
  <c r="I437" i="34"/>
  <c r="H437" i="34"/>
  <c r="G437" i="34"/>
  <c r="F437" i="34"/>
  <c r="D437" i="34"/>
  <c r="C437" i="34"/>
  <c r="F436" i="34"/>
  <c r="E436" i="34"/>
  <c r="F435" i="34"/>
  <c r="E435" i="34"/>
  <c r="F434" i="34"/>
  <c r="E434" i="34"/>
  <c r="N433" i="34"/>
  <c r="M433" i="34"/>
  <c r="L433" i="34"/>
  <c r="K433" i="34"/>
  <c r="J433" i="34"/>
  <c r="I433" i="34"/>
  <c r="H433" i="34"/>
  <c r="G433" i="34"/>
  <c r="D433" i="34"/>
  <c r="C433" i="34"/>
  <c r="F432" i="34"/>
  <c r="E432" i="34"/>
  <c r="F431" i="34"/>
  <c r="E431" i="34"/>
  <c r="F430" i="34"/>
  <c r="E430" i="34"/>
  <c r="N429" i="34"/>
  <c r="M429" i="34"/>
  <c r="L429" i="34"/>
  <c r="K429" i="34"/>
  <c r="J429" i="34"/>
  <c r="I429" i="34"/>
  <c r="H429" i="34"/>
  <c r="G429" i="34"/>
  <c r="E429" i="34"/>
  <c r="D429" i="34"/>
  <c r="C429" i="34"/>
  <c r="F428" i="34"/>
  <c r="E428" i="34"/>
  <c r="F427" i="34"/>
  <c r="E427" i="34"/>
  <c r="F426" i="34"/>
  <c r="E426" i="34"/>
  <c r="E425" i="34" s="1"/>
  <c r="N425" i="34"/>
  <c r="M425" i="34"/>
  <c r="L425" i="34"/>
  <c r="K425" i="34"/>
  <c r="J425" i="34"/>
  <c r="I425" i="34"/>
  <c r="H425" i="34"/>
  <c r="G425" i="34"/>
  <c r="D425" i="34"/>
  <c r="C425" i="34"/>
  <c r="F424" i="34"/>
  <c r="E424" i="34"/>
  <c r="F423" i="34"/>
  <c r="E423" i="34"/>
  <c r="F422" i="34"/>
  <c r="F421" i="34" s="1"/>
  <c r="E422" i="34"/>
  <c r="E421" i="34" s="1"/>
  <c r="N421" i="34"/>
  <c r="M421" i="34"/>
  <c r="L421" i="34"/>
  <c r="K421" i="34"/>
  <c r="J421" i="34"/>
  <c r="I421" i="34"/>
  <c r="H421" i="34"/>
  <c r="G421" i="34"/>
  <c r="D421" i="34"/>
  <c r="C421" i="34"/>
  <c r="F420" i="34"/>
  <c r="E420" i="34"/>
  <c r="F419" i="34"/>
  <c r="E419" i="34"/>
  <c r="F418" i="34"/>
  <c r="F417" i="34" s="1"/>
  <c r="E418" i="34"/>
  <c r="N417" i="34"/>
  <c r="M417" i="34"/>
  <c r="L417" i="34"/>
  <c r="K417" i="34"/>
  <c r="J417" i="34"/>
  <c r="I417" i="34"/>
  <c r="H417" i="34"/>
  <c r="G417" i="34"/>
  <c r="D417" i="34"/>
  <c r="C417" i="34"/>
  <c r="F416" i="34"/>
  <c r="E416" i="34"/>
  <c r="F415" i="34"/>
  <c r="E415" i="34"/>
  <c r="E413" i="34" s="1"/>
  <c r="F414" i="34"/>
  <c r="F413" i="34" s="1"/>
  <c r="E414" i="34"/>
  <c r="N413" i="34"/>
  <c r="M413" i="34"/>
  <c r="M412" i="34" s="1"/>
  <c r="L413" i="34"/>
  <c r="K413" i="34"/>
  <c r="J413" i="34"/>
  <c r="I413" i="34"/>
  <c r="I412" i="34" s="1"/>
  <c r="H413" i="34"/>
  <c r="G413" i="34"/>
  <c r="D413" i="34"/>
  <c r="C413" i="34"/>
  <c r="F411" i="34"/>
  <c r="E411" i="34"/>
  <c r="F410" i="34"/>
  <c r="E410" i="34"/>
  <c r="F409" i="34"/>
  <c r="E409" i="34"/>
  <c r="F408" i="34"/>
  <c r="E408" i="34"/>
  <c r="F407" i="34"/>
  <c r="E407" i="34"/>
  <c r="E406" i="34" s="1"/>
  <c r="E405" i="34" s="1"/>
  <c r="N406" i="34"/>
  <c r="N405" i="34" s="1"/>
  <c r="M406" i="34"/>
  <c r="L406" i="34"/>
  <c r="L405" i="34" s="1"/>
  <c r="K406" i="34"/>
  <c r="J406" i="34"/>
  <c r="J405" i="34" s="1"/>
  <c r="I406" i="34"/>
  <c r="I405" i="34" s="1"/>
  <c r="H406" i="34"/>
  <c r="H405" i="34" s="1"/>
  <c r="G406" i="34"/>
  <c r="G405" i="34" s="1"/>
  <c r="D406" i="34"/>
  <c r="C406" i="34"/>
  <c r="M405" i="34"/>
  <c r="K405" i="34"/>
  <c r="D405" i="34"/>
  <c r="C405" i="34"/>
  <c r="F404" i="34"/>
  <c r="E404" i="34"/>
  <c r="E403" i="34" s="1"/>
  <c r="N403" i="34"/>
  <c r="M403" i="34"/>
  <c r="L403" i="34"/>
  <c r="K403" i="34"/>
  <c r="J403" i="34"/>
  <c r="I403" i="34"/>
  <c r="H403" i="34"/>
  <c r="G403" i="34"/>
  <c r="F403" i="34"/>
  <c r="D403" i="34"/>
  <c r="C403" i="34"/>
  <c r="F402" i="34"/>
  <c r="E402" i="34"/>
  <c r="F401" i="34"/>
  <c r="E401" i="34"/>
  <c r="F400" i="34"/>
  <c r="E400" i="34"/>
  <c r="N399" i="34"/>
  <c r="M399" i="34"/>
  <c r="L399" i="34"/>
  <c r="K399" i="34"/>
  <c r="J399" i="34"/>
  <c r="I399" i="34"/>
  <c r="H399" i="34"/>
  <c r="G399" i="34"/>
  <c r="D399" i="34"/>
  <c r="C399" i="34"/>
  <c r="F398" i="34"/>
  <c r="E398" i="34"/>
  <c r="F397" i="34"/>
  <c r="E397" i="34"/>
  <c r="F396" i="34"/>
  <c r="E396" i="34"/>
  <c r="N395" i="34"/>
  <c r="M395" i="34"/>
  <c r="L395" i="34"/>
  <c r="K395" i="34"/>
  <c r="J395" i="34"/>
  <c r="I395" i="34"/>
  <c r="H395" i="34"/>
  <c r="G395" i="34"/>
  <c r="E395" i="34"/>
  <c r="D395" i="34"/>
  <c r="C395" i="34"/>
  <c r="F394" i="34"/>
  <c r="E394" i="34"/>
  <c r="F393" i="34"/>
  <c r="E393" i="34"/>
  <c r="F392" i="34"/>
  <c r="E392" i="34"/>
  <c r="E391" i="34" s="1"/>
  <c r="N391" i="34"/>
  <c r="M391" i="34"/>
  <c r="L391" i="34"/>
  <c r="K391" i="34"/>
  <c r="J391" i="34"/>
  <c r="I391" i="34"/>
  <c r="H391" i="34"/>
  <c r="G391" i="34"/>
  <c r="D391" i="34"/>
  <c r="C391" i="34"/>
  <c r="F390" i="34"/>
  <c r="E390" i="34"/>
  <c r="F389" i="34"/>
  <c r="E389" i="34"/>
  <c r="F388" i="34"/>
  <c r="F387" i="34" s="1"/>
  <c r="E388" i="34"/>
  <c r="E387" i="34" s="1"/>
  <c r="N387" i="34"/>
  <c r="M387" i="34"/>
  <c r="L387" i="34"/>
  <c r="K387" i="34"/>
  <c r="J387" i="34"/>
  <c r="I387" i="34"/>
  <c r="H387" i="34"/>
  <c r="G387" i="34"/>
  <c r="D387" i="34"/>
  <c r="C387" i="34"/>
  <c r="F386" i="34"/>
  <c r="E386" i="34"/>
  <c r="F385" i="34"/>
  <c r="E385" i="34"/>
  <c r="F384" i="34"/>
  <c r="F383" i="34" s="1"/>
  <c r="E384" i="34"/>
  <c r="N383" i="34"/>
  <c r="M383" i="34"/>
  <c r="L383" i="34"/>
  <c r="K383" i="34"/>
  <c r="J383" i="34"/>
  <c r="I383" i="34"/>
  <c r="H383" i="34"/>
  <c r="G383" i="34"/>
  <c r="D383" i="34"/>
  <c r="C383" i="34"/>
  <c r="F382" i="34"/>
  <c r="E382" i="34"/>
  <c r="F381" i="34"/>
  <c r="E381" i="34"/>
  <c r="E379" i="34" s="1"/>
  <c r="F380" i="34"/>
  <c r="F379" i="34" s="1"/>
  <c r="E380" i="34"/>
  <c r="N379" i="34"/>
  <c r="M379" i="34"/>
  <c r="L379" i="34"/>
  <c r="K379" i="34"/>
  <c r="J379" i="34"/>
  <c r="I379" i="34"/>
  <c r="H379" i="34"/>
  <c r="G379" i="34"/>
  <c r="D379" i="34"/>
  <c r="C379" i="34"/>
  <c r="F378" i="34"/>
  <c r="E378" i="34"/>
  <c r="F377" i="34"/>
  <c r="E377" i="34"/>
  <c r="F376" i="34"/>
  <c r="E376" i="34"/>
  <c r="N375" i="34"/>
  <c r="M375" i="34"/>
  <c r="L375" i="34"/>
  <c r="K375" i="34"/>
  <c r="J375" i="34"/>
  <c r="I375" i="34"/>
  <c r="H375" i="34"/>
  <c r="G375" i="34"/>
  <c r="D375" i="34"/>
  <c r="C375" i="34"/>
  <c r="F374" i="34"/>
  <c r="E374" i="34"/>
  <c r="F373" i="34"/>
  <c r="E373" i="34"/>
  <c r="F372" i="34"/>
  <c r="E372" i="34"/>
  <c r="N371" i="34"/>
  <c r="M371" i="34"/>
  <c r="L371" i="34"/>
  <c r="K371" i="34"/>
  <c r="J371" i="34"/>
  <c r="I371" i="34"/>
  <c r="H371" i="34"/>
  <c r="G371" i="34"/>
  <c r="F371" i="34"/>
  <c r="D371" i="34"/>
  <c r="C371" i="34"/>
  <c r="F370" i="34"/>
  <c r="E370" i="34"/>
  <c r="F369" i="34"/>
  <c r="E369" i="34"/>
  <c r="F368" i="34"/>
  <c r="E368" i="34"/>
  <c r="N367" i="34"/>
  <c r="M367" i="34"/>
  <c r="L367" i="34"/>
  <c r="K367" i="34"/>
  <c r="J367" i="34"/>
  <c r="I367" i="34"/>
  <c r="H367" i="34"/>
  <c r="G367" i="34"/>
  <c r="D367" i="34"/>
  <c r="C367" i="34"/>
  <c r="F366" i="34"/>
  <c r="E366" i="34"/>
  <c r="F365" i="34"/>
  <c r="E365" i="34"/>
  <c r="F364" i="34"/>
  <c r="E364" i="34"/>
  <c r="N363" i="34"/>
  <c r="M363" i="34"/>
  <c r="L363" i="34"/>
  <c r="K363" i="34"/>
  <c r="J363" i="34"/>
  <c r="I363" i="34"/>
  <c r="H363" i="34"/>
  <c r="G363" i="34"/>
  <c r="E363" i="34"/>
  <c r="D363" i="34"/>
  <c r="C363" i="34"/>
  <c r="F362" i="34"/>
  <c r="F361" i="34" s="1"/>
  <c r="E362" i="34"/>
  <c r="E361" i="34" s="1"/>
  <c r="N361" i="34"/>
  <c r="M361" i="34"/>
  <c r="L361" i="34"/>
  <c r="K361" i="34"/>
  <c r="J361" i="34"/>
  <c r="I361" i="34"/>
  <c r="H361" i="34"/>
  <c r="G361" i="34"/>
  <c r="D361" i="34"/>
  <c r="C361" i="34"/>
  <c r="F360" i="34"/>
  <c r="E360" i="34"/>
  <c r="F359" i="34"/>
  <c r="E359" i="34"/>
  <c r="F358" i="34"/>
  <c r="F357" i="34" s="1"/>
  <c r="E358" i="34"/>
  <c r="E357" i="34" s="1"/>
  <c r="N357" i="34"/>
  <c r="M357" i="34"/>
  <c r="L357" i="34"/>
  <c r="K357" i="34"/>
  <c r="J357" i="34"/>
  <c r="I357" i="34"/>
  <c r="H357" i="34"/>
  <c r="G357" i="34"/>
  <c r="G350" i="34" s="1"/>
  <c r="D357" i="34"/>
  <c r="C357" i="34"/>
  <c r="F356" i="34"/>
  <c r="F355" i="34" s="1"/>
  <c r="E356" i="34"/>
  <c r="E355" i="34" s="1"/>
  <c r="N355" i="34"/>
  <c r="M355" i="34"/>
  <c r="L355" i="34"/>
  <c r="K355" i="34"/>
  <c r="J355" i="34"/>
  <c r="I355" i="34"/>
  <c r="H355" i="34"/>
  <c r="G355" i="34"/>
  <c r="D355" i="34"/>
  <c r="C355" i="34"/>
  <c r="F354" i="34"/>
  <c r="F353" i="34" s="1"/>
  <c r="E354" i="34"/>
  <c r="N353" i="34"/>
  <c r="M353" i="34"/>
  <c r="L353" i="34"/>
  <c r="L350" i="34" s="1"/>
  <c r="K353" i="34"/>
  <c r="J353" i="34"/>
  <c r="I353" i="34"/>
  <c r="H353" i="34"/>
  <c r="G353" i="34"/>
  <c r="E353" i="34"/>
  <c r="D353" i="34"/>
  <c r="C353" i="34"/>
  <c r="F352" i="34"/>
  <c r="F351" i="34" s="1"/>
  <c r="E352" i="34"/>
  <c r="E351" i="34" s="1"/>
  <c r="N351" i="34"/>
  <c r="M351" i="34"/>
  <c r="L351" i="34"/>
  <c r="K351" i="34"/>
  <c r="K350" i="34" s="1"/>
  <c r="J351" i="34"/>
  <c r="I351" i="34"/>
  <c r="H351" i="34"/>
  <c r="G351" i="34"/>
  <c r="D351" i="34"/>
  <c r="C351" i="34"/>
  <c r="C350" i="34" s="1"/>
  <c r="F349" i="34"/>
  <c r="E349" i="34"/>
  <c r="F348" i="34"/>
  <c r="E348" i="34"/>
  <c r="E347" i="34" s="1"/>
  <c r="N347" i="34"/>
  <c r="M347" i="34"/>
  <c r="L347" i="34"/>
  <c r="K347" i="34"/>
  <c r="J347" i="34"/>
  <c r="I347" i="34"/>
  <c r="H347" i="34"/>
  <c r="G347" i="34"/>
  <c r="G331" i="34" s="1"/>
  <c r="D347" i="34"/>
  <c r="D331" i="34" s="1"/>
  <c r="C347" i="34"/>
  <c r="F346" i="34"/>
  <c r="E346" i="34"/>
  <c r="F345" i="34"/>
  <c r="E345" i="34"/>
  <c r="F344" i="34"/>
  <c r="E344" i="34"/>
  <c r="F343" i="34"/>
  <c r="E343" i="34"/>
  <c r="F342" i="34"/>
  <c r="E342" i="34"/>
  <c r="F341" i="34"/>
  <c r="E341" i="34"/>
  <c r="F340" i="34"/>
  <c r="E340" i="34"/>
  <c r="F339" i="34"/>
  <c r="E339" i="34"/>
  <c r="F338" i="34"/>
  <c r="E338" i="34"/>
  <c r="F337" i="34"/>
  <c r="E337" i="34"/>
  <c r="F336" i="34"/>
  <c r="E336" i="34"/>
  <c r="F335" i="34"/>
  <c r="E335" i="34"/>
  <c r="F334" i="34"/>
  <c r="E334" i="34"/>
  <c r="F333" i="34"/>
  <c r="F332" i="34" s="1"/>
  <c r="E333" i="34"/>
  <c r="N332" i="34"/>
  <c r="M332" i="34"/>
  <c r="M331" i="34" s="1"/>
  <c r="L332" i="34"/>
  <c r="L331" i="34" s="1"/>
  <c r="K332" i="34"/>
  <c r="J332" i="34"/>
  <c r="J331" i="34" s="1"/>
  <c r="I332" i="34"/>
  <c r="I331" i="34" s="1"/>
  <c r="H332" i="34"/>
  <c r="H331" i="34" s="1"/>
  <c r="G332" i="34"/>
  <c r="D332" i="34"/>
  <c r="C332" i="34"/>
  <c r="C331" i="34" s="1"/>
  <c r="N331" i="34"/>
  <c r="F330" i="34"/>
  <c r="E330" i="34"/>
  <c r="F329" i="34"/>
  <c r="E329" i="34"/>
  <c r="F328" i="34"/>
  <c r="F327" i="34" s="1"/>
  <c r="E328" i="34"/>
  <c r="E327" i="34" s="1"/>
  <c r="N327" i="34"/>
  <c r="M327" i="34"/>
  <c r="L327" i="34"/>
  <c r="K327" i="34"/>
  <c r="K311" i="34" s="1"/>
  <c r="J327" i="34"/>
  <c r="I327" i="34"/>
  <c r="H327" i="34"/>
  <c r="H311" i="34" s="1"/>
  <c r="G327" i="34"/>
  <c r="G311" i="34" s="1"/>
  <c r="D327" i="34"/>
  <c r="C327" i="34"/>
  <c r="C311" i="34" s="1"/>
  <c r="F326" i="34"/>
  <c r="E326" i="34"/>
  <c r="F325" i="34"/>
  <c r="E325" i="34"/>
  <c r="F324" i="34"/>
  <c r="E324" i="34"/>
  <c r="F323" i="34"/>
  <c r="E323" i="34"/>
  <c r="F322" i="34"/>
  <c r="E322" i="34"/>
  <c r="F321" i="34"/>
  <c r="E321" i="34"/>
  <c r="F320" i="34"/>
  <c r="E320" i="34"/>
  <c r="F319" i="34"/>
  <c r="E319" i="34"/>
  <c r="F318" i="34"/>
  <c r="E318" i="34"/>
  <c r="F317" i="34"/>
  <c r="E317" i="34"/>
  <c r="F316" i="34"/>
  <c r="E316" i="34"/>
  <c r="F315" i="34"/>
  <c r="E315" i="34"/>
  <c r="F314" i="34"/>
  <c r="E314" i="34"/>
  <c r="F313" i="34"/>
  <c r="E313" i="34"/>
  <c r="N312" i="34"/>
  <c r="N311" i="34" s="1"/>
  <c r="M312" i="34"/>
  <c r="L312" i="34"/>
  <c r="K312" i="34"/>
  <c r="J312" i="34"/>
  <c r="J311" i="34" s="1"/>
  <c r="I312" i="34"/>
  <c r="H312" i="34"/>
  <c r="G312" i="34"/>
  <c r="D312" i="34"/>
  <c r="C312" i="34"/>
  <c r="L311" i="34"/>
  <c r="D311" i="34"/>
  <c r="F310" i="34"/>
  <c r="F309" i="34" s="1"/>
  <c r="E310" i="34"/>
  <c r="E309" i="34" s="1"/>
  <c r="N309" i="34"/>
  <c r="M309" i="34"/>
  <c r="L309" i="34"/>
  <c r="K309" i="34"/>
  <c r="J309" i="34"/>
  <c r="I309" i="34"/>
  <c r="H309" i="34"/>
  <c r="G309" i="34"/>
  <c r="D309" i="34"/>
  <c r="C309" i="34"/>
  <c r="F308" i="34"/>
  <c r="E308" i="34"/>
  <c r="F307" i="34"/>
  <c r="E307" i="34"/>
  <c r="F306" i="34"/>
  <c r="E306" i="34"/>
  <c r="E305" i="34" s="1"/>
  <c r="N305" i="34"/>
  <c r="M305" i="34"/>
  <c r="L305" i="34"/>
  <c r="K305" i="34"/>
  <c r="J305" i="34"/>
  <c r="I305" i="34"/>
  <c r="H305" i="34"/>
  <c r="G305" i="34"/>
  <c r="F305" i="34"/>
  <c r="D305" i="34"/>
  <c r="C305" i="34"/>
  <c r="F304" i="34"/>
  <c r="E304" i="34"/>
  <c r="F303" i="34"/>
  <c r="E303" i="34"/>
  <c r="F302" i="34"/>
  <c r="E302" i="34"/>
  <c r="F301" i="34"/>
  <c r="E301" i="34"/>
  <c r="E300" i="34" s="1"/>
  <c r="N300" i="34"/>
  <c r="M300" i="34"/>
  <c r="L300" i="34"/>
  <c r="K300" i="34"/>
  <c r="J300" i="34"/>
  <c r="I300" i="34"/>
  <c r="H300" i="34"/>
  <c r="G300" i="34"/>
  <c r="F300" i="34"/>
  <c r="D300" i="34"/>
  <c r="C300" i="34"/>
  <c r="C291" i="34" s="1"/>
  <c r="F299" i="34"/>
  <c r="E299" i="34"/>
  <c r="F298" i="34"/>
  <c r="E298" i="34"/>
  <c r="F297" i="34"/>
  <c r="E297" i="34"/>
  <c r="F296" i="34"/>
  <c r="E296" i="34"/>
  <c r="E295" i="34" s="1"/>
  <c r="N295" i="34"/>
  <c r="M295" i="34"/>
  <c r="L295" i="34"/>
  <c r="K295" i="34"/>
  <c r="K291" i="34" s="1"/>
  <c r="J295" i="34"/>
  <c r="I295" i="34"/>
  <c r="H295" i="34"/>
  <c r="G295" i="34"/>
  <c r="G291" i="34" s="1"/>
  <c r="F295" i="34"/>
  <c r="D295" i="34"/>
  <c r="C295" i="34"/>
  <c r="F294" i="34"/>
  <c r="E294" i="34"/>
  <c r="F293" i="34"/>
  <c r="E293" i="34"/>
  <c r="E292" i="34" s="1"/>
  <c r="N292" i="34"/>
  <c r="N291" i="34" s="1"/>
  <c r="M292" i="34"/>
  <c r="L292" i="34"/>
  <c r="K292" i="34"/>
  <c r="J292" i="34"/>
  <c r="J291" i="34" s="1"/>
  <c r="I292" i="34"/>
  <c r="H292" i="34"/>
  <c r="G292" i="34"/>
  <c r="F292" i="34"/>
  <c r="F291" i="34" s="1"/>
  <c r="D292" i="34"/>
  <c r="C292" i="34"/>
  <c r="M291" i="34"/>
  <c r="L291" i="34"/>
  <c r="I291" i="34"/>
  <c r="H291" i="34"/>
  <c r="D291" i="34"/>
  <c r="F290" i="34"/>
  <c r="E290" i="34"/>
  <c r="F289" i="34"/>
  <c r="E289" i="34"/>
  <c r="F288" i="34"/>
  <c r="E288" i="34"/>
  <c r="F287" i="34"/>
  <c r="E287" i="34"/>
  <c r="F286" i="34"/>
  <c r="E286" i="34"/>
  <c r="F285" i="34"/>
  <c r="E285" i="34"/>
  <c r="F284" i="34"/>
  <c r="E284" i="34"/>
  <c r="F283" i="34"/>
  <c r="E283" i="34"/>
  <c r="E282" i="34" s="1"/>
  <c r="N282" i="34"/>
  <c r="M282" i="34"/>
  <c r="L282" i="34"/>
  <c r="K282" i="34"/>
  <c r="J282" i="34"/>
  <c r="I282" i="34"/>
  <c r="H282" i="34"/>
  <c r="G282" i="34"/>
  <c r="F282" i="34"/>
  <c r="D282" i="34"/>
  <c r="C282" i="34"/>
  <c r="F281" i="34"/>
  <c r="E281" i="34"/>
  <c r="F280" i="34"/>
  <c r="E280" i="34"/>
  <c r="F279" i="34"/>
  <c r="E279" i="34"/>
  <c r="F278" i="34"/>
  <c r="E278" i="34"/>
  <c r="E277" i="34" s="1"/>
  <c r="N277" i="34"/>
  <c r="M277" i="34"/>
  <c r="L277" i="34"/>
  <c r="K277" i="34"/>
  <c r="J277" i="34"/>
  <c r="I277" i="34"/>
  <c r="H277" i="34"/>
  <c r="G277" i="34"/>
  <c r="F277" i="34"/>
  <c r="D277" i="34"/>
  <c r="C277" i="34"/>
  <c r="F276" i="34"/>
  <c r="E276" i="34"/>
  <c r="F275" i="34"/>
  <c r="E275" i="34"/>
  <c r="F274" i="34"/>
  <c r="E274" i="34"/>
  <c r="F273" i="34"/>
  <c r="E273" i="34"/>
  <c r="F272" i="34"/>
  <c r="E272" i="34"/>
  <c r="F271" i="34"/>
  <c r="E271" i="34"/>
  <c r="F270" i="34"/>
  <c r="E270" i="34"/>
  <c r="F269" i="34"/>
  <c r="E269" i="34"/>
  <c r="F268" i="34"/>
  <c r="E268" i="34"/>
  <c r="F267" i="34"/>
  <c r="E267" i="34"/>
  <c r="F266" i="34"/>
  <c r="E266" i="34"/>
  <c r="F265" i="34"/>
  <c r="E265" i="34"/>
  <c r="F264" i="34"/>
  <c r="E264" i="34"/>
  <c r="F263" i="34"/>
  <c r="E263" i="34"/>
  <c r="F262" i="34"/>
  <c r="E262" i="34"/>
  <c r="F261" i="34"/>
  <c r="E261" i="34"/>
  <c r="E260" i="34" s="1"/>
  <c r="N260" i="34"/>
  <c r="M260" i="34"/>
  <c r="L260" i="34"/>
  <c r="K260" i="34"/>
  <c r="J260" i="34"/>
  <c r="I260" i="34"/>
  <c r="H260" i="34"/>
  <c r="G260" i="34"/>
  <c r="F260" i="34"/>
  <c r="D260" i="34"/>
  <c r="C260" i="34"/>
  <c r="F259" i="34"/>
  <c r="E259" i="34"/>
  <c r="F258" i="34"/>
  <c r="E258" i="34"/>
  <c r="F257" i="34"/>
  <c r="F256" i="34" s="1"/>
  <c r="E257" i="34"/>
  <c r="N256" i="34"/>
  <c r="M256" i="34"/>
  <c r="L256" i="34"/>
  <c r="K256" i="34"/>
  <c r="J256" i="34"/>
  <c r="I256" i="34"/>
  <c r="H256" i="34"/>
  <c r="G256" i="34"/>
  <c r="D256" i="34"/>
  <c r="C256" i="34"/>
  <c r="F255" i="34"/>
  <c r="E255" i="34"/>
  <c r="F254" i="34"/>
  <c r="E254" i="34"/>
  <c r="F253" i="34"/>
  <c r="E253" i="34"/>
  <c r="F252" i="34"/>
  <c r="E252" i="34"/>
  <c r="N251" i="34"/>
  <c r="M251" i="34"/>
  <c r="L251" i="34"/>
  <c r="K251" i="34"/>
  <c r="J251" i="34"/>
  <c r="I251" i="34"/>
  <c r="H251" i="34"/>
  <c r="G251" i="34"/>
  <c r="D251" i="34"/>
  <c r="C251" i="34"/>
  <c r="F250" i="34"/>
  <c r="E250" i="34"/>
  <c r="F249" i="34"/>
  <c r="F248" i="34" s="1"/>
  <c r="E249" i="34"/>
  <c r="N248" i="34"/>
  <c r="M248" i="34"/>
  <c r="L248" i="34"/>
  <c r="K248" i="34"/>
  <c r="J248" i="34"/>
  <c r="I248" i="34"/>
  <c r="H248" i="34"/>
  <c r="G248" i="34"/>
  <c r="D248" i="34"/>
  <c r="C248" i="34"/>
  <c r="F247" i="34"/>
  <c r="E247" i="34"/>
  <c r="F246" i="34"/>
  <c r="E246" i="34"/>
  <c r="F245" i="34"/>
  <c r="E245" i="34"/>
  <c r="F244" i="34"/>
  <c r="E244" i="34"/>
  <c r="F243" i="34"/>
  <c r="E243" i="34"/>
  <c r="F242" i="34"/>
  <c r="E242" i="34"/>
  <c r="F241" i="34"/>
  <c r="E241" i="34"/>
  <c r="F240" i="34"/>
  <c r="E240" i="34"/>
  <c r="F239" i="34"/>
  <c r="E239" i="34"/>
  <c r="F238" i="34"/>
  <c r="E238" i="34"/>
  <c r="F237" i="34"/>
  <c r="E237" i="34"/>
  <c r="N236" i="34"/>
  <c r="M236" i="34"/>
  <c r="L236" i="34"/>
  <c r="L235" i="34" s="1"/>
  <c r="K236" i="34"/>
  <c r="J236" i="34"/>
  <c r="I236" i="34"/>
  <c r="H236" i="34"/>
  <c r="H235" i="34" s="1"/>
  <c r="G236" i="34"/>
  <c r="D236" i="34"/>
  <c r="C236" i="34"/>
  <c r="O235" i="34"/>
  <c r="F234" i="34"/>
  <c r="E234" i="34"/>
  <c r="F233" i="34"/>
  <c r="E233" i="34"/>
  <c r="F232" i="34"/>
  <c r="E232" i="34"/>
  <c r="F231" i="34"/>
  <c r="E231" i="34"/>
  <c r="F230" i="34"/>
  <c r="E230" i="34"/>
  <c r="F229" i="34"/>
  <c r="E229" i="34"/>
  <c r="F228" i="34"/>
  <c r="E228" i="34"/>
  <c r="N227" i="34"/>
  <c r="M227" i="34"/>
  <c r="L227" i="34"/>
  <c r="K227" i="34"/>
  <c r="J227" i="34"/>
  <c r="I227" i="34"/>
  <c r="H227" i="34"/>
  <c r="G227" i="34"/>
  <c r="D227" i="34"/>
  <c r="C227" i="34"/>
  <c r="F226" i="34"/>
  <c r="E226" i="34"/>
  <c r="F225" i="34"/>
  <c r="E225" i="34"/>
  <c r="F224" i="34"/>
  <c r="E224" i="34"/>
  <c r="F223" i="34"/>
  <c r="E223" i="34"/>
  <c r="F222" i="34"/>
  <c r="E222" i="34"/>
  <c r="F221" i="34"/>
  <c r="E221" i="34"/>
  <c r="F220" i="34"/>
  <c r="E220" i="34"/>
  <c r="N219" i="34"/>
  <c r="M219" i="34"/>
  <c r="L219" i="34"/>
  <c r="K219" i="34"/>
  <c r="J219" i="34"/>
  <c r="J202" i="34" s="1"/>
  <c r="I219" i="34"/>
  <c r="H219" i="34"/>
  <c r="G219" i="34"/>
  <c r="F219" i="34"/>
  <c r="D219" i="34"/>
  <c r="C219" i="34"/>
  <c r="F218" i="34"/>
  <c r="E218" i="34"/>
  <c r="F217" i="34"/>
  <c r="E217" i="34"/>
  <c r="F216" i="34"/>
  <c r="E216" i="34"/>
  <c r="F215" i="34"/>
  <c r="E215" i="34"/>
  <c r="F214" i="34"/>
  <c r="E214" i="34"/>
  <c r="F213" i="34"/>
  <c r="E213" i="34"/>
  <c r="F212" i="34"/>
  <c r="E212" i="34"/>
  <c r="F211" i="34"/>
  <c r="E211" i="34"/>
  <c r="F210" i="34"/>
  <c r="E210" i="34"/>
  <c r="F209" i="34"/>
  <c r="E209" i="34"/>
  <c r="F208" i="34"/>
  <c r="E208" i="34"/>
  <c r="F207" i="34"/>
  <c r="E207" i="34"/>
  <c r="F206" i="34"/>
  <c r="E206" i="34"/>
  <c r="F205" i="34"/>
  <c r="E205" i="34"/>
  <c r="F204" i="34"/>
  <c r="E204" i="34"/>
  <c r="E203" i="34" s="1"/>
  <c r="N203" i="34"/>
  <c r="M203" i="34"/>
  <c r="L203" i="34"/>
  <c r="K203" i="34"/>
  <c r="J203" i="34"/>
  <c r="I203" i="34"/>
  <c r="H203" i="34"/>
  <c r="H202" i="34" s="1"/>
  <c r="G203" i="34"/>
  <c r="D203" i="34"/>
  <c r="C203" i="34"/>
  <c r="M202" i="34"/>
  <c r="L202" i="34"/>
  <c r="F199" i="34"/>
  <c r="E199" i="34"/>
  <c r="F198" i="34"/>
  <c r="E198" i="34"/>
  <c r="F197" i="34"/>
  <c r="E197" i="34"/>
  <c r="N196" i="34"/>
  <c r="M196" i="34"/>
  <c r="L196" i="34"/>
  <c r="K196" i="34"/>
  <c r="J196" i="34"/>
  <c r="I196" i="34"/>
  <c r="H196" i="34"/>
  <c r="G196" i="34"/>
  <c r="D196" i="34"/>
  <c r="C196" i="34"/>
  <c r="F195" i="34"/>
  <c r="E195" i="34"/>
  <c r="F194" i="34"/>
  <c r="F193" i="34" s="1"/>
  <c r="E194" i="34"/>
  <c r="E193" i="34" s="1"/>
  <c r="N193" i="34"/>
  <c r="M193" i="34"/>
  <c r="L193" i="34"/>
  <c r="K193" i="34"/>
  <c r="J193" i="34"/>
  <c r="I193" i="34"/>
  <c r="H193" i="34"/>
  <c r="G193" i="34"/>
  <c r="D193" i="34"/>
  <c r="C193" i="34"/>
  <c r="F192" i="34"/>
  <c r="E192" i="34"/>
  <c r="F191" i="34"/>
  <c r="E191" i="34"/>
  <c r="F190" i="34"/>
  <c r="F189" i="34" s="1"/>
  <c r="E190" i="34"/>
  <c r="N189" i="34"/>
  <c r="M189" i="34"/>
  <c r="L189" i="34"/>
  <c r="K189" i="34"/>
  <c r="J189" i="34"/>
  <c r="I189" i="34"/>
  <c r="H189" i="34"/>
  <c r="G189" i="34"/>
  <c r="D189" i="34"/>
  <c r="C189" i="34"/>
  <c r="F188" i="34"/>
  <c r="E188" i="34"/>
  <c r="F187" i="34"/>
  <c r="E187" i="34"/>
  <c r="F186" i="34"/>
  <c r="F185" i="34" s="1"/>
  <c r="E186" i="34"/>
  <c r="N185" i="34"/>
  <c r="M185" i="34"/>
  <c r="L185" i="34"/>
  <c r="K185" i="34"/>
  <c r="J185" i="34"/>
  <c r="I185" i="34"/>
  <c r="H185" i="34"/>
  <c r="G185" i="34"/>
  <c r="D185" i="34"/>
  <c r="C185" i="34"/>
  <c r="F184" i="34"/>
  <c r="E184" i="34"/>
  <c r="F183" i="34"/>
  <c r="E183" i="34"/>
  <c r="E181" i="34" s="1"/>
  <c r="F182" i="34"/>
  <c r="F181" i="34" s="1"/>
  <c r="E182" i="34"/>
  <c r="N181" i="34"/>
  <c r="M181" i="34"/>
  <c r="L181" i="34"/>
  <c r="K181" i="34"/>
  <c r="J181" i="34"/>
  <c r="I181" i="34"/>
  <c r="H181" i="34"/>
  <c r="G181" i="34"/>
  <c r="D181" i="34"/>
  <c r="C181" i="34"/>
  <c r="F180" i="34"/>
  <c r="E180" i="34"/>
  <c r="F179" i="34"/>
  <c r="E179" i="34"/>
  <c r="F178" i="34"/>
  <c r="F177" i="34" s="1"/>
  <c r="E178" i="34"/>
  <c r="N177" i="34"/>
  <c r="M177" i="34"/>
  <c r="L177" i="34"/>
  <c r="K177" i="34"/>
  <c r="J177" i="34"/>
  <c r="I177" i="34"/>
  <c r="H177" i="34"/>
  <c r="G177" i="34"/>
  <c r="D177" i="34"/>
  <c r="C177" i="34"/>
  <c r="F176" i="34"/>
  <c r="E176" i="34"/>
  <c r="F175" i="34"/>
  <c r="E175" i="34"/>
  <c r="F174" i="34"/>
  <c r="E174" i="34"/>
  <c r="N173" i="34"/>
  <c r="M173" i="34"/>
  <c r="L173" i="34"/>
  <c r="K173" i="34"/>
  <c r="J173" i="34"/>
  <c r="I173" i="34"/>
  <c r="H173" i="34"/>
  <c r="G173" i="34"/>
  <c r="D173" i="34"/>
  <c r="C173" i="34"/>
  <c r="F172" i="34"/>
  <c r="E172" i="34"/>
  <c r="F171" i="34"/>
  <c r="E171" i="34"/>
  <c r="F170" i="34"/>
  <c r="F169" i="34" s="1"/>
  <c r="E170" i="34"/>
  <c r="N169" i="34"/>
  <c r="M169" i="34"/>
  <c r="L169" i="34"/>
  <c r="K169" i="34"/>
  <c r="J169" i="34"/>
  <c r="I169" i="34"/>
  <c r="H169" i="34"/>
  <c r="G169" i="34"/>
  <c r="D169" i="34"/>
  <c r="C169" i="34"/>
  <c r="F168" i="34"/>
  <c r="E168" i="34"/>
  <c r="F167" i="34"/>
  <c r="E167" i="34"/>
  <c r="F166" i="34"/>
  <c r="E166" i="34"/>
  <c r="N165" i="34"/>
  <c r="M165" i="34"/>
  <c r="L165" i="34"/>
  <c r="K165" i="34"/>
  <c r="J165" i="34"/>
  <c r="I165" i="34"/>
  <c r="H165" i="34"/>
  <c r="G165" i="34"/>
  <c r="D165" i="34"/>
  <c r="D164" i="34" s="1"/>
  <c r="C165" i="34"/>
  <c r="F163" i="34"/>
  <c r="E163" i="34"/>
  <c r="F162" i="34"/>
  <c r="E162" i="34"/>
  <c r="F161" i="34"/>
  <c r="E161" i="34"/>
  <c r="F160" i="34"/>
  <c r="E160" i="34"/>
  <c r="N159" i="34"/>
  <c r="M159" i="34"/>
  <c r="L159" i="34"/>
  <c r="K159" i="34"/>
  <c r="J159" i="34"/>
  <c r="I159" i="34"/>
  <c r="H159" i="34"/>
  <c r="G159" i="34"/>
  <c r="D159" i="34"/>
  <c r="C159" i="34"/>
  <c r="F158" i="34"/>
  <c r="E158" i="34"/>
  <c r="F157" i="34"/>
  <c r="E157" i="34"/>
  <c r="F156" i="34"/>
  <c r="E156" i="34"/>
  <c r="F155" i="34"/>
  <c r="E155" i="34"/>
  <c r="N154" i="34"/>
  <c r="M154" i="34"/>
  <c r="L154" i="34"/>
  <c r="K154" i="34"/>
  <c r="J154" i="34"/>
  <c r="I154" i="34"/>
  <c r="H154" i="34"/>
  <c r="G154" i="34"/>
  <c r="E154" i="34"/>
  <c r="D154" i="34"/>
  <c r="C154" i="34"/>
  <c r="F153" i="34"/>
  <c r="E153" i="34"/>
  <c r="F152" i="34"/>
  <c r="E152" i="34"/>
  <c r="F151" i="34"/>
  <c r="F150" i="34" s="1"/>
  <c r="E151" i="34"/>
  <c r="E150" i="34" s="1"/>
  <c r="N150" i="34"/>
  <c r="M150" i="34"/>
  <c r="L150" i="34"/>
  <c r="K150" i="34"/>
  <c r="J150" i="34"/>
  <c r="I150" i="34"/>
  <c r="H150" i="34"/>
  <c r="G150" i="34"/>
  <c r="D150" i="34"/>
  <c r="C150" i="34"/>
  <c r="F149" i="34"/>
  <c r="E149" i="34"/>
  <c r="F148" i="34"/>
  <c r="E148" i="34"/>
  <c r="F147" i="34"/>
  <c r="E147" i="34"/>
  <c r="F146" i="34"/>
  <c r="F145" i="34" s="1"/>
  <c r="E146" i="34"/>
  <c r="N145" i="34"/>
  <c r="M145" i="34"/>
  <c r="L145" i="34"/>
  <c r="K145" i="34"/>
  <c r="J145" i="34"/>
  <c r="I145" i="34"/>
  <c r="H145" i="34"/>
  <c r="G145" i="34"/>
  <c r="D145" i="34"/>
  <c r="C145" i="34"/>
  <c r="F144" i="34"/>
  <c r="E144" i="34"/>
  <c r="F143" i="34"/>
  <c r="E143" i="34"/>
  <c r="F142" i="34"/>
  <c r="E142" i="34"/>
  <c r="F141" i="34"/>
  <c r="E141" i="34"/>
  <c r="N140" i="34"/>
  <c r="M140" i="34"/>
  <c r="L140" i="34"/>
  <c r="K140" i="34"/>
  <c r="J140" i="34"/>
  <c r="I140" i="34"/>
  <c r="H140" i="34"/>
  <c r="G140" i="34"/>
  <c r="D140" i="34"/>
  <c r="C140" i="34"/>
  <c r="F139" i="34"/>
  <c r="E139" i="34"/>
  <c r="F138" i="34"/>
  <c r="E138" i="34"/>
  <c r="F137" i="34"/>
  <c r="E137" i="34"/>
  <c r="F136" i="34"/>
  <c r="F135" i="34" s="1"/>
  <c r="E136" i="34"/>
  <c r="N135" i="34"/>
  <c r="M135" i="34"/>
  <c r="L135" i="34"/>
  <c r="K135" i="34"/>
  <c r="J135" i="34"/>
  <c r="I135" i="34"/>
  <c r="H135" i="34"/>
  <c r="G135" i="34"/>
  <c r="D135" i="34"/>
  <c r="C135" i="34"/>
  <c r="F134" i="34"/>
  <c r="E134" i="34"/>
  <c r="F133" i="34"/>
  <c r="E133" i="34"/>
  <c r="F132" i="34"/>
  <c r="E132" i="34"/>
  <c r="F131" i="34"/>
  <c r="E131" i="34"/>
  <c r="E130" i="34" s="1"/>
  <c r="N130" i="34"/>
  <c r="M130" i="34"/>
  <c r="L130" i="34"/>
  <c r="K130" i="34"/>
  <c r="J130" i="34"/>
  <c r="I130" i="34"/>
  <c r="H130" i="34"/>
  <c r="G130" i="34"/>
  <c r="F130" i="34"/>
  <c r="D130" i="34"/>
  <c r="C130" i="34"/>
  <c r="F129" i="34"/>
  <c r="E129" i="34"/>
  <c r="F128" i="34"/>
  <c r="E128" i="34"/>
  <c r="F127" i="34"/>
  <c r="E127" i="34"/>
  <c r="F126" i="34"/>
  <c r="E126" i="34"/>
  <c r="N125" i="34"/>
  <c r="M125" i="34"/>
  <c r="L125" i="34"/>
  <c r="K125" i="34"/>
  <c r="J125" i="34"/>
  <c r="I125" i="34"/>
  <c r="H125" i="34"/>
  <c r="G125" i="34"/>
  <c r="F125" i="34"/>
  <c r="D125" i="34"/>
  <c r="C125" i="34"/>
  <c r="F124" i="34"/>
  <c r="E124" i="34"/>
  <c r="F123" i="34"/>
  <c r="E123" i="34"/>
  <c r="F122" i="34"/>
  <c r="E122" i="34"/>
  <c r="F121" i="34"/>
  <c r="F120" i="34" s="1"/>
  <c r="E121" i="34"/>
  <c r="N120" i="34"/>
  <c r="M120" i="34"/>
  <c r="L120" i="34"/>
  <c r="K120" i="34"/>
  <c r="J120" i="34"/>
  <c r="I120" i="34"/>
  <c r="H120" i="34"/>
  <c r="G120" i="34"/>
  <c r="D120" i="34"/>
  <c r="C120" i="34"/>
  <c r="F119" i="34"/>
  <c r="E119" i="34"/>
  <c r="F118" i="34"/>
  <c r="E118" i="34"/>
  <c r="E117" i="34" s="1"/>
  <c r="N117" i="34"/>
  <c r="M117" i="34"/>
  <c r="L117" i="34"/>
  <c r="K117" i="34"/>
  <c r="J117" i="34"/>
  <c r="I117" i="34"/>
  <c r="H117" i="34"/>
  <c r="G117" i="34"/>
  <c r="D117" i="34"/>
  <c r="C117" i="34"/>
  <c r="F116" i="34"/>
  <c r="E116" i="34"/>
  <c r="F115" i="34"/>
  <c r="E115" i="34"/>
  <c r="F114" i="34"/>
  <c r="E114" i="34"/>
  <c r="F113" i="34"/>
  <c r="F112" i="34" s="1"/>
  <c r="E113" i="34"/>
  <c r="N112" i="34"/>
  <c r="M112" i="34"/>
  <c r="L112" i="34"/>
  <c r="K112" i="34"/>
  <c r="J112" i="34"/>
  <c r="I112" i="34"/>
  <c r="H112" i="34"/>
  <c r="G112" i="34"/>
  <c r="D112" i="34"/>
  <c r="C112" i="34"/>
  <c r="F111" i="34"/>
  <c r="E111" i="34"/>
  <c r="F110" i="34"/>
  <c r="F109" i="34" s="1"/>
  <c r="E110" i="34"/>
  <c r="N109" i="34"/>
  <c r="M109" i="34"/>
  <c r="L109" i="34"/>
  <c r="K109" i="34"/>
  <c r="J109" i="34"/>
  <c r="I109" i="34"/>
  <c r="H109" i="34"/>
  <c r="G109" i="34"/>
  <c r="D109" i="34"/>
  <c r="C109" i="34"/>
  <c r="F108" i="34"/>
  <c r="E108" i="34"/>
  <c r="F107" i="34"/>
  <c r="E107" i="34"/>
  <c r="N106" i="34"/>
  <c r="M106" i="34"/>
  <c r="L106" i="34"/>
  <c r="K106" i="34"/>
  <c r="J106" i="34"/>
  <c r="J102" i="34" s="1"/>
  <c r="I106" i="34"/>
  <c r="H106" i="34"/>
  <c r="G106" i="34"/>
  <c r="D106" i="34"/>
  <c r="C106" i="34"/>
  <c r="F105" i="34"/>
  <c r="E105" i="34"/>
  <c r="F104" i="34"/>
  <c r="F103" i="34" s="1"/>
  <c r="E104" i="34"/>
  <c r="N103" i="34"/>
  <c r="M103" i="34"/>
  <c r="L103" i="34"/>
  <c r="L102" i="34" s="1"/>
  <c r="K103" i="34"/>
  <c r="J103" i="34"/>
  <c r="I103" i="34"/>
  <c r="H103" i="34"/>
  <c r="H102" i="34" s="1"/>
  <c r="G103" i="34"/>
  <c r="D103" i="34"/>
  <c r="C103" i="34"/>
  <c r="D102" i="34"/>
  <c r="F101" i="34"/>
  <c r="E101" i="34"/>
  <c r="F100" i="34"/>
  <c r="E100" i="34"/>
  <c r="F99" i="34"/>
  <c r="E99" i="34"/>
  <c r="F98" i="34"/>
  <c r="E98" i="34"/>
  <c r="F97" i="34"/>
  <c r="E97" i="34"/>
  <c r="F96" i="34"/>
  <c r="E96" i="34"/>
  <c r="E94" i="34" s="1"/>
  <c r="F95" i="34"/>
  <c r="E95" i="34"/>
  <c r="N94" i="34"/>
  <c r="M94" i="34"/>
  <c r="L94" i="34"/>
  <c r="K94" i="34"/>
  <c r="J94" i="34"/>
  <c r="I94" i="34"/>
  <c r="H94" i="34"/>
  <c r="G94" i="34"/>
  <c r="D94" i="34"/>
  <c r="C94" i="34"/>
  <c r="F93" i="34"/>
  <c r="E93" i="34"/>
  <c r="F92" i="34"/>
  <c r="E92" i="34"/>
  <c r="F91" i="34"/>
  <c r="E91" i="34"/>
  <c r="N90" i="34"/>
  <c r="N85" i="34" s="1"/>
  <c r="M90" i="34"/>
  <c r="L90" i="34"/>
  <c r="K90" i="34"/>
  <c r="K85" i="34" s="1"/>
  <c r="J90" i="34"/>
  <c r="J85" i="34" s="1"/>
  <c r="I90" i="34"/>
  <c r="H90" i="34"/>
  <c r="G90" i="34"/>
  <c r="G85" i="34" s="1"/>
  <c r="F90" i="34"/>
  <c r="D90" i="34"/>
  <c r="C90" i="34"/>
  <c r="F89" i="34"/>
  <c r="E89" i="34"/>
  <c r="F88" i="34"/>
  <c r="E88" i="34"/>
  <c r="F87" i="34"/>
  <c r="E87" i="34"/>
  <c r="F86" i="34"/>
  <c r="E86" i="34"/>
  <c r="F84" i="34"/>
  <c r="E84" i="34"/>
  <c r="F83" i="34"/>
  <c r="E83" i="34"/>
  <c r="F82" i="34"/>
  <c r="E82" i="34"/>
  <c r="F81" i="34"/>
  <c r="E81" i="34"/>
  <c r="F80" i="34"/>
  <c r="E80" i="34"/>
  <c r="N79" i="34"/>
  <c r="M79" i="34"/>
  <c r="L79" i="34"/>
  <c r="K79" i="34"/>
  <c r="J79" i="34"/>
  <c r="I79" i="34"/>
  <c r="H79" i="34"/>
  <c r="G79" i="34"/>
  <c r="D79" i="34"/>
  <c r="C79" i="34"/>
  <c r="F76" i="34"/>
  <c r="E76" i="34"/>
  <c r="F75" i="34"/>
  <c r="E75" i="34"/>
  <c r="F74" i="34"/>
  <c r="E74" i="34"/>
  <c r="N73" i="34"/>
  <c r="M73" i="34"/>
  <c r="L73" i="34"/>
  <c r="K73" i="34"/>
  <c r="J73" i="34"/>
  <c r="I73" i="34"/>
  <c r="H73" i="34"/>
  <c r="G73" i="34"/>
  <c r="D73" i="34"/>
  <c r="C73" i="34"/>
  <c r="C67" i="34" s="1"/>
  <c r="F72" i="34"/>
  <c r="E72" i="34"/>
  <c r="F71" i="34"/>
  <c r="E71" i="34"/>
  <c r="E69" i="34" s="1"/>
  <c r="E68" i="34" s="1"/>
  <c r="F70" i="34"/>
  <c r="E70" i="34"/>
  <c r="N69" i="34"/>
  <c r="N68" i="34" s="1"/>
  <c r="N67" i="34" s="1"/>
  <c r="M69" i="34"/>
  <c r="M68" i="34" s="1"/>
  <c r="M67" i="34" s="1"/>
  <c r="L69" i="34"/>
  <c r="K69" i="34"/>
  <c r="K68" i="34" s="1"/>
  <c r="J69" i="34"/>
  <c r="J68" i="34" s="1"/>
  <c r="J67" i="34" s="1"/>
  <c r="I69" i="34"/>
  <c r="I68" i="34" s="1"/>
  <c r="I67" i="34" s="1"/>
  <c r="H69" i="34"/>
  <c r="G69" i="34"/>
  <c r="G68" i="34" s="1"/>
  <c r="D69" i="34"/>
  <c r="D68" i="34" s="1"/>
  <c r="C69" i="34"/>
  <c r="L68" i="34"/>
  <c r="H68" i="34"/>
  <c r="C68" i="34"/>
  <c r="F66" i="34"/>
  <c r="E66" i="34"/>
  <c r="F65" i="34"/>
  <c r="F64" i="34" s="1"/>
  <c r="F63" i="34" s="1"/>
  <c r="E65" i="34"/>
  <c r="E64" i="34" s="1"/>
  <c r="E63" i="34" s="1"/>
  <c r="N64" i="34"/>
  <c r="M64" i="34"/>
  <c r="L64" i="34"/>
  <c r="L63" i="34" s="1"/>
  <c r="K64" i="34"/>
  <c r="K63" i="34" s="1"/>
  <c r="J64" i="34"/>
  <c r="I64" i="34"/>
  <c r="H64" i="34"/>
  <c r="H63" i="34" s="1"/>
  <c r="G64" i="34"/>
  <c r="G63" i="34" s="1"/>
  <c r="D64" i="34"/>
  <c r="C64" i="34"/>
  <c r="C63" i="34" s="1"/>
  <c r="N63" i="34"/>
  <c r="M63" i="34"/>
  <c r="J63" i="34"/>
  <c r="I63" i="34"/>
  <c r="D63" i="34"/>
  <c r="F62" i="34"/>
  <c r="E62" i="34"/>
  <c r="F61" i="34"/>
  <c r="E61" i="34"/>
  <c r="F60" i="34"/>
  <c r="E60" i="34"/>
  <c r="F59" i="34"/>
  <c r="E59" i="34"/>
  <c r="N58" i="34"/>
  <c r="M58" i="34"/>
  <c r="L58" i="34"/>
  <c r="K58" i="34"/>
  <c r="J58" i="34"/>
  <c r="I58" i="34"/>
  <c r="H58" i="34"/>
  <c r="G58" i="34"/>
  <c r="E58" i="34"/>
  <c r="D58" i="34"/>
  <c r="C58" i="34"/>
  <c r="F57" i="34"/>
  <c r="E57" i="34"/>
  <c r="F56" i="34"/>
  <c r="E56" i="34"/>
  <c r="F55" i="34"/>
  <c r="E55" i="34"/>
  <c r="E54" i="34" s="1"/>
  <c r="N54" i="34"/>
  <c r="M54" i="34"/>
  <c r="L54" i="34"/>
  <c r="L52" i="34" s="1"/>
  <c r="K54" i="34"/>
  <c r="K52" i="34" s="1"/>
  <c r="J54" i="34"/>
  <c r="J52" i="34" s="1"/>
  <c r="I54" i="34"/>
  <c r="I52" i="34" s="1"/>
  <c r="H54" i="34"/>
  <c r="H52" i="34" s="1"/>
  <c r="G54" i="34"/>
  <c r="G52" i="34" s="1"/>
  <c r="D54" i="34"/>
  <c r="D52" i="34" s="1"/>
  <c r="C54" i="34"/>
  <c r="C52" i="34" s="1"/>
  <c r="F53" i="34"/>
  <c r="E53" i="34"/>
  <c r="N52" i="34"/>
  <c r="M52" i="34"/>
  <c r="F51" i="34"/>
  <c r="F50" i="34" s="1"/>
  <c r="E51" i="34"/>
  <c r="E50" i="34" s="1"/>
  <c r="N50" i="34"/>
  <c r="M50" i="34"/>
  <c r="L50" i="34"/>
  <c r="K50" i="34"/>
  <c r="J50" i="34"/>
  <c r="I50" i="34"/>
  <c r="H50" i="34"/>
  <c r="G50" i="34"/>
  <c r="D50" i="34"/>
  <c r="C50" i="34"/>
  <c r="F49" i="34"/>
  <c r="F48" i="34" s="1"/>
  <c r="E49" i="34"/>
  <c r="E48" i="34" s="1"/>
  <c r="N48" i="34"/>
  <c r="M48" i="34"/>
  <c r="L48" i="34"/>
  <c r="K48" i="34"/>
  <c r="J48" i="34"/>
  <c r="I48" i="34"/>
  <c r="H48" i="34"/>
  <c r="G48" i="34"/>
  <c r="D48" i="34"/>
  <c r="C48" i="34"/>
  <c r="F47" i="34"/>
  <c r="E47" i="34"/>
  <c r="F46" i="34"/>
  <c r="E46" i="34"/>
  <c r="F45" i="34"/>
  <c r="E45" i="34"/>
  <c r="F44" i="34"/>
  <c r="E44" i="34"/>
  <c r="F43" i="34"/>
  <c r="E43" i="34"/>
  <c r="F42" i="34"/>
  <c r="E42" i="34"/>
  <c r="F41" i="34"/>
  <c r="E41" i="34"/>
  <c r="F40" i="34"/>
  <c r="E40" i="34"/>
  <c r="F39" i="34"/>
  <c r="E39" i="34"/>
  <c r="F38" i="34"/>
  <c r="E38" i="34"/>
  <c r="F37" i="34"/>
  <c r="E37" i="34"/>
  <c r="F36" i="34"/>
  <c r="E36" i="34"/>
  <c r="F35" i="34"/>
  <c r="E35" i="34"/>
  <c r="F34" i="34"/>
  <c r="E34" i="34"/>
  <c r="N33" i="34"/>
  <c r="M33" i="34"/>
  <c r="L33" i="34"/>
  <c r="K33" i="34"/>
  <c r="J33" i="34"/>
  <c r="I33" i="34"/>
  <c r="H33" i="34"/>
  <c r="G33" i="34"/>
  <c r="E33" i="34"/>
  <c r="D33" i="34"/>
  <c r="C33" i="34"/>
  <c r="M32" i="34"/>
  <c r="F31" i="34"/>
  <c r="F30" i="34" s="1"/>
  <c r="E31" i="34"/>
  <c r="E30" i="34" s="1"/>
  <c r="N30" i="34"/>
  <c r="M30" i="34"/>
  <c r="L30" i="34"/>
  <c r="K30" i="34"/>
  <c r="J30" i="34"/>
  <c r="I30" i="34"/>
  <c r="H30" i="34"/>
  <c r="G30" i="34"/>
  <c r="D30" i="34"/>
  <c r="C30" i="34"/>
  <c r="F29" i="34"/>
  <c r="E29" i="34"/>
  <c r="F28" i="34"/>
  <c r="E28" i="34"/>
  <c r="F27" i="34"/>
  <c r="E27" i="34"/>
  <c r="F26" i="34"/>
  <c r="E26" i="34"/>
  <c r="N25" i="34"/>
  <c r="M25" i="34"/>
  <c r="L25" i="34"/>
  <c r="K25" i="34"/>
  <c r="J25" i="34"/>
  <c r="I25" i="34"/>
  <c r="H25" i="34"/>
  <c r="G25" i="34"/>
  <c r="D25" i="34"/>
  <c r="C25" i="34"/>
  <c r="C22" i="34" s="1"/>
  <c r="F24" i="34"/>
  <c r="F23" i="34" s="1"/>
  <c r="E24" i="34"/>
  <c r="N23" i="34"/>
  <c r="N22" i="34" s="1"/>
  <c r="M23" i="34"/>
  <c r="L23" i="34"/>
  <c r="K23" i="34"/>
  <c r="J23" i="34"/>
  <c r="J22" i="34" s="1"/>
  <c r="J21" i="34" s="1"/>
  <c r="I23" i="34"/>
  <c r="I22" i="34" s="1"/>
  <c r="H23" i="34"/>
  <c r="G23" i="34"/>
  <c r="E23" i="34"/>
  <c r="D23" i="34"/>
  <c r="C23" i="34"/>
  <c r="M22" i="34"/>
  <c r="M21" i="34" s="1"/>
  <c r="M20" i="34" s="1"/>
  <c r="F19" i="34"/>
  <c r="E19" i="34"/>
  <c r="E17" i="34" s="1"/>
  <c r="E16" i="34" s="1"/>
  <c r="E15" i="34" s="1"/>
  <c r="F18" i="34"/>
  <c r="F17" i="34" s="1"/>
  <c r="F16" i="34" s="1"/>
  <c r="F15" i="34" s="1"/>
  <c r="E18" i="34"/>
  <c r="N17" i="34"/>
  <c r="N16" i="34" s="1"/>
  <c r="N15" i="34" s="1"/>
  <c r="M17" i="34"/>
  <c r="M16" i="34" s="1"/>
  <c r="M15" i="34" s="1"/>
  <c r="L17" i="34"/>
  <c r="L16" i="34" s="1"/>
  <c r="L15" i="34" s="1"/>
  <c r="K17" i="34"/>
  <c r="J17" i="34"/>
  <c r="J16" i="34" s="1"/>
  <c r="I17" i="34"/>
  <c r="H17" i="34"/>
  <c r="H16" i="34" s="1"/>
  <c r="H15" i="34" s="1"/>
  <c r="G17" i="34"/>
  <c r="D17" i="34"/>
  <c r="C17" i="34"/>
  <c r="K16" i="34"/>
  <c r="I16" i="34"/>
  <c r="I15" i="34" s="1"/>
  <c r="G16" i="34"/>
  <c r="D16" i="34"/>
  <c r="D15" i="34" s="1"/>
  <c r="C16" i="34"/>
  <c r="K15" i="34"/>
  <c r="J15" i="34"/>
  <c r="G15" i="34"/>
  <c r="C15" i="34"/>
  <c r="F499" i="33"/>
  <c r="E499" i="33"/>
  <c r="F498" i="33"/>
  <c r="E498" i="33"/>
  <c r="F497" i="33"/>
  <c r="E497" i="33"/>
  <c r="N496" i="33"/>
  <c r="N495" i="33" s="1"/>
  <c r="M496" i="33"/>
  <c r="M495" i="33" s="1"/>
  <c r="L496" i="33"/>
  <c r="L495" i="33" s="1"/>
  <c r="K496" i="33"/>
  <c r="K495" i="33" s="1"/>
  <c r="J496" i="33"/>
  <c r="J495" i="33" s="1"/>
  <c r="I496" i="33"/>
  <c r="I495" i="33" s="1"/>
  <c r="H496" i="33"/>
  <c r="H495" i="33" s="1"/>
  <c r="G496" i="33"/>
  <c r="G495" i="33" s="1"/>
  <c r="D496" i="33"/>
  <c r="C496" i="33"/>
  <c r="D495" i="33"/>
  <c r="C495" i="33"/>
  <c r="F494" i="33"/>
  <c r="E494" i="33"/>
  <c r="F493" i="33"/>
  <c r="E493" i="33"/>
  <c r="F492" i="33"/>
  <c r="E492" i="33"/>
  <c r="F491" i="33"/>
  <c r="F490" i="33" s="1"/>
  <c r="E491" i="33"/>
  <c r="N490" i="33"/>
  <c r="M490" i="33"/>
  <c r="L490" i="33"/>
  <c r="K490" i="33"/>
  <c r="J490" i="33"/>
  <c r="I490" i="33"/>
  <c r="H490" i="33"/>
  <c r="G490" i="33"/>
  <c r="D490" i="33"/>
  <c r="C490" i="33"/>
  <c r="F489" i="33"/>
  <c r="E489" i="33"/>
  <c r="F488" i="33"/>
  <c r="E488" i="33"/>
  <c r="F487" i="33"/>
  <c r="E487" i="33"/>
  <c r="F486" i="33"/>
  <c r="E486" i="33"/>
  <c r="N485" i="33"/>
  <c r="N484" i="33" s="1"/>
  <c r="M485" i="33"/>
  <c r="M484" i="33" s="1"/>
  <c r="L485" i="33"/>
  <c r="K485" i="33"/>
  <c r="J485" i="33"/>
  <c r="J484" i="33" s="1"/>
  <c r="I485" i="33"/>
  <c r="I484" i="33" s="1"/>
  <c r="H485" i="33"/>
  <c r="G485" i="33"/>
  <c r="D485" i="33"/>
  <c r="D484" i="33" s="1"/>
  <c r="C485" i="33"/>
  <c r="H484" i="33"/>
  <c r="F483" i="33"/>
  <c r="E483" i="33"/>
  <c r="F482" i="33"/>
  <c r="E482" i="33"/>
  <c r="N481" i="33"/>
  <c r="M481" i="33"/>
  <c r="L481" i="33"/>
  <c r="K481" i="33"/>
  <c r="J481" i="33"/>
  <c r="I481" i="33"/>
  <c r="H481" i="33"/>
  <c r="G481" i="33"/>
  <c r="D481" i="33"/>
  <c r="C481" i="33"/>
  <c r="H480" i="33"/>
  <c r="F479" i="33"/>
  <c r="E479" i="33"/>
  <c r="F478" i="33"/>
  <c r="F477" i="33" s="1"/>
  <c r="F476" i="33" s="1"/>
  <c r="E478" i="33"/>
  <c r="E477" i="33" s="1"/>
  <c r="E476" i="33" s="1"/>
  <c r="N477" i="33"/>
  <c r="N476" i="33" s="1"/>
  <c r="N468" i="33" s="1"/>
  <c r="M477" i="33"/>
  <c r="M476" i="33" s="1"/>
  <c r="L477" i="33"/>
  <c r="L476" i="33" s="1"/>
  <c r="L468" i="33" s="1"/>
  <c r="K477" i="33"/>
  <c r="J477" i="33"/>
  <c r="I477" i="33"/>
  <c r="I476" i="33" s="1"/>
  <c r="H477" i="33"/>
  <c r="H476" i="33" s="1"/>
  <c r="H468" i="33" s="1"/>
  <c r="G477" i="33"/>
  <c r="G476" i="33" s="1"/>
  <c r="G468" i="33" s="1"/>
  <c r="D477" i="33"/>
  <c r="D476" i="33" s="1"/>
  <c r="D468" i="33" s="1"/>
  <c r="C477" i="33"/>
  <c r="C476" i="33" s="1"/>
  <c r="K476" i="33"/>
  <c r="K468" i="33" s="1"/>
  <c r="J476" i="33"/>
  <c r="F475" i="33"/>
  <c r="E475" i="33"/>
  <c r="F474" i="33"/>
  <c r="E474" i="33"/>
  <c r="F473" i="33"/>
  <c r="E473" i="33"/>
  <c r="F472" i="33"/>
  <c r="E472" i="33"/>
  <c r="F471" i="33"/>
  <c r="E471" i="33"/>
  <c r="N470" i="33"/>
  <c r="M470" i="33"/>
  <c r="L470" i="33"/>
  <c r="K470" i="33"/>
  <c r="J470" i="33"/>
  <c r="I470" i="33"/>
  <c r="H470" i="33"/>
  <c r="G470" i="33"/>
  <c r="F470" i="33"/>
  <c r="E470" i="33"/>
  <c r="D470" i="33"/>
  <c r="C470" i="33"/>
  <c r="N469" i="33"/>
  <c r="M469" i="33"/>
  <c r="L469" i="33"/>
  <c r="K469" i="33"/>
  <c r="J469" i="33"/>
  <c r="I469" i="33"/>
  <c r="I468" i="33" s="1"/>
  <c r="H469" i="33"/>
  <c r="G469" i="33"/>
  <c r="F469" i="33"/>
  <c r="E469" i="33"/>
  <c r="D469" i="33"/>
  <c r="C469" i="33"/>
  <c r="F468" i="33"/>
  <c r="F467" i="33"/>
  <c r="E467" i="33"/>
  <c r="F466" i="33"/>
  <c r="E466" i="33"/>
  <c r="F465" i="33"/>
  <c r="E465" i="33"/>
  <c r="F464" i="33"/>
  <c r="E464" i="33"/>
  <c r="F463" i="33"/>
  <c r="E463" i="33"/>
  <c r="F462" i="33"/>
  <c r="E462" i="33"/>
  <c r="F461" i="33"/>
  <c r="E461" i="33"/>
  <c r="F460" i="33"/>
  <c r="E460" i="33"/>
  <c r="F459" i="33"/>
  <c r="E459" i="33"/>
  <c r="F458" i="33"/>
  <c r="E458" i="33"/>
  <c r="F457" i="33"/>
  <c r="E457" i="33"/>
  <c r="F456" i="33"/>
  <c r="E456" i="33"/>
  <c r="F455" i="33"/>
  <c r="E455" i="33"/>
  <c r="F454" i="33"/>
  <c r="F453" i="33" s="1"/>
  <c r="E454" i="33"/>
  <c r="E453" i="33" s="1"/>
  <c r="N453" i="33"/>
  <c r="M453" i="33"/>
  <c r="L453" i="33"/>
  <c r="K453" i="33"/>
  <c r="J453" i="33"/>
  <c r="I453" i="33"/>
  <c r="H453" i="33"/>
  <c r="G453" i="33"/>
  <c r="D453" i="33"/>
  <c r="C453" i="33"/>
  <c r="F452" i="33"/>
  <c r="E452" i="33"/>
  <c r="F451" i="33"/>
  <c r="E451" i="33"/>
  <c r="F450" i="33"/>
  <c r="F449" i="33" s="1"/>
  <c r="E450" i="33"/>
  <c r="N449" i="33"/>
  <c r="M449" i="33"/>
  <c r="L449" i="33"/>
  <c r="K449" i="33"/>
  <c r="J449" i="33"/>
  <c r="I449" i="33"/>
  <c r="H449" i="33"/>
  <c r="G449" i="33"/>
  <c r="D449" i="33"/>
  <c r="C449" i="33"/>
  <c r="F448" i="33"/>
  <c r="E448" i="33"/>
  <c r="F447" i="33"/>
  <c r="E447" i="33"/>
  <c r="E445" i="33" s="1"/>
  <c r="F446" i="33"/>
  <c r="F445" i="33" s="1"/>
  <c r="E446" i="33"/>
  <c r="N445" i="33"/>
  <c r="M445" i="33"/>
  <c r="L445" i="33"/>
  <c r="K445" i="33"/>
  <c r="J445" i="33"/>
  <c r="I445" i="33"/>
  <c r="H445" i="33"/>
  <c r="G445" i="33"/>
  <c r="D445" i="33"/>
  <c r="C445" i="33"/>
  <c r="F444" i="33"/>
  <c r="E444" i="33"/>
  <c r="F443" i="33"/>
  <c r="E443" i="33"/>
  <c r="F442" i="33"/>
  <c r="E442" i="33"/>
  <c r="N441" i="33"/>
  <c r="M441" i="33"/>
  <c r="L441" i="33"/>
  <c r="K441" i="33"/>
  <c r="J441" i="33"/>
  <c r="I441" i="33"/>
  <c r="H441" i="33"/>
  <c r="G441" i="33"/>
  <c r="D441" i="33"/>
  <c r="C441" i="33"/>
  <c r="F440" i="33"/>
  <c r="E440" i="33"/>
  <c r="F439" i="33"/>
  <c r="E439" i="33"/>
  <c r="F438" i="33"/>
  <c r="E438" i="33"/>
  <c r="N437" i="33"/>
  <c r="M437" i="33"/>
  <c r="L437" i="33"/>
  <c r="K437" i="33"/>
  <c r="J437" i="33"/>
  <c r="I437" i="33"/>
  <c r="H437" i="33"/>
  <c r="G437" i="33"/>
  <c r="F437" i="33"/>
  <c r="D437" i="33"/>
  <c r="C437" i="33"/>
  <c r="F436" i="33"/>
  <c r="E436" i="33"/>
  <c r="F435" i="33"/>
  <c r="E435" i="33"/>
  <c r="F434" i="33"/>
  <c r="E434" i="33"/>
  <c r="N433" i="33"/>
  <c r="M433" i="33"/>
  <c r="L433" i="33"/>
  <c r="K433" i="33"/>
  <c r="J433" i="33"/>
  <c r="I433" i="33"/>
  <c r="H433" i="33"/>
  <c r="G433" i="33"/>
  <c r="D433" i="33"/>
  <c r="C433" i="33"/>
  <c r="F432" i="33"/>
  <c r="E432" i="33"/>
  <c r="F431" i="33"/>
  <c r="E431" i="33"/>
  <c r="F430" i="33"/>
  <c r="E430" i="33"/>
  <c r="N429" i="33"/>
  <c r="M429" i="33"/>
  <c r="L429" i="33"/>
  <c r="K429" i="33"/>
  <c r="J429" i="33"/>
  <c r="I429" i="33"/>
  <c r="H429" i="33"/>
  <c r="G429" i="33"/>
  <c r="E429" i="33"/>
  <c r="D429" i="33"/>
  <c r="C429" i="33"/>
  <c r="F428" i="33"/>
  <c r="E428" i="33"/>
  <c r="F427" i="33"/>
  <c r="E427" i="33"/>
  <c r="F426" i="33"/>
  <c r="E426" i="33"/>
  <c r="E425" i="33" s="1"/>
  <c r="N425" i="33"/>
  <c r="M425" i="33"/>
  <c r="L425" i="33"/>
  <c r="K425" i="33"/>
  <c r="J425" i="33"/>
  <c r="I425" i="33"/>
  <c r="H425" i="33"/>
  <c r="G425" i="33"/>
  <c r="D425" i="33"/>
  <c r="C425" i="33"/>
  <c r="F424" i="33"/>
  <c r="E424" i="33"/>
  <c r="F423" i="33"/>
  <c r="E423" i="33"/>
  <c r="F422" i="33"/>
  <c r="F421" i="33" s="1"/>
  <c r="E422" i="33"/>
  <c r="E421" i="33" s="1"/>
  <c r="N421" i="33"/>
  <c r="M421" i="33"/>
  <c r="L421" i="33"/>
  <c r="K421" i="33"/>
  <c r="J421" i="33"/>
  <c r="I421" i="33"/>
  <c r="H421" i="33"/>
  <c r="G421" i="33"/>
  <c r="D421" i="33"/>
  <c r="C421" i="33"/>
  <c r="F420" i="33"/>
  <c r="E420" i="33"/>
  <c r="F419" i="33"/>
  <c r="E419" i="33"/>
  <c r="F418" i="33"/>
  <c r="F417" i="33" s="1"/>
  <c r="E418" i="33"/>
  <c r="N417" i="33"/>
  <c r="M417" i="33"/>
  <c r="L417" i="33"/>
  <c r="K417" i="33"/>
  <c r="J417" i="33"/>
  <c r="I417" i="33"/>
  <c r="H417" i="33"/>
  <c r="G417" i="33"/>
  <c r="D417" i="33"/>
  <c r="C417" i="33"/>
  <c r="F416" i="33"/>
  <c r="E416" i="33"/>
  <c r="F415" i="33"/>
  <c r="E415" i="33"/>
  <c r="E413" i="33" s="1"/>
  <c r="F414" i="33"/>
  <c r="F413" i="33" s="1"/>
  <c r="E414" i="33"/>
  <c r="N413" i="33"/>
  <c r="M413" i="33"/>
  <c r="M412" i="33" s="1"/>
  <c r="L413" i="33"/>
  <c r="K413" i="33"/>
  <c r="J413" i="33"/>
  <c r="I413" i="33"/>
  <c r="H413" i="33"/>
  <c r="G413" i="33"/>
  <c r="D413" i="33"/>
  <c r="C413" i="33"/>
  <c r="F411" i="33"/>
  <c r="E411" i="33"/>
  <c r="F410" i="33"/>
  <c r="E410" i="33"/>
  <c r="F409" i="33"/>
  <c r="E409" i="33"/>
  <c r="F408" i="33"/>
  <c r="E408" i="33"/>
  <c r="F407" i="33"/>
  <c r="E407" i="33"/>
  <c r="E406" i="33" s="1"/>
  <c r="E405" i="33" s="1"/>
  <c r="N406" i="33"/>
  <c r="N405" i="33" s="1"/>
  <c r="M406" i="33"/>
  <c r="L406" i="33"/>
  <c r="K406" i="33"/>
  <c r="K405" i="33" s="1"/>
  <c r="J406" i="33"/>
  <c r="J405" i="33" s="1"/>
  <c r="I406" i="33"/>
  <c r="H406" i="33"/>
  <c r="H405" i="33" s="1"/>
  <c r="G406" i="33"/>
  <c r="G405" i="33" s="1"/>
  <c r="D406" i="33"/>
  <c r="D405" i="33" s="1"/>
  <c r="C406" i="33"/>
  <c r="M405" i="33"/>
  <c r="L405" i="33"/>
  <c r="I405" i="33"/>
  <c r="C405" i="33"/>
  <c r="F404" i="33"/>
  <c r="F403" i="33" s="1"/>
  <c r="E404" i="33"/>
  <c r="E403" i="33" s="1"/>
  <c r="N403" i="33"/>
  <c r="M403" i="33"/>
  <c r="L403" i="33"/>
  <c r="K403" i="33"/>
  <c r="J403" i="33"/>
  <c r="I403" i="33"/>
  <c r="H403" i="33"/>
  <c r="G403" i="33"/>
  <c r="D403" i="33"/>
  <c r="C403" i="33"/>
  <c r="F402" i="33"/>
  <c r="E402" i="33"/>
  <c r="F401" i="33"/>
  <c r="E401" i="33"/>
  <c r="F400" i="33"/>
  <c r="E400" i="33"/>
  <c r="N399" i="33"/>
  <c r="M399" i="33"/>
  <c r="L399" i="33"/>
  <c r="K399" i="33"/>
  <c r="J399" i="33"/>
  <c r="I399" i="33"/>
  <c r="H399" i="33"/>
  <c r="G399" i="33"/>
  <c r="D399" i="33"/>
  <c r="C399" i="33"/>
  <c r="F398" i="33"/>
  <c r="E398" i="33"/>
  <c r="F397" i="33"/>
  <c r="E397" i="33"/>
  <c r="F396" i="33"/>
  <c r="F395" i="33" s="1"/>
  <c r="E396" i="33"/>
  <c r="E395" i="33" s="1"/>
  <c r="N395" i="33"/>
  <c r="M395" i="33"/>
  <c r="L395" i="33"/>
  <c r="K395" i="33"/>
  <c r="J395" i="33"/>
  <c r="I395" i="33"/>
  <c r="H395" i="33"/>
  <c r="G395" i="33"/>
  <c r="D395" i="33"/>
  <c r="C395" i="33"/>
  <c r="F394" i="33"/>
  <c r="E394" i="33"/>
  <c r="F393" i="33"/>
  <c r="E393" i="33"/>
  <c r="F392" i="33"/>
  <c r="E392" i="33"/>
  <c r="N391" i="33"/>
  <c r="M391" i="33"/>
  <c r="L391" i="33"/>
  <c r="K391" i="33"/>
  <c r="J391" i="33"/>
  <c r="I391" i="33"/>
  <c r="H391" i="33"/>
  <c r="G391" i="33"/>
  <c r="D391" i="33"/>
  <c r="C391" i="33"/>
  <c r="F390" i="33"/>
  <c r="E390" i="33"/>
  <c r="F389" i="33"/>
  <c r="E389" i="33"/>
  <c r="F388" i="33"/>
  <c r="E388" i="33"/>
  <c r="N387" i="33"/>
  <c r="M387" i="33"/>
  <c r="L387" i="33"/>
  <c r="K387" i="33"/>
  <c r="J387" i="33"/>
  <c r="I387" i="33"/>
  <c r="H387" i="33"/>
  <c r="G387" i="33"/>
  <c r="D387" i="33"/>
  <c r="C387" i="33"/>
  <c r="F386" i="33"/>
  <c r="E386" i="33"/>
  <c r="F385" i="33"/>
  <c r="E385" i="33"/>
  <c r="F384" i="33"/>
  <c r="E384" i="33"/>
  <c r="N383" i="33"/>
  <c r="M383" i="33"/>
  <c r="L383" i="33"/>
  <c r="K383" i="33"/>
  <c r="J383" i="33"/>
  <c r="I383" i="33"/>
  <c r="H383" i="33"/>
  <c r="G383" i="33"/>
  <c r="D383" i="33"/>
  <c r="C383" i="33"/>
  <c r="F382" i="33"/>
  <c r="E382" i="33"/>
  <c r="F381" i="33"/>
  <c r="E381" i="33"/>
  <c r="F380" i="33"/>
  <c r="E380" i="33"/>
  <c r="N379" i="33"/>
  <c r="M379" i="33"/>
  <c r="L379" i="33"/>
  <c r="K379" i="33"/>
  <c r="J379" i="33"/>
  <c r="I379" i="33"/>
  <c r="H379" i="33"/>
  <c r="G379" i="33"/>
  <c r="F379" i="33"/>
  <c r="E379" i="33"/>
  <c r="D379" i="33"/>
  <c r="C379" i="33"/>
  <c r="F378" i="33"/>
  <c r="E378" i="33"/>
  <c r="F377" i="33"/>
  <c r="E377" i="33"/>
  <c r="F376" i="33"/>
  <c r="F375" i="33" s="1"/>
  <c r="E376" i="33"/>
  <c r="E375" i="33" s="1"/>
  <c r="N375" i="33"/>
  <c r="M375" i="33"/>
  <c r="L375" i="33"/>
  <c r="K375" i="33"/>
  <c r="J375" i="33"/>
  <c r="I375" i="33"/>
  <c r="H375" i="33"/>
  <c r="G375" i="33"/>
  <c r="D375" i="33"/>
  <c r="C375" i="33"/>
  <c r="F374" i="33"/>
  <c r="E374" i="33"/>
  <c r="F373" i="33"/>
  <c r="E373" i="33"/>
  <c r="F372" i="33"/>
  <c r="F371" i="33" s="1"/>
  <c r="E372" i="33"/>
  <c r="E371" i="33" s="1"/>
  <c r="N371" i="33"/>
  <c r="M371" i="33"/>
  <c r="L371" i="33"/>
  <c r="K371" i="33"/>
  <c r="J371" i="33"/>
  <c r="I371" i="33"/>
  <c r="H371" i="33"/>
  <c r="G371" i="33"/>
  <c r="D371" i="33"/>
  <c r="C371" i="33"/>
  <c r="F370" i="33"/>
  <c r="E370" i="33"/>
  <c r="F369" i="33"/>
  <c r="E369" i="33"/>
  <c r="F368" i="33"/>
  <c r="E368" i="33"/>
  <c r="N367" i="33"/>
  <c r="M367" i="33"/>
  <c r="L367" i="33"/>
  <c r="K367" i="33"/>
  <c r="J367" i="33"/>
  <c r="I367" i="33"/>
  <c r="H367" i="33"/>
  <c r="G367" i="33"/>
  <c r="D367" i="33"/>
  <c r="C367" i="33"/>
  <c r="F366" i="33"/>
  <c r="E366" i="33"/>
  <c r="F365" i="33"/>
  <c r="E365" i="33"/>
  <c r="F364" i="33"/>
  <c r="F363" i="33" s="1"/>
  <c r="E364" i="33"/>
  <c r="E363" i="33" s="1"/>
  <c r="N363" i="33"/>
  <c r="M363" i="33"/>
  <c r="L363" i="33"/>
  <c r="K363" i="33"/>
  <c r="J363" i="33"/>
  <c r="I363" i="33"/>
  <c r="H363" i="33"/>
  <c r="G363" i="33"/>
  <c r="D363" i="33"/>
  <c r="C363" i="33"/>
  <c r="F362" i="33"/>
  <c r="F361" i="33" s="1"/>
  <c r="E362" i="33"/>
  <c r="E361" i="33" s="1"/>
  <c r="N361" i="33"/>
  <c r="M361" i="33"/>
  <c r="L361" i="33"/>
  <c r="K361" i="33"/>
  <c r="J361" i="33"/>
  <c r="I361" i="33"/>
  <c r="H361" i="33"/>
  <c r="G361" i="33"/>
  <c r="D361" i="33"/>
  <c r="C361" i="33"/>
  <c r="F360" i="33"/>
  <c r="E360" i="33"/>
  <c r="F359" i="33"/>
  <c r="E359" i="33"/>
  <c r="F358" i="33"/>
  <c r="E358" i="33"/>
  <c r="N357" i="33"/>
  <c r="M357" i="33"/>
  <c r="L357" i="33"/>
  <c r="K357" i="33"/>
  <c r="J357" i="33"/>
  <c r="I357" i="33"/>
  <c r="H357" i="33"/>
  <c r="G357" i="33"/>
  <c r="D357" i="33"/>
  <c r="C357" i="33"/>
  <c r="F356" i="33"/>
  <c r="F355" i="33" s="1"/>
  <c r="E356" i="33"/>
  <c r="E355" i="33" s="1"/>
  <c r="N355" i="33"/>
  <c r="M355" i="33"/>
  <c r="L355" i="33"/>
  <c r="K355" i="33"/>
  <c r="J355" i="33"/>
  <c r="I355" i="33"/>
  <c r="H355" i="33"/>
  <c r="G355" i="33"/>
  <c r="D355" i="33"/>
  <c r="D350" i="33" s="1"/>
  <c r="C355" i="33"/>
  <c r="F354" i="33"/>
  <c r="E354" i="33"/>
  <c r="N353" i="33"/>
  <c r="N350" i="33" s="1"/>
  <c r="M353" i="33"/>
  <c r="M350" i="33" s="1"/>
  <c r="L353" i="33"/>
  <c r="K353" i="33"/>
  <c r="J353" i="33"/>
  <c r="J350" i="33" s="1"/>
  <c r="I353" i="33"/>
  <c r="I350" i="33" s="1"/>
  <c r="H353" i="33"/>
  <c r="G353" i="33"/>
  <c r="F353" i="33"/>
  <c r="E353" i="33"/>
  <c r="D353" i="33"/>
  <c r="C353" i="33"/>
  <c r="F352" i="33"/>
  <c r="F351" i="33" s="1"/>
  <c r="E352" i="33"/>
  <c r="E351" i="33" s="1"/>
  <c r="N351" i="33"/>
  <c r="M351" i="33"/>
  <c r="L351" i="33"/>
  <c r="K351" i="33"/>
  <c r="J351" i="33"/>
  <c r="I351" i="33"/>
  <c r="H351" i="33"/>
  <c r="H350" i="33" s="1"/>
  <c r="G351" i="33"/>
  <c r="G350" i="33" s="1"/>
  <c r="D351" i="33"/>
  <c r="C351" i="33"/>
  <c r="C350" i="33" s="1"/>
  <c r="L350" i="33"/>
  <c r="K350" i="33"/>
  <c r="F349" i="33"/>
  <c r="E349" i="33"/>
  <c r="F348" i="33"/>
  <c r="E348" i="33"/>
  <c r="N347" i="33"/>
  <c r="M347" i="33"/>
  <c r="L347" i="33"/>
  <c r="K347" i="33"/>
  <c r="J347" i="33"/>
  <c r="I347" i="33"/>
  <c r="H347" i="33"/>
  <c r="G347" i="33"/>
  <c r="D347" i="33"/>
  <c r="C347" i="33"/>
  <c r="F346" i="33"/>
  <c r="E346" i="33"/>
  <c r="F345" i="33"/>
  <c r="E345" i="33"/>
  <c r="F344" i="33"/>
  <c r="E344" i="33"/>
  <c r="F343" i="33"/>
  <c r="E343" i="33"/>
  <c r="F342" i="33"/>
  <c r="E342" i="33"/>
  <c r="F341" i="33"/>
  <c r="E341" i="33"/>
  <c r="F340" i="33"/>
  <c r="E340" i="33"/>
  <c r="F339" i="33"/>
  <c r="E339" i="33"/>
  <c r="F338" i="33"/>
  <c r="E338" i="33"/>
  <c r="F337" i="33"/>
  <c r="E337" i="33"/>
  <c r="F336" i="33"/>
  <c r="E336" i="33"/>
  <c r="F335" i="33"/>
  <c r="E335" i="33"/>
  <c r="F334" i="33"/>
  <c r="E334" i="33"/>
  <c r="F333" i="33"/>
  <c r="E333" i="33"/>
  <c r="N332" i="33"/>
  <c r="N331" i="33" s="1"/>
  <c r="M332" i="33"/>
  <c r="L332" i="33"/>
  <c r="K332" i="33"/>
  <c r="J332" i="33"/>
  <c r="I332" i="33"/>
  <c r="H332" i="33"/>
  <c r="G332" i="33"/>
  <c r="G331" i="33" s="1"/>
  <c r="D332" i="33"/>
  <c r="C332" i="33"/>
  <c r="K331" i="33"/>
  <c r="J331" i="33"/>
  <c r="F330" i="33"/>
  <c r="E330" i="33"/>
  <c r="F329" i="33"/>
  <c r="E329" i="33"/>
  <c r="F328" i="33"/>
  <c r="E328" i="33"/>
  <c r="E327" i="33" s="1"/>
  <c r="N327" i="33"/>
  <c r="M327" i="33"/>
  <c r="L327" i="33"/>
  <c r="K327" i="33"/>
  <c r="J327" i="33"/>
  <c r="I327" i="33"/>
  <c r="H327" i="33"/>
  <c r="G327" i="33"/>
  <c r="F327" i="33"/>
  <c r="D327" i="33"/>
  <c r="C327" i="33"/>
  <c r="F326" i="33"/>
  <c r="E326" i="33"/>
  <c r="F325" i="33"/>
  <c r="E325" i="33"/>
  <c r="F324" i="33"/>
  <c r="E324" i="33"/>
  <c r="F323" i="33"/>
  <c r="E323" i="33"/>
  <c r="F322" i="33"/>
  <c r="E322" i="33"/>
  <c r="F321" i="33"/>
  <c r="E321" i="33"/>
  <c r="F320" i="33"/>
  <c r="E320" i="33"/>
  <c r="F319" i="33"/>
  <c r="E319" i="33"/>
  <c r="F318" i="33"/>
  <c r="E318" i="33"/>
  <c r="F317" i="33"/>
  <c r="E317" i="33"/>
  <c r="F316" i="33"/>
  <c r="E316" i="33"/>
  <c r="F315" i="33"/>
  <c r="E315" i="33"/>
  <c r="F314" i="33"/>
  <c r="E314" i="33"/>
  <c r="F313" i="33"/>
  <c r="E313" i="33"/>
  <c r="E312" i="33" s="1"/>
  <c r="E311" i="33" s="1"/>
  <c r="N312" i="33"/>
  <c r="M312" i="33"/>
  <c r="L312" i="33"/>
  <c r="K312" i="33"/>
  <c r="J312" i="33"/>
  <c r="I312" i="33"/>
  <c r="H312" i="33"/>
  <c r="G312" i="33"/>
  <c r="F312" i="33"/>
  <c r="D312" i="33"/>
  <c r="C312" i="33"/>
  <c r="N311" i="33"/>
  <c r="M311" i="33"/>
  <c r="L311" i="33"/>
  <c r="K311" i="33"/>
  <c r="J311" i="33"/>
  <c r="I311" i="33"/>
  <c r="H311" i="33"/>
  <c r="G311" i="33"/>
  <c r="F311" i="33"/>
  <c r="D311" i="33"/>
  <c r="C311" i="33"/>
  <c r="F310" i="33"/>
  <c r="F309" i="33" s="1"/>
  <c r="E310" i="33"/>
  <c r="E309" i="33" s="1"/>
  <c r="N309" i="33"/>
  <c r="M309" i="33"/>
  <c r="L309" i="33"/>
  <c r="K309" i="33"/>
  <c r="J309" i="33"/>
  <c r="I309" i="33"/>
  <c r="H309" i="33"/>
  <c r="G309" i="33"/>
  <c r="D309" i="33"/>
  <c r="C309" i="33"/>
  <c r="F308" i="33"/>
  <c r="E308" i="33"/>
  <c r="F307" i="33"/>
  <c r="E307" i="33"/>
  <c r="F306" i="33"/>
  <c r="F305" i="33" s="1"/>
  <c r="E306" i="33"/>
  <c r="N305" i="33"/>
  <c r="M305" i="33"/>
  <c r="L305" i="33"/>
  <c r="K305" i="33"/>
  <c r="J305" i="33"/>
  <c r="I305" i="33"/>
  <c r="H305" i="33"/>
  <c r="G305" i="33"/>
  <c r="D305" i="33"/>
  <c r="C305" i="33"/>
  <c r="F304" i="33"/>
  <c r="E304" i="33"/>
  <c r="F303" i="33"/>
  <c r="E303" i="33"/>
  <c r="F302" i="33"/>
  <c r="E302" i="33"/>
  <c r="F301" i="33"/>
  <c r="E301" i="33"/>
  <c r="E300" i="33" s="1"/>
  <c r="N300" i="33"/>
  <c r="M300" i="33"/>
  <c r="L300" i="33"/>
  <c r="K300" i="33"/>
  <c r="J300" i="33"/>
  <c r="I300" i="33"/>
  <c r="H300" i="33"/>
  <c r="G300" i="33"/>
  <c r="D300" i="33"/>
  <c r="C300" i="33"/>
  <c r="F299" i="33"/>
  <c r="E299" i="33"/>
  <c r="F298" i="33"/>
  <c r="E298" i="33"/>
  <c r="F297" i="33"/>
  <c r="E297" i="33"/>
  <c r="F296" i="33"/>
  <c r="F295" i="33" s="1"/>
  <c r="E296" i="33"/>
  <c r="N295" i="33"/>
  <c r="M295" i="33"/>
  <c r="L295" i="33"/>
  <c r="K295" i="33"/>
  <c r="J295" i="33"/>
  <c r="I295" i="33"/>
  <c r="H295" i="33"/>
  <c r="G295" i="33"/>
  <c r="D295" i="33"/>
  <c r="C295" i="33"/>
  <c r="F294" i="33"/>
  <c r="E294" i="33"/>
  <c r="F293" i="33"/>
  <c r="E293" i="33"/>
  <c r="E292" i="33" s="1"/>
  <c r="N292" i="33"/>
  <c r="N291" i="33" s="1"/>
  <c r="M292" i="33"/>
  <c r="L292" i="33"/>
  <c r="K292" i="33"/>
  <c r="K291" i="33" s="1"/>
  <c r="J292" i="33"/>
  <c r="J291" i="33" s="1"/>
  <c r="I292" i="33"/>
  <c r="H292" i="33"/>
  <c r="G292" i="33"/>
  <c r="G291" i="33" s="1"/>
  <c r="D292" i="33"/>
  <c r="D291" i="33" s="1"/>
  <c r="C292" i="33"/>
  <c r="M291" i="33"/>
  <c r="L291" i="33"/>
  <c r="I291" i="33"/>
  <c r="H291" i="33"/>
  <c r="C291" i="33"/>
  <c r="F290" i="33"/>
  <c r="E290" i="33"/>
  <c r="F289" i="33"/>
  <c r="E289" i="33"/>
  <c r="F288" i="33"/>
  <c r="E288" i="33"/>
  <c r="F287" i="33"/>
  <c r="E287" i="33"/>
  <c r="F286" i="33"/>
  <c r="E286" i="33"/>
  <c r="F285" i="33"/>
  <c r="E285" i="33"/>
  <c r="F284" i="33"/>
  <c r="E284" i="33"/>
  <c r="F283" i="33"/>
  <c r="E283" i="33"/>
  <c r="N282" i="33"/>
  <c r="M282" i="33"/>
  <c r="L282" i="33"/>
  <c r="K282" i="33"/>
  <c r="J282" i="33"/>
  <c r="I282" i="33"/>
  <c r="H282" i="33"/>
  <c r="G282" i="33"/>
  <c r="D282" i="33"/>
  <c r="C282" i="33"/>
  <c r="F281" i="33"/>
  <c r="E281" i="33"/>
  <c r="F280" i="33"/>
  <c r="E280" i="33"/>
  <c r="F279" i="33"/>
  <c r="E279" i="33"/>
  <c r="F278" i="33"/>
  <c r="F277" i="33" s="1"/>
  <c r="E278" i="33"/>
  <c r="N277" i="33"/>
  <c r="M277" i="33"/>
  <c r="L277" i="33"/>
  <c r="K277" i="33"/>
  <c r="J277" i="33"/>
  <c r="I277" i="33"/>
  <c r="H277" i="33"/>
  <c r="G277" i="33"/>
  <c r="D277" i="33"/>
  <c r="C277" i="33"/>
  <c r="F276" i="33"/>
  <c r="E276" i="33"/>
  <c r="F275" i="33"/>
  <c r="E275" i="33"/>
  <c r="F274" i="33"/>
  <c r="E274" i="33"/>
  <c r="F273" i="33"/>
  <c r="E273" i="33"/>
  <c r="F272" i="33"/>
  <c r="E272" i="33"/>
  <c r="F271" i="33"/>
  <c r="E271" i="33"/>
  <c r="F270" i="33"/>
  <c r="E270" i="33"/>
  <c r="F269" i="33"/>
  <c r="E269" i="33"/>
  <c r="F268" i="33"/>
  <c r="E268" i="33"/>
  <c r="F267" i="33"/>
  <c r="E267" i="33"/>
  <c r="F266" i="33"/>
  <c r="E266" i="33"/>
  <c r="F265" i="33"/>
  <c r="E265" i="33"/>
  <c r="F264" i="33"/>
  <c r="E264" i="33"/>
  <c r="F263" i="33"/>
  <c r="E263" i="33"/>
  <c r="F262" i="33"/>
  <c r="E262" i="33"/>
  <c r="F261" i="33"/>
  <c r="F260" i="33" s="1"/>
  <c r="E261" i="33"/>
  <c r="E260" i="33" s="1"/>
  <c r="N260" i="33"/>
  <c r="M260" i="33"/>
  <c r="L260" i="33"/>
  <c r="K260" i="33"/>
  <c r="J260" i="33"/>
  <c r="I260" i="33"/>
  <c r="H260" i="33"/>
  <c r="G260" i="33"/>
  <c r="D260" i="33"/>
  <c r="C260" i="33"/>
  <c r="F259" i="33"/>
  <c r="E259" i="33"/>
  <c r="F258" i="33"/>
  <c r="E258" i="33"/>
  <c r="F257" i="33"/>
  <c r="F256" i="33" s="1"/>
  <c r="E257" i="33"/>
  <c r="N256" i="33"/>
  <c r="M256" i="33"/>
  <c r="L256" i="33"/>
  <c r="K256" i="33"/>
  <c r="J256" i="33"/>
  <c r="I256" i="33"/>
  <c r="H256" i="33"/>
  <c r="G256" i="33"/>
  <c r="D256" i="33"/>
  <c r="C256" i="33"/>
  <c r="F255" i="33"/>
  <c r="E255" i="33"/>
  <c r="F254" i="33"/>
  <c r="E254" i="33"/>
  <c r="F253" i="33"/>
  <c r="E253" i="33"/>
  <c r="F252" i="33"/>
  <c r="E252" i="33"/>
  <c r="E251" i="33" s="1"/>
  <c r="N251" i="33"/>
  <c r="M251" i="33"/>
  <c r="L251" i="33"/>
  <c r="K251" i="33"/>
  <c r="J251" i="33"/>
  <c r="I251" i="33"/>
  <c r="H251" i="33"/>
  <c r="G251" i="33"/>
  <c r="F251" i="33"/>
  <c r="D251" i="33"/>
  <c r="C251" i="33"/>
  <c r="F250" i="33"/>
  <c r="E250" i="33"/>
  <c r="F249" i="33"/>
  <c r="E249" i="33"/>
  <c r="N248" i="33"/>
  <c r="M248" i="33"/>
  <c r="M235" i="33" s="1"/>
  <c r="L248" i="33"/>
  <c r="K248" i="33"/>
  <c r="J248" i="33"/>
  <c r="I248" i="33"/>
  <c r="H248" i="33"/>
  <c r="G248" i="33"/>
  <c r="F248" i="33"/>
  <c r="D248" i="33"/>
  <c r="C248" i="33"/>
  <c r="F247" i="33"/>
  <c r="E247" i="33"/>
  <c r="F246" i="33"/>
  <c r="E246" i="33"/>
  <c r="F245" i="33"/>
  <c r="E245" i="33"/>
  <c r="F244" i="33"/>
  <c r="E244" i="33"/>
  <c r="F243" i="33"/>
  <c r="E243" i="33"/>
  <c r="F242" i="33"/>
  <c r="E242" i="33"/>
  <c r="F241" i="33"/>
  <c r="E241" i="33"/>
  <c r="F240" i="33"/>
  <c r="E240" i="33"/>
  <c r="F239" i="33"/>
  <c r="E239" i="33"/>
  <c r="F238" i="33"/>
  <c r="E238" i="33"/>
  <c r="F237" i="33"/>
  <c r="E237" i="33"/>
  <c r="E236" i="33" s="1"/>
  <c r="N236" i="33"/>
  <c r="M236" i="33"/>
  <c r="L236" i="33"/>
  <c r="K236" i="33"/>
  <c r="J236" i="33"/>
  <c r="I236" i="33"/>
  <c r="H236" i="33"/>
  <c r="G236" i="33"/>
  <c r="F236" i="33"/>
  <c r="D236" i="33"/>
  <c r="C236" i="33"/>
  <c r="O235" i="33"/>
  <c r="I235" i="33"/>
  <c r="F234" i="33"/>
  <c r="E234" i="33"/>
  <c r="F233" i="33"/>
  <c r="E233" i="33"/>
  <c r="F232" i="33"/>
  <c r="E232" i="33"/>
  <c r="F231" i="33"/>
  <c r="E231" i="33"/>
  <c r="F230" i="33"/>
  <c r="E230" i="33"/>
  <c r="F229" i="33"/>
  <c r="E229" i="33"/>
  <c r="F228" i="33"/>
  <c r="E228" i="33"/>
  <c r="N227" i="33"/>
  <c r="M227" i="33"/>
  <c r="L227" i="33"/>
  <c r="K227" i="33"/>
  <c r="J227" i="33"/>
  <c r="I227" i="33"/>
  <c r="H227" i="33"/>
  <c r="G227" i="33"/>
  <c r="D227" i="33"/>
  <c r="C227" i="33"/>
  <c r="F226" i="33"/>
  <c r="E226" i="33"/>
  <c r="F225" i="33"/>
  <c r="E225" i="33"/>
  <c r="F224" i="33"/>
  <c r="E224" i="33"/>
  <c r="F223" i="33"/>
  <c r="E223" i="33"/>
  <c r="F222" i="33"/>
  <c r="E222" i="33"/>
  <c r="F221" i="33"/>
  <c r="E221" i="33"/>
  <c r="F220" i="33"/>
  <c r="E220" i="33"/>
  <c r="N219" i="33"/>
  <c r="M219" i="33"/>
  <c r="L219" i="33"/>
  <c r="K219" i="33"/>
  <c r="J219" i="33"/>
  <c r="I219" i="33"/>
  <c r="H219" i="33"/>
  <c r="G219" i="33"/>
  <c r="F219" i="33"/>
  <c r="D219" i="33"/>
  <c r="C219" i="33"/>
  <c r="F218" i="33"/>
  <c r="E218" i="33"/>
  <c r="F217" i="33"/>
  <c r="E217" i="33"/>
  <c r="F216" i="33"/>
  <c r="E216" i="33"/>
  <c r="F215" i="33"/>
  <c r="E215" i="33"/>
  <c r="F214" i="33"/>
  <c r="E214" i="33"/>
  <c r="F213" i="33"/>
  <c r="E213" i="33"/>
  <c r="F212" i="33"/>
  <c r="E212" i="33"/>
  <c r="F211" i="33"/>
  <c r="E211" i="33"/>
  <c r="F210" i="33"/>
  <c r="E210" i="33"/>
  <c r="F209" i="33"/>
  <c r="E209" i="33"/>
  <c r="F208" i="33"/>
  <c r="E208" i="33"/>
  <c r="F207" i="33"/>
  <c r="E207" i="33"/>
  <c r="F206" i="33"/>
  <c r="E206" i="33"/>
  <c r="F205" i="33"/>
  <c r="E205" i="33"/>
  <c r="F204" i="33"/>
  <c r="E204" i="33"/>
  <c r="N203" i="33"/>
  <c r="M203" i="33"/>
  <c r="L203" i="33"/>
  <c r="L202" i="33" s="1"/>
  <c r="K203" i="33"/>
  <c r="J203" i="33"/>
  <c r="I203" i="33"/>
  <c r="H203" i="33"/>
  <c r="H202" i="33" s="1"/>
  <c r="G203" i="33"/>
  <c r="G202" i="33" s="1"/>
  <c r="D203" i="33"/>
  <c r="C203" i="33"/>
  <c r="F199" i="33"/>
  <c r="E199" i="33"/>
  <c r="F198" i="33"/>
  <c r="E198" i="33"/>
  <c r="F197" i="33"/>
  <c r="F196" i="33" s="1"/>
  <c r="E197" i="33"/>
  <c r="E196" i="33" s="1"/>
  <c r="N196" i="33"/>
  <c r="M196" i="33"/>
  <c r="L196" i="33"/>
  <c r="K196" i="33"/>
  <c r="J196" i="33"/>
  <c r="I196" i="33"/>
  <c r="H196" i="33"/>
  <c r="G196" i="33"/>
  <c r="D196" i="33"/>
  <c r="C196" i="33"/>
  <c r="F195" i="33"/>
  <c r="E195" i="33"/>
  <c r="F194" i="33"/>
  <c r="E194" i="33"/>
  <c r="N193" i="33"/>
  <c r="M193" i="33"/>
  <c r="L193" i="33"/>
  <c r="K193" i="33"/>
  <c r="J193" i="33"/>
  <c r="I193" i="33"/>
  <c r="H193" i="33"/>
  <c r="G193" i="33"/>
  <c r="D193" i="33"/>
  <c r="C193" i="33"/>
  <c r="F192" i="33"/>
  <c r="E192" i="33"/>
  <c r="F191" i="33"/>
  <c r="E191" i="33"/>
  <c r="E189" i="33" s="1"/>
  <c r="F190" i="33"/>
  <c r="E190" i="33"/>
  <c r="N189" i="33"/>
  <c r="M189" i="33"/>
  <c r="L189" i="33"/>
  <c r="K189" i="33"/>
  <c r="J189" i="33"/>
  <c r="I189" i="33"/>
  <c r="H189" i="33"/>
  <c r="G189" i="33"/>
  <c r="D189" i="33"/>
  <c r="C189" i="33"/>
  <c r="F188" i="33"/>
  <c r="E188" i="33"/>
  <c r="F187" i="33"/>
  <c r="E187" i="33"/>
  <c r="F186" i="33"/>
  <c r="E186" i="33"/>
  <c r="E185" i="33" s="1"/>
  <c r="N185" i="33"/>
  <c r="M185" i="33"/>
  <c r="L185" i="33"/>
  <c r="K185" i="33"/>
  <c r="J185" i="33"/>
  <c r="I185" i="33"/>
  <c r="H185" i="33"/>
  <c r="G185" i="33"/>
  <c r="F185" i="33"/>
  <c r="D185" i="33"/>
  <c r="C185" i="33"/>
  <c r="F184" i="33"/>
  <c r="E184" i="33"/>
  <c r="F183" i="33"/>
  <c r="E183" i="33"/>
  <c r="F182" i="33"/>
  <c r="F181" i="33" s="1"/>
  <c r="E182" i="33"/>
  <c r="N181" i="33"/>
  <c r="M181" i="33"/>
  <c r="L181" i="33"/>
  <c r="K181" i="33"/>
  <c r="J181" i="33"/>
  <c r="I181" i="33"/>
  <c r="H181" i="33"/>
  <c r="G181" i="33"/>
  <c r="D181" i="33"/>
  <c r="C181" i="33"/>
  <c r="F180" i="33"/>
  <c r="E180" i="33"/>
  <c r="F179" i="33"/>
  <c r="E179" i="33"/>
  <c r="F178" i="33"/>
  <c r="E178" i="33"/>
  <c r="E177" i="33" s="1"/>
  <c r="N177" i="33"/>
  <c r="M177" i="33"/>
  <c r="L177" i="33"/>
  <c r="K177" i="33"/>
  <c r="J177" i="33"/>
  <c r="I177" i="33"/>
  <c r="H177" i="33"/>
  <c r="G177" i="33"/>
  <c r="D177" i="33"/>
  <c r="C177" i="33"/>
  <c r="F176" i="33"/>
  <c r="E176" i="33"/>
  <c r="F175" i="33"/>
  <c r="E175" i="33"/>
  <c r="F174" i="33"/>
  <c r="F173" i="33" s="1"/>
  <c r="E174" i="33"/>
  <c r="N173" i="33"/>
  <c r="M173" i="33"/>
  <c r="L173" i="33"/>
  <c r="K173" i="33"/>
  <c r="J173" i="33"/>
  <c r="I173" i="33"/>
  <c r="H173" i="33"/>
  <c r="G173" i="33"/>
  <c r="D173" i="33"/>
  <c r="C173" i="33"/>
  <c r="F172" i="33"/>
  <c r="E172" i="33"/>
  <c r="F171" i="33"/>
  <c r="E171" i="33"/>
  <c r="F170" i="33"/>
  <c r="F169" i="33" s="1"/>
  <c r="E170" i="33"/>
  <c r="E169" i="33" s="1"/>
  <c r="N169" i="33"/>
  <c r="M169" i="33"/>
  <c r="L169" i="33"/>
  <c r="K169" i="33"/>
  <c r="J169" i="33"/>
  <c r="I169" i="33"/>
  <c r="H169" i="33"/>
  <c r="G169" i="33"/>
  <c r="D169" i="33"/>
  <c r="C169" i="33"/>
  <c r="F168" i="33"/>
  <c r="E168" i="33"/>
  <c r="F167" i="33"/>
  <c r="E167" i="33"/>
  <c r="F166" i="33"/>
  <c r="E166" i="33"/>
  <c r="N165" i="33"/>
  <c r="M165" i="33"/>
  <c r="L165" i="33"/>
  <c r="K165" i="33"/>
  <c r="J165" i="33"/>
  <c r="I165" i="33"/>
  <c r="H165" i="33"/>
  <c r="H164" i="33" s="1"/>
  <c r="G165" i="33"/>
  <c r="D165" i="33"/>
  <c r="C165" i="33"/>
  <c r="F163" i="33"/>
  <c r="E163" i="33"/>
  <c r="F162" i="33"/>
  <c r="E162" i="33"/>
  <c r="F161" i="33"/>
  <c r="E161" i="33"/>
  <c r="F160" i="33"/>
  <c r="F159" i="33" s="1"/>
  <c r="E160" i="33"/>
  <c r="E159" i="33" s="1"/>
  <c r="N159" i="33"/>
  <c r="M159" i="33"/>
  <c r="L159" i="33"/>
  <c r="K159" i="33"/>
  <c r="J159" i="33"/>
  <c r="I159" i="33"/>
  <c r="H159" i="33"/>
  <c r="G159" i="33"/>
  <c r="D159" i="33"/>
  <c r="C159" i="33"/>
  <c r="F158" i="33"/>
  <c r="E158" i="33"/>
  <c r="F157" i="33"/>
  <c r="E157" i="33"/>
  <c r="F156" i="33"/>
  <c r="E156" i="33"/>
  <c r="E154" i="33" s="1"/>
  <c r="F155" i="33"/>
  <c r="E155" i="33"/>
  <c r="N154" i="33"/>
  <c r="M154" i="33"/>
  <c r="L154" i="33"/>
  <c r="K154" i="33"/>
  <c r="J154" i="33"/>
  <c r="I154" i="33"/>
  <c r="H154" i="33"/>
  <c r="G154" i="33"/>
  <c r="D154" i="33"/>
  <c r="C154" i="33"/>
  <c r="F153" i="33"/>
  <c r="E153" i="33"/>
  <c r="F152" i="33"/>
  <c r="E152" i="33"/>
  <c r="F151" i="33"/>
  <c r="E151" i="33"/>
  <c r="E150" i="33" s="1"/>
  <c r="N150" i="33"/>
  <c r="M150" i="33"/>
  <c r="L150" i="33"/>
  <c r="K150" i="33"/>
  <c r="J150" i="33"/>
  <c r="I150" i="33"/>
  <c r="H150" i="33"/>
  <c r="G150" i="33"/>
  <c r="F150" i="33"/>
  <c r="D150" i="33"/>
  <c r="C150" i="33"/>
  <c r="F149" i="33"/>
  <c r="E149" i="33"/>
  <c r="F148" i="33"/>
  <c r="E148" i="33"/>
  <c r="F147" i="33"/>
  <c r="E147" i="33"/>
  <c r="F146" i="33"/>
  <c r="E146" i="33"/>
  <c r="N145" i="33"/>
  <c r="M145" i="33"/>
  <c r="L145" i="33"/>
  <c r="K145" i="33"/>
  <c r="J145" i="33"/>
  <c r="I145" i="33"/>
  <c r="H145" i="33"/>
  <c r="G145" i="33"/>
  <c r="F145" i="33"/>
  <c r="D145" i="33"/>
  <c r="C145" i="33"/>
  <c r="F144" i="33"/>
  <c r="E144" i="33"/>
  <c r="F143" i="33"/>
  <c r="E143" i="33"/>
  <c r="F142" i="33"/>
  <c r="E142" i="33"/>
  <c r="F141" i="33"/>
  <c r="F140" i="33" s="1"/>
  <c r="E141" i="33"/>
  <c r="N140" i="33"/>
  <c r="M140" i="33"/>
  <c r="L140" i="33"/>
  <c r="K140" i="33"/>
  <c r="J140" i="33"/>
  <c r="I140" i="33"/>
  <c r="H140" i="33"/>
  <c r="G140" i="33"/>
  <c r="D140" i="33"/>
  <c r="C140" i="33"/>
  <c r="F139" i="33"/>
  <c r="E139" i="33"/>
  <c r="F138" i="33"/>
  <c r="E138" i="33"/>
  <c r="F137" i="33"/>
  <c r="E137" i="33"/>
  <c r="F136" i="33"/>
  <c r="E136" i="33"/>
  <c r="E135" i="33" s="1"/>
  <c r="N135" i="33"/>
  <c r="M135" i="33"/>
  <c r="L135" i="33"/>
  <c r="K135" i="33"/>
  <c r="J135" i="33"/>
  <c r="I135" i="33"/>
  <c r="H135" i="33"/>
  <c r="G135" i="33"/>
  <c r="D135" i="33"/>
  <c r="C135" i="33"/>
  <c r="F134" i="33"/>
  <c r="E134" i="33"/>
  <c r="F133" i="33"/>
  <c r="E133" i="33"/>
  <c r="F132" i="33"/>
  <c r="E132" i="33"/>
  <c r="F131" i="33"/>
  <c r="F130" i="33" s="1"/>
  <c r="E131" i="33"/>
  <c r="N130" i="33"/>
  <c r="M130" i="33"/>
  <c r="L130" i="33"/>
  <c r="K130" i="33"/>
  <c r="J130" i="33"/>
  <c r="I130" i="33"/>
  <c r="H130" i="33"/>
  <c r="G130" i="33"/>
  <c r="D130" i="33"/>
  <c r="C130" i="33"/>
  <c r="F129" i="33"/>
  <c r="E129" i="33"/>
  <c r="F128" i="33"/>
  <c r="E128" i="33"/>
  <c r="F127" i="33"/>
  <c r="E127" i="33"/>
  <c r="F126" i="33"/>
  <c r="F125" i="33" s="1"/>
  <c r="E126" i="33"/>
  <c r="N125" i="33"/>
  <c r="M125" i="33"/>
  <c r="L125" i="33"/>
  <c r="K125" i="33"/>
  <c r="J125" i="33"/>
  <c r="I125" i="33"/>
  <c r="H125" i="33"/>
  <c r="G125" i="33"/>
  <c r="D125" i="33"/>
  <c r="C125" i="33"/>
  <c r="F124" i="33"/>
  <c r="E124" i="33"/>
  <c r="F123" i="33"/>
  <c r="E123" i="33"/>
  <c r="F122" i="33"/>
  <c r="E122" i="33"/>
  <c r="F121" i="33"/>
  <c r="E121" i="33"/>
  <c r="N120" i="33"/>
  <c r="M120" i="33"/>
  <c r="L120" i="33"/>
  <c r="K120" i="33"/>
  <c r="J120" i="33"/>
  <c r="I120" i="33"/>
  <c r="H120" i="33"/>
  <c r="G120" i="33"/>
  <c r="D120" i="33"/>
  <c r="C120" i="33"/>
  <c r="F119" i="33"/>
  <c r="E119" i="33"/>
  <c r="F118" i="33"/>
  <c r="F117" i="33" s="1"/>
  <c r="E118" i="33"/>
  <c r="N117" i="33"/>
  <c r="M117" i="33"/>
  <c r="L117" i="33"/>
  <c r="K117" i="33"/>
  <c r="J117" i="33"/>
  <c r="I117" i="33"/>
  <c r="H117" i="33"/>
  <c r="G117" i="33"/>
  <c r="D117" i="33"/>
  <c r="C117" i="33"/>
  <c r="F116" i="33"/>
  <c r="E116" i="33"/>
  <c r="F115" i="33"/>
  <c r="E115" i="33"/>
  <c r="F114" i="33"/>
  <c r="E114" i="33"/>
  <c r="F113" i="33"/>
  <c r="E113" i="33"/>
  <c r="E112" i="33" s="1"/>
  <c r="N112" i="33"/>
  <c r="M112" i="33"/>
  <c r="L112" i="33"/>
  <c r="K112" i="33"/>
  <c r="J112" i="33"/>
  <c r="I112" i="33"/>
  <c r="H112" i="33"/>
  <c r="G112" i="33"/>
  <c r="F112" i="33"/>
  <c r="D112" i="33"/>
  <c r="C112" i="33"/>
  <c r="F111" i="33"/>
  <c r="E111" i="33"/>
  <c r="F110" i="33"/>
  <c r="E110" i="33"/>
  <c r="N109" i="33"/>
  <c r="M109" i="33"/>
  <c r="L109" i="33"/>
  <c r="K109" i="33"/>
  <c r="J109" i="33"/>
  <c r="I109" i="33"/>
  <c r="H109" i="33"/>
  <c r="G109" i="33"/>
  <c r="F109" i="33"/>
  <c r="D109" i="33"/>
  <c r="C109" i="33"/>
  <c r="F108" i="33"/>
  <c r="E108" i="33"/>
  <c r="F107" i="33"/>
  <c r="F106" i="33" s="1"/>
  <c r="E107" i="33"/>
  <c r="N106" i="33"/>
  <c r="M106" i="33"/>
  <c r="L106" i="33"/>
  <c r="K106" i="33"/>
  <c r="J106" i="33"/>
  <c r="I106" i="33"/>
  <c r="H106" i="33"/>
  <c r="G106" i="33"/>
  <c r="D106" i="33"/>
  <c r="C106" i="33"/>
  <c r="F105" i="33"/>
  <c r="E105" i="33"/>
  <c r="F104" i="33"/>
  <c r="E104" i="33"/>
  <c r="E103" i="33" s="1"/>
  <c r="N103" i="33"/>
  <c r="M103" i="33"/>
  <c r="L103" i="33"/>
  <c r="K103" i="33"/>
  <c r="J103" i="33"/>
  <c r="I103" i="33"/>
  <c r="H103" i="33"/>
  <c r="G103" i="33"/>
  <c r="D103" i="33"/>
  <c r="C103" i="33"/>
  <c r="F101" i="33"/>
  <c r="E101" i="33"/>
  <c r="F100" i="33"/>
  <c r="E100" i="33"/>
  <c r="F99" i="33"/>
  <c r="E99" i="33"/>
  <c r="F98" i="33"/>
  <c r="E98" i="33"/>
  <c r="F97" i="33"/>
  <c r="E97" i="33"/>
  <c r="F96" i="33"/>
  <c r="E96" i="33"/>
  <c r="F95" i="33"/>
  <c r="E95" i="33"/>
  <c r="N94" i="33"/>
  <c r="M94" i="33"/>
  <c r="L94" i="33"/>
  <c r="K94" i="33"/>
  <c r="J94" i="33"/>
  <c r="I94" i="33"/>
  <c r="H94" i="33"/>
  <c r="G94" i="33"/>
  <c r="D94" i="33"/>
  <c r="D85" i="33" s="1"/>
  <c r="C94" i="33"/>
  <c r="F93" i="33"/>
  <c r="E93" i="33"/>
  <c r="F92" i="33"/>
  <c r="E92" i="33"/>
  <c r="F91" i="33"/>
  <c r="E91" i="33"/>
  <c r="N90" i="33"/>
  <c r="N85" i="33" s="1"/>
  <c r="N78" i="33" s="1"/>
  <c r="N77" i="33" s="1"/>
  <c r="M90" i="33"/>
  <c r="L90" i="33"/>
  <c r="K90" i="33"/>
  <c r="K85" i="33" s="1"/>
  <c r="J90" i="33"/>
  <c r="J85" i="33" s="1"/>
  <c r="I90" i="33"/>
  <c r="H90" i="33"/>
  <c r="G90" i="33"/>
  <c r="G85" i="33" s="1"/>
  <c r="F90" i="33"/>
  <c r="D90" i="33"/>
  <c r="C90" i="33"/>
  <c r="F89" i="33"/>
  <c r="E89" i="33"/>
  <c r="F88" i="33"/>
  <c r="E88" i="33"/>
  <c r="F87" i="33"/>
  <c r="E87" i="33"/>
  <c r="F86" i="33"/>
  <c r="E86" i="33"/>
  <c r="F84" i="33"/>
  <c r="E84" i="33"/>
  <c r="F83" i="33"/>
  <c r="E83" i="33"/>
  <c r="F82" i="33"/>
  <c r="E82" i="33"/>
  <c r="F81" i="33"/>
  <c r="E81" i="33"/>
  <c r="E79" i="33" s="1"/>
  <c r="F80" i="33"/>
  <c r="E80" i="33"/>
  <c r="N79" i="33"/>
  <c r="M79" i="33"/>
  <c r="L79" i="33"/>
  <c r="K79" i="33"/>
  <c r="J79" i="33"/>
  <c r="I79" i="33"/>
  <c r="H79" i="33"/>
  <c r="G79" i="33"/>
  <c r="D79" i="33"/>
  <c r="C79" i="33"/>
  <c r="F76" i="33"/>
  <c r="E76" i="33"/>
  <c r="F75" i="33"/>
  <c r="E75" i="33"/>
  <c r="F74" i="33"/>
  <c r="E74" i="33"/>
  <c r="E73" i="33" s="1"/>
  <c r="N73" i="33"/>
  <c r="M73" i="33"/>
  <c r="L73" i="33"/>
  <c r="K73" i="33"/>
  <c r="J73" i="33"/>
  <c r="J67" i="33" s="1"/>
  <c r="I73" i="33"/>
  <c r="H73" i="33"/>
  <c r="G73" i="33"/>
  <c r="F73" i="33"/>
  <c r="D73" i="33"/>
  <c r="C73" i="33"/>
  <c r="F72" i="33"/>
  <c r="E72" i="33"/>
  <c r="F71" i="33"/>
  <c r="E71" i="33"/>
  <c r="F70" i="33"/>
  <c r="F69" i="33" s="1"/>
  <c r="F68" i="33" s="1"/>
  <c r="F67" i="33" s="1"/>
  <c r="E70" i="33"/>
  <c r="N69" i="33"/>
  <c r="M69" i="33"/>
  <c r="M68" i="33" s="1"/>
  <c r="L69" i="33"/>
  <c r="L68" i="33" s="1"/>
  <c r="L67" i="33" s="1"/>
  <c r="K69" i="33"/>
  <c r="K68" i="33" s="1"/>
  <c r="J69" i="33"/>
  <c r="I69" i="33"/>
  <c r="I68" i="33" s="1"/>
  <c r="H69" i="33"/>
  <c r="H68" i="33" s="1"/>
  <c r="H67" i="33" s="1"/>
  <c r="G69" i="33"/>
  <c r="G68" i="33" s="1"/>
  <c r="D69" i="33"/>
  <c r="C69" i="33"/>
  <c r="C68" i="33" s="1"/>
  <c r="C67" i="33" s="1"/>
  <c r="N68" i="33"/>
  <c r="J68" i="33"/>
  <c r="D68" i="33"/>
  <c r="D67" i="33" s="1"/>
  <c r="F66" i="33"/>
  <c r="E66" i="33"/>
  <c r="F65" i="33"/>
  <c r="F64" i="33" s="1"/>
  <c r="F63" i="33" s="1"/>
  <c r="E65" i="33"/>
  <c r="E64" i="33" s="1"/>
  <c r="E63" i="33" s="1"/>
  <c r="N64" i="33"/>
  <c r="M64" i="33"/>
  <c r="M63" i="33" s="1"/>
  <c r="L64" i="33"/>
  <c r="L63" i="33" s="1"/>
  <c r="K64" i="33"/>
  <c r="K63" i="33" s="1"/>
  <c r="J64" i="33"/>
  <c r="J63" i="33" s="1"/>
  <c r="I64" i="33"/>
  <c r="H64" i="33"/>
  <c r="G64" i="33"/>
  <c r="G63" i="33" s="1"/>
  <c r="D64" i="33"/>
  <c r="C64" i="33"/>
  <c r="C63" i="33" s="1"/>
  <c r="N63" i="33"/>
  <c r="I63" i="33"/>
  <c r="H63" i="33"/>
  <c r="D63" i="33"/>
  <c r="F62" i="33"/>
  <c r="E62" i="33"/>
  <c r="F61" i="33"/>
  <c r="E61" i="33"/>
  <c r="F60" i="33"/>
  <c r="E60" i="33"/>
  <c r="F59" i="33"/>
  <c r="F58" i="33" s="1"/>
  <c r="E59" i="33"/>
  <c r="N58" i="33"/>
  <c r="M58" i="33"/>
  <c r="L58" i="33"/>
  <c r="K58" i="33"/>
  <c r="J58" i="33"/>
  <c r="I58" i="33"/>
  <c r="H58" i="33"/>
  <c r="G58" i="33"/>
  <c r="D58" i="33"/>
  <c r="C58" i="33"/>
  <c r="F57" i="33"/>
  <c r="E57" i="33"/>
  <c r="F56" i="33"/>
  <c r="E56" i="33"/>
  <c r="F55" i="33"/>
  <c r="E55" i="33"/>
  <c r="N54" i="33"/>
  <c r="M54" i="33"/>
  <c r="M52" i="33" s="1"/>
  <c r="L54" i="33"/>
  <c r="L52" i="33" s="1"/>
  <c r="K54" i="33"/>
  <c r="J54" i="33"/>
  <c r="J52" i="33" s="1"/>
  <c r="I54" i="33"/>
  <c r="I52" i="33" s="1"/>
  <c r="H54" i="33"/>
  <c r="H52" i="33" s="1"/>
  <c r="G54" i="33"/>
  <c r="G52" i="33" s="1"/>
  <c r="D54" i="33"/>
  <c r="D52" i="33" s="1"/>
  <c r="C54" i="33"/>
  <c r="C52" i="33" s="1"/>
  <c r="F53" i="33"/>
  <c r="E53" i="33"/>
  <c r="N52" i="33"/>
  <c r="K52" i="33"/>
  <c r="F51" i="33"/>
  <c r="F50" i="33" s="1"/>
  <c r="E51" i="33"/>
  <c r="E50" i="33" s="1"/>
  <c r="N50" i="33"/>
  <c r="M50" i="33"/>
  <c r="L50" i="33"/>
  <c r="K50" i="33"/>
  <c r="J50" i="33"/>
  <c r="I50" i="33"/>
  <c r="H50" i="33"/>
  <c r="G50" i="33"/>
  <c r="D50" i="33"/>
  <c r="C50" i="33"/>
  <c r="F49" i="33"/>
  <c r="F48" i="33" s="1"/>
  <c r="E49" i="33"/>
  <c r="E48" i="33" s="1"/>
  <c r="N48" i="33"/>
  <c r="M48" i="33"/>
  <c r="L48" i="33"/>
  <c r="K48" i="33"/>
  <c r="J48" i="33"/>
  <c r="I48" i="33"/>
  <c r="H48" i="33"/>
  <c r="G48" i="33"/>
  <c r="D48" i="33"/>
  <c r="C48" i="33"/>
  <c r="F47" i="33"/>
  <c r="E47" i="33"/>
  <c r="F46" i="33"/>
  <c r="E46" i="33"/>
  <c r="F45" i="33"/>
  <c r="E45" i="33"/>
  <c r="F44" i="33"/>
  <c r="E44" i="33"/>
  <c r="F43" i="33"/>
  <c r="E43" i="33"/>
  <c r="F42" i="33"/>
  <c r="E42" i="33"/>
  <c r="F41" i="33"/>
  <c r="E41" i="33"/>
  <c r="F40" i="33"/>
  <c r="E40" i="33"/>
  <c r="F39" i="33"/>
  <c r="E39" i="33"/>
  <c r="F38" i="33"/>
  <c r="E38" i="33"/>
  <c r="F37" i="33"/>
  <c r="E37" i="33"/>
  <c r="F36" i="33"/>
  <c r="E36" i="33"/>
  <c r="F35" i="33"/>
  <c r="E35" i="33"/>
  <c r="F34" i="33"/>
  <c r="E34" i="33"/>
  <c r="N33" i="33"/>
  <c r="M33" i="33"/>
  <c r="L33" i="33"/>
  <c r="K33" i="33"/>
  <c r="J33" i="33"/>
  <c r="I33" i="33"/>
  <c r="H33" i="33"/>
  <c r="G33" i="33"/>
  <c r="D33" i="33"/>
  <c r="C33" i="33"/>
  <c r="K32" i="33"/>
  <c r="F31" i="33"/>
  <c r="F30" i="33" s="1"/>
  <c r="E31" i="33"/>
  <c r="E30" i="33" s="1"/>
  <c r="N30" i="33"/>
  <c r="M30" i="33"/>
  <c r="L30" i="33"/>
  <c r="K30" i="33"/>
  <c r="J30" i="33"/>
  <c r="I30" i="33"/>
  <c r="H30" i="33"/>
  <c r="G30" i="33"/>
  <c r="D30" i="33"/>
  <c r="C30" i="33"/>
  <c r="F29" i="33"/>
  <c r="E29" i="33"/>
  <c r="F28" i="33"/>
  <c r="E28" i="33"/>
  <c r="F27" i="33"/>
  <c r="E27" i="33"/>
  <c r="F26" i="33"/>
  <c r="E26" i="33"/>
  <c r="E25" i="33" s="1"/>
  <c r="N25" i="33"/>
  <c r="M25" i="33"/>
  <c r="L25" i="33"/>
  <c r="K25" i="33"/>
  <c r="K22" i="33" s="1"/>
  <c r="K21" i="33" s="1"/>
  <c r="K20" i="33" s="1"/>
  <c r="J25" i="33"/>
  <c r="I25" i="33"/>
  <c r="H25" i="33"/>
  <c r="G25" i="33"/>
  <c r="D25" i="33"/>
  <c r="C25" i="33"/>
  <c r="F24" i="33"/>
  <c r="F23" i="33" s="1"/>
  <c r="E24" i="33"/>
  <c r="E23" i="33" s="1"/>
  <c r="N23" i="33"/>
  <c r="M23" i="33"/>
  <c r="L23" i="33"/>
  <c r="K23" i="33"/>
  <c r="J23" i="33"/>
  <c r="I23" i="33"/>
  <c r="H23" i="33"/>
  <c r="G23" i="33"/>
  <c r="D23" i="33"/>
  <c r="C23" i="33"/>
  <c r="C22" i="33" s="1"/>
  <c r="C21" i="33" s="1"/>
  <c r="F19" i="33"/>
  <c r="E19" i="33"/>
  <c r="F18" i="33"/>
  <c r="E18" i="33"/>
  <c r="N17" i="33"/>
  <c r="N16" i="33" s="1"/>
  <c r="N15" i="33" s="1"/>
  <c r="M17" i="33"/>
  <c r="M16" i="33" s="1"/>
  <c r="M15" i="33" s="1"/>
  <c r="L17" i="33"/>
  <c r="L16" i="33" s="1"/>
  <c r="L15" i="33" s="1"/>
  <c r="K17" i="33"/>
  <c r="K16" i="33" s="1"/>
  <c r="K15" i="33" s="1"/>
  <c r="J17" i="33"/>
  <c r="J16" i="33" s="1"/>
  <c r="J15" i="33" s="1"/>
  <c r="I17" i="33"/>
  <c r="I16" i="33" s="1"/>
  <c r="I15" i="33" s="1"/>
  <c r="H17" i="33"/>
  <c r="H16" i="33" s="1"/>
  <c r="H15" i="33" s="1"/>
  <c r="G17" i="33"/>
  <c r="D17" i="33"/>
  <c r="C17" i="33"/>
  <c r="C16" i="33" s="1"/>
  <c r="C15" i="33" s="1"/>
  <c r="G16" i="33"/>
  <c r="D16" i="33"/>
  <c r="D15" i="33" s="1"/>
  <c r="G15" i="33"/>
  <c r="I102" i="33" l="1"/>
  <c r="N102" i="33"/>
  <c r="F177" i="33"/>
  <c r="E17" i="33"/>
  <c r="E16" i="33" s="1"/>
  <c r="E15" i="33" s="1"/>
  <c r="D22" i="33"/>
  <c r="M22" i="33"/>
  <c r="M21" i="33" s="1"/>
  <c r="G32" i="33"/>
  <c r="E54" i="33"/>
  <c r="H85" i="33"/>
  <c r="H78" i="33" s="1"/>
  <c r="H77" i="33" s="1"/>
  <c r="F94" i="33"/>
  <c r="F103" i="33"/>
  <c r="G22" i="33"/>
  <c r="G21" i="33" s="1"/>
  <c r="E22" i="33"/>
  <c r="J22" i="33"/>
  <c r="J21" i="33" s="1"/>
  <c r="E33" i="33"/>
  <c r="F54" i="33"/>
  <c r="F52" i="33" s="1"/>
  <c r="E58" i="33"/>
  <c r="G67" i="33"/>
  <c r="K67" i="33"/>
  <c r="E69" i="33"/>
  <c r="E68" i="33" s="1"/>
  <c r="E67" i="33" s="1"/>
  <c r="I85" i="33"/>
  <c r="M85" i="33"/>
  <c r="M78" i="33" s="1"/>
  <c r="M77" i="33" s="1"/>
  <c r="E94" i="33"/>
  <c r="C102" i="33"/>
  <c r="E117" i="33"/>
  <c r="E130" i="33"/>
  <c r="G164" i="33"/>
  <c r="K164" i="33"/>
  <c r="E165" i="33"/>
  <c r="F193" i="33"/>
  <c r="C202" i="33"/>
  <c r="I202" i="33"/>
  <c r="M202" i="33"/>
  <c r="E277" i="33"/>
  <c r="E295" i="33"/>
  <c r="E305" i="33"/>
  <c r="C331" i="33"/>
  <c r="I331" i="33"/>
  <c r="M331" i="33"/>
  <c r="E347" i="33"/>
  <c r="F357" i="33"/>
  <c r="F387" i="33"/>
  <c r="F391" i="33"/>
  <c r="N412" i="33"/>
  <c r="L484" i="33"/>
  <c r="L480" i="33" s="1"/>
  <c r="I21" i="34"/>
  <c r="I20" i="34" s="1"/>
  <c r="I14" i="34" s="1"/>
  <c r="C21" i="34"/>
  <c r="I32" i="34"/>
  <c r="N32" i="34"/>
  <c r="J32" i="34"/>
  <c r="J20" i="34" s="1"/>
  <c r="J14" i="34" s="1"/>
  <c r="H85" i="34"/>
  <c r="H78" i="34" s="1"/>
  <c r="H77" i="34" s="1"/>
  <c r="L85" i="34"/>
  <c r="F94" i="34"/>
  <c r="F85" i="34" s="1"/>
  <c r="F78" i="34" s="1"/>
  <c r="F77" i="34" s="1"/>
  <c r="E103" i="34"/>
  <c r="E185" i="34"/>
  <c r="F196" i="34"/>
  <c r="D202" i="34"/>
  <c r="E227" i="34"/>
  <c r="E291" i="34"/>
  <c r="M14" i="34"/>
  <c r="I85" i="34"/>
  <c r="I78" i="34" s="1"/>
  <c r="I77" i="34" s="1"/>
  <c r="M85" i="34"/>
  <c r="J102" i="33"/>
  <c r="N202" i="33"/>
  <c r="G235" i="33"/>
  <c r="K235" i="33"/>
  <c r="I412" i="33"/>
  <c r="C412" i="33"/>
  <c r="J468" i="33"/>
  <c r="J78" i="34"/>
  <c r="J77" i="34" s="1"/>
  <c r="N78" i="34"/>
  <c r="N77" i="34" s="1"/>
  <c r="D85" i="34"/>
  <c r="D78" i="34" s="1"/>
  <c r="D77" i="34" s="1"/>
  <c r="C102" i="34"/>
  <c r="M164" i="34"/>
  <c r="K14" i="33"/>
  <c r="I22" i="33"/>
  <c r="I21" i="33" s="1"/>
  <c r="L85" i="33"/>
  <c r="L78" i="33" s="1"/>
  <c r="L77" i="33" s="1"/>
  <c r="F120" i="33"/>
  <c r="F135" i="33"/>
  <c r="I164" i="33"/>
  <c r="M164" i="33"/>
  <c r="C164" i="33"/>
  <c r="E193" i="33"/>
  <c r="E219" i="33"/>
  <c r="E227" i="33"/>
  <c r="C235" i="33"/>
  <c r="F282" i="33"/>
  <c r="F292" i="33"/>
  <c r="F300" i="33"/>
  <c r="H331" i="33"/>
  <c r="L331" i="33"/>
  <c r="F332" i="33"/>
  <c r="E357" i="33"/>
  <c r="E387" i="33"/>
  <c r="E391" i="33"/>
  <c r="F429" i="33"/>
  <c r="F433" i="33"/>
  <c r="E437" i="33"/>
  <c r="E441" i="33"/>
  <c r="E496" i="33"/>
  <c r="E495" i="33" s="1"/>
  <c r="F58" i="34"/>
  <c r="L78" i="34"/>
  <c r="L77" i="34" s="1"/>
  <c r="F79" i="34"/>
  <c r="K102" i="34"/>
  <c r="E112" i="34"/>
  <c r="E135" i="34"/>
  <c r="E165" i="34"/>
  <c r="C468" i="33"/>
  <c r="M468" i="33"/>
  <c r="C480" i="33"/>
  <c r="I480" i="33"/>
  <c r="M480" i="33"/>
  <c r="G484" i="33"/>
  <c r="G480" i="33" s="1"/>
  <c r="K484" i="33"/>
  <c r="K480" i="33" s="1"/>
  <c r="E485" i="33"/>
  <c r="C484" i="33"/>
  <c r="F25" i="34"/>
  <c r="N21" i="34"/>
  <c r="F33" i="34"/>
  <c r="F69" i="34"/>
  <c r="F68" i="34" s="1"/>
  <c r="F73" i="34"/>
  <c r="M78" i="34"/>
  <c r="M77" i="34" s="1"/>
  <c r="E79" i="34"/>
  <c r="G78" i="34"/>
  <c r="G77" i="34" s="1"/>
  <c r="K78" i="34"/>
  <c r="K77" i="34" s="1"/>
  <c r="F106" i="34"/>
  <c r="F117" i="34"/>
  <c r="F140" i="34"/>
  <c r="E159" i="34"/>
  <c r="H164" i="34"/>
  <c r="L164" i="34"/>
  <c r="F165" i="34"/>
  <c r="E169" i="34"/>
  <c r="E196" i="34"/>
  <c r="F227" i="34"/>
  <c r="G235" i="34"/>
  <c r="K235" i="34"/>
  <c r="E248" i="34"/>
  <c r="C235" i="34"/>
  <c r="E256" i="34"/>
  <c r="I311" i="34"/>
  <c r="M311" i="34"/>
  <c r="E312" i="34"/>
  <c r="E311" i="34" s="1"/>
  <c r="H468" i="34"/>
  <c r="L468" i="34"/>
  <c r="F468" i="34"/>
  <c r="J480" i="34"/>
  <c r="N480" i="34"/>
  <c r="K22" i="35"/>
  <c r="E25" i="35"/>
  <c r="G67" i="35"/>
  <c r="K67" i="35"/>
  <c r="E69" i="35"/>
  <c r="E68" i="35" s="1"/>
  <c r="E67" i="35" s="1"/>
  <c r="J85" i="35"/>
  <c r="J78" i="35" s="1"/>
  <c r="J77" i="35" s="1"/>
  <c r="N85" i="35"/>
  <c r="N78" i="35" s="1"/>
  <c r="N77" i="35" s="1"/>
  <c r="C102" i="35"/>
  <c r="G102" i="35"/>
  <c r="K102" i="35"/>
  <c r="E106" i="35"/>
  <c r="E112" i="35"/>
  <c r="E120" i="35"/>
  <c r="E130" i="35"/>
  <c r="E140" i="35"/>
  <c r="E150" i="35"/>
  <c r="E189" i="35"/>
  <c r="E193" i="35"/>
  <c r="D202" i="35"/>
  <c r="F282" i="35"/>
  <c r="C291" i="35"/>
  <c r="L291" i="35"/>
  <c r="F305" i="35"/>
  <c r="M311" i="35"/>
  <c r="E371" i="35"/>
  <c r="F383" i="35"/>
  <c r="F387" i="35"/>
  <c r="E421" i="35"/>
  <c r="E433" i="35"/>
  <c r="H468" i="35"/>
  <c r="D484" i="35"/>
  <c r="J484" i="35"/>
  <c r="J480" i="35" s="1"/>
  <c r="N484" i="35"/>
  <c r="N480" i="35" s="1"/>
  <c r="F490" i="35"/>
  <c r="H22" i="36"/>
  <c r="H21" i="36" s="1"/>
  <c r="H20" i="36" s="1"/>
  <c r="H14" i="36" s="1"/>
  <c r="E106" i="36"/>
  <c r="E112" i="36"/>
  <c r="E120" i="36"/>
  <c r="E130" i="36"/>
  <c r="E140" i="36"/>
  <c r="E150" i="36"/>
  <c r="N235" i="36"/>
  <c r="J291" i="36"/>
  <c r="N291" i="36"/>
  <c r="F300" i="36"/>
  <c r="H331" i="36"/>
  <c r="L350" i="36"/>
  <c r="I412" i="36"/>
  <c r="C412" i="36"/>
  <c r="L22" i="35"/>
  <c r="L21" i="35" s="1"/>
  <c r="K480" i="35"/>
  <c r="G480" i="35"/>
  <c r="K32" i="36"/>
  <c r="D102" i="36"/>
  <c r="D350" i="34"/>
  <c r="I350" i="34"/>
  <c r="M350" i="34"/>
  <c r="C412" i="34"/>
  <c r="H480" i="34"/>
  <c r="K32" i="35"/>
  <c r="K235" i="35"/>
  <c r="I291" i="35"/>
  <c r="M291" i="35"/>
  <c r="F291" i="35"/>
  <c r="I67" i="36"/>
  <c r="M67" i="36"/>
  <c r="G350" i="36"/>
  <c r="F312" i="34"/>
  <c r="F311" i="34" s="1"/>
  <c r="F363" i="34"/>
  <c r="F367" i="34"/>
  <c r="E371" i="34"/>
  <c r="E375" i="34"/>
  <c r="F395" i="34"/>
  <c r="F399" i="34"/>
  <c r="F429" i="34"/>
  <c r="F433" i="34"/>
  <c r="E437" i="34"/>
  <c r="E441" i="34"/>
  <c r="C480" i="34"/>
  <c r="I480" i="34"/>
  <c r="M480" i="34"/>
  <c r="G484" i="34"/>
  <c r="G480" i="34" s="1"/>
  <c r="K484" i="34"/>
  <c r="K480" i="34" s="1"/>
  <c r="E485" i="34"/>
  <c r="F33" i="35"/>
  <c r="L78" i="35"/>
  <c r="L77" i="35" s="1"/>
  <c r="F79" i="35"/>
  <c r="H102" i="35"/>
  <c r="F103" i="35"/>
  <c r="D102" i="35"/>
  <c r="F109" i="35"/>
  <c r="F117" i="35"/>
  <c r="F125" i="35"/>
  <c r="F135" i="35"/>
  <c r="F145" i="35"/>
  <c r="F173" i="35"/>
  <c r="F177" i="35"/>
  <c r="C202" i="35"/>
  <c r="F236" i="35"/>
  <c r="F248" i="35"/>
  <c r="F256" i="35"/>
  <c r="E260" i="35"/>
  <c r="E295" i="35"/>
  <c r="F312" i="35"/>
  <c r="J311" i="35"/>
  <c r="E387" i="35"/>
  <c r="E399" i="35"/>
  <c r="F437" i="35"/>
  <c r="F441" i="35"/>
  <c r="E445" i="35"/>
  <c r="K468" i="35"/>
  <c r="C480" i="35"/>
  <c r="E481" i="35"/>
  <c r="F25" i="36"/>
  <c r="G67" i="36"/>
  <c r="D78" i="36"/>
  <c r="D77" i="36" s="1"/>
  <c r="E189" i="36"/>
  <c r="G235" i="36"/>
  <c r="D291" i="36"/>
  <c r="E357" i="36"/>
  <c r="K480" i="36"/>
  <c r="L102" i="36"/>
  <c r="F106" i="36"/>
  <c r="F112" i="36"/>
  <c r="F120" i="36"/>
  <c r="F130" i="36"/>
  <c r="F140" i="36"/>
  <c r="F150" i="36"/>
  <c r="I164" i="36"/>
  <c r="F173" i="36"/>
  <c r="F177" i="36"/>
  <c r="E181" i="36"/>
  <c r="E185" i="36"/>
  <c r="E227" i="36"/>
  <c r="K235" i="36"/>
  <c r="E248" i="36"/>
  <c r="E256" i="36"/>
  <c r="F282" i="36"/>
  <c r="F295" i="36"/>
  <c r="E375" i="36"/>
  <c r="G412" i="36"/>
  <c r="K412" i="36"/>
  <c r="E417" i="36"/>
  <c r="F425" i="36"/>
  <c r="E449" i="36"/>
  <c r="I468" i="36"/>
  <c r="C468" i="36"/>
  <c r="H468" i="36"/>
  <c r="L468" i="36"/>
  <c r="F468" i="36"/>
  <c r="F481" i="36"/>
  <c r="D484" i="36"/>
  <c r="K484" i="36"/>
  <c r="E490" i="36"/>
  <c r="E484" i="36" s="1"/>
  <c r="C22" i="36"/>
  <c r="C21" i="36" s="1"/>
  <c r="F54" i="37"/>
  <c r="F79" i="37"/>
  <c r="F130" i="37"/>
  <c r="E145" i="37"/>
  <c r="E154" i="37"/>
  <c r="F173" i="37"/>
  <c r="H164" i="37"/>
  <c r="F177" i="37"/>
  <c r="F181" i="37"/>
  <c r="F185" i="37"/>
  <c r="F189" i="37"/>
  <c r="E193" i="37"/>
  <c r="D202" i="37"/>
  <c r="F219" i="37"/>
  <c r="F227" i="37"/>
  <c r="F312" i="37"/>
  <c r="F311" i="37" s="1"/>
  <c r="D331" i="37"/>
  <c r="J331" i="37"/>
  <c r="N331" i="37"/>
  <c r="F347" i="37"/>
  <c r="E429" i="37"/>
  <c r="E433" i="37"/>
  <c r="J480" i="37"/>
  <c r="F496" i="37"/>
  <c r="F495" i="37" s="1"/>
  <c r="H22" i="38"/>
  <c r="H21" i="38" s="1"/>
  <c r="L22" i="38"/>
  <c r="L21" i="38" s="1"/>
  <c r="E168" i="38"/>
  <c r="H314" i="38"/>
  <c r="L314" i="38"/>
  <c r="F315" i="38"/>
  <c r="F367" i="36"/>
  <c r="E391" i="36"/>
  <c r="F399" i="36"/>
  <c r="E406" i="36"/>
  <c r="E405" i="36" s="1"/>
  <c r="F413" i="36"/>
  <c r="F417" i="36"/>
  <c r="F445" i="36"/>
  <c r="F449" i="36"/>
  <c r="I480" i="36"/>
  <c r="M480" i="36"/>
  <c r="J484" i="36"/>
  <c r="J480" i="36" s="1"/>
  <c r="N484" i="36"/>
  <c r="N480" i="36" s="1"/>
  <c r="F490" i="36"/>
  <c r="F33" i="37"/>
  <c r="E73" i="37"/>
  <c r="L78" i="37"/>
  <c r="L77" i="37" s="1"/>
  <c r="H85" i="37"/>
  <c r="F112" i="37"/>
  <c r="E125" i="37"/>
  <c r="E140" i="37"/>
  <c r="D164" i="37"/>
  <c r="E173" i="37"/>
  <c r="E181" i="37"/>
  <c r="D235" i="37"/>
  <c r="E327" i="37"/>
  <c r="G331" i="37"/>
  <c r="K331" i="37"/>
  <c r="E332" i="37"/>
  <c r="E357" i="37"/>
  <c r="F379" i="37"/>
  <c r="F383" i="37"/>
  <c r="E387" i="37"/>
  <c r="E391" i="37"/>
  <c r="J412" i="37"/>
  <c r="F429" i="37"/>
  <c r="F433" i="37"/>
  <c r="H468" i="37"/>
  <c r="L468" i="37"/>
  <c r="F468" i="37"/>
  <c r="E481" i="37"/>
  <c r="E485" i="37"/>
  <c r="I294" i="38"/>
  <c r="G294" i="38"/>
  <c r="K294" i="38"/>
  <c r="E298" i="38"/>
  <c r="C294" i="38"/>
  <c r="F22" i="37"/>
  <c r="F21" i="37" s="1"/>
  <c r="C67" i="37"/>
  <c r="J102" i="37"/>
  <c r="K102" i="37"/>
  <c r="C102" i="37"/>
  <c r="G480" i="36"/>
  <c r="E311" i="37"/>
  <c r="I468" i="37"/>
  <c r="D468" i="37"/>
  <c r="G20" i="33"/>
  <c r="G14" i="33" s="1"/>
  <c r="C32" i="33"/>
  <c r="C201" i="33"/>
  <c r="C200" i="33"/>
  <c r="M200" i="33"/>
  <c r="M201" i="33"/>
  <c r="N20" i="34"/>
  <c r="N14" i="34" s="1"/>
  <c r="C20" i="33"/>
  <c r="C14" i="33" s="1"/>
  <c r="E291" i="33"/>
  <c r="J480" i="33"/>
  <c r="N480" i="33"/>
  <c r="E21" i="33"/>
  <c r="J102" i="36"/>
  <c r="M294" i="38"/>
  <c r="M32" i="33"/>
  <c r="I32" i="33"/>
  <c r="I67" i="33"/>
  <c r="G78" i="33"/>
  <c r="G77" i="33" s="1"/>
  <c r="E90" i="33"/>
  <c r="F85" i="33"/>
  <c r="E109" i="33"/>
  <c r="E125" i="33"/>
  <c r="E145" i="33"/>
  <c r="L164" i="33"/>
  <c r="F165" i="33"/>
  <c r="E181" i="33"/>
  <c r="D202" i="33"/>
  <c r="F227" i="33"/>
  <c r="E248" i="33"/>
  <c r="D331" i="33"/>
  <c r="F347" i="33"/>
  <c r="E367" i="33"/>
  <c r="E383" i="33"/>
  <c r="E399" i="33"/>
  <c r="F406" i="33"/>
  <c r="F405" i="33" s="1"/>
  <c r="J412" i="33"/>
  <c r="D412" i="33"/>
  <c r="F425" i="33"/>
  <c r="F412" i="33" s="1"/>
  <c r="F441" i="33"/>
  <c r="E481" i="33"/>
  <c r="F485" i="33"/>
  <c r="F496" i="33"/>
  <c r="F495" i="33" s="1"/>
  <c r="D22" i="34"/>
  <c r="D21" i="34" s="1"/>
  <c r="H32" i="34"/>
  <c r="L32" i="34"/>
  <c r="F54" i="34"/>
  <c r="F52" i="34" s="1"/>
  <c r="F32" i="34" s="1"/>
  <c r="D67" i="34"/>
  <c r="E90" i="34"/>
  <c r="N102" i="34"/>
  <c r="E109" i="34"/>
  <c r="E125" i="34"/>
  <c r="E145" i="34"/>
  <c r="F159" i="34"/>
  <c r="F173" i="34"/>
  <c r="F164" i="34" s="1"/>
  <c r="E177" i="34"/>
  <c r="E189" i="34"/>
  <c r="E164" i="34" s="1"/>
  <c r="F203" i="34"/>
  <c r="F202" i="34" s="1"/>
  <c r="G202" i="34"/>
  <c r="G201" i="34" s="1"/>
  <c r="K202" i="34"/>
  <c r="E219" i="34"/>
  <c r="G32" i="35"/>
  <c r="H78" i="35"/>
  <c r="H77" i="35" s="1"/>
  <c r="F85" i="35"/>
  <c r="F78" i="35" s="1"/>
  <c r="F77" i="35" s="1"/>
  <c r="H311" i="35"/>
  <c r="F311" i="35"/>
  <c r="G412" i="37"/>
  <c r="K412" i="37"/>
  <c r="J78" i="33"/>
  <c r="J77" i="33" s="1"/>
  <c r="F204" i="39"/>
  <c r="F203" i="39"/>
  <c r="F506" i="39" s="1"/>
  <c r="F17" i="33"/>
  <c r="F16" i="33" s="1"/>
  <c r="F15" i="33" s="1"/>
  <c r="H22" i="33"/>
  <c r="L22" i="33"/>
  <c r="F25" i="33"/>
  <c r="J32" i="33"/>
  <c r="N32" i="33"/>
  <c r="F33" i="33"/>
  <c r="F32" i="33" s="1"/>
  <c r="E52" i="33"/>
  <c r="F79" i="33"/>
  <c r="F78" i="33" s="1"/>
  <c r="F77" i="33" s="1"/>
  <c r="C85" i="33"/>
  <c r="C78" i="33" s="1"/>
  <c r="C77" i="33" s="1"/>
  <c r="E106" i="33"/>
  <c r="E120" i="33"/>
  <c r="E140" i="33"/>
  <c r="F154" i="33"/>
  <c r="F102" i="33" s="1"/>
  <c r="E173" i="33"/>
  <c r="D164" i="33"/>
  <c r="F189" i="33"/>
  <c r="F164" i="33" s="1"/>
  <c r="K202" i="33"/>
  <c r="E256" i="33"/>
  <c r="E332" i="33"/>
  <c r="F367" i="33"/>
  <c r="F350" i="33" s="1"/>
  <c r="F383" i="33"/>
  <c r="F399" i="33"/>
  <c r="G412" i="33"/>
  <c r="G200" i="33" s="1"/>
  <c r="K412" i="33"/>
  <c r="K200" i="33" s="1"/>
  <c r="E417" i="33"/>
  <c r="E433" i="33"/>
  <c r="E449" i="33"/>
  <c r="E468" i="33"/>
  <c r="F481" i="33"/>
  <c r="E490" i="33"/>
  <c r="G22" i="34"/>
  <c r="G21" i="34" s="1"/>
  <c r="K22" i="34"/>
  <c r="K21" i="34" s="1"/>
  <c r="E25" i="34"/>
  <c r="E22" i="34" s="1"/>
  <c r="E21" i="34" s="1"/>
  <c r="G32" i="34"/>
  <c r="K32" i="34"/>
  <c r="G67" i="34"/>
  <c r="K67" i="34"/>
  <c r="E73" i="34"/>
  <c r="E67" i="34" s="1"/>
  <c r="C85" i="34"/>
  <c r="C78" i="34" s="1"/>
  <c r="C77" i="34" s="1"/>
  <c r="E106" i="34"/>
  <c r="E120" i="34"/>
  <c r="E140" i="34"/>
  <c r="F154" i="34"/>
  <c r="F102" i="34" s="1"/>
  <c r="I164" i="34"/>
  <c r="E173" i="34"/>
  <c r="C202" i="34"/>
  <c r="I235" i="34"/>
  <c r="M235" i="34"/>
  <c r="M200" i="34" s="1"/>
  <c r="E251" i="34"/>
  <c r="K331" i="34"/>
  <c r="E332" i="34"/>
  <c r="E331" i="34" s="1"/>
  <c r="N412" i="34"/>
  <c r="I468" i="34"/>
  <c r="C14" i="35"/>
  <c r="K14" i="35"/>
  <c r="K21" i="35"/>
  <c r="K20" i="35" s="1"/>
  <c r="D32" i="35"/>
  <c r="G291" i="35"/>
  <c r="M350" i="35"/>
  <c r="J412" i="35"/>
  <c r="E496" i="35"/>
  <c r="E495" i="35" s="1"/>
  <c r="M21" i="36"/>
  <c r="L32" i="36"/>
  <c r="L20" i="36" s="1"/>
  <c r="L14" i="36" s="1"/>
  <c r="F32" i="36"/>
  <c r="N67" i="33"/>
  <c r="E52" i="34"/>
  <c r="E32" i="34" s="1"/>
  <c r="N102" i="36"/>
  <c r="F22" i="33"/>
  <c r="F21" i="33" s="1"/>
  <c r="N22" i="33"/>
  <c r="N21" i="33" s="1"/>
  <c r="M67" i="33"/>
  <c r="I78" i="33"/>
  <c r="I77" i="33" s="1"/>
  <c r="G102" i="33"/>
  <c r="K102" i="33"/>
  <c r="D102" i="33"/>
  <c r="M102" i="33"/>
  <c r="N235" i="33"/>
  <c r="E282" i="33"/>
  <c r="H22" i="34"/>
  <c r="H21" i="34" s="1"/>
  <c r="L22" i="34"/>
  <c r="L21" i="34" s="1"/>
  <c r="F22" i="34"/>
  <c r="D32" i="34"/>
  <c r="H67" i="34"/>
  <c r="L67" i="34"/>
  <c r="F67" i="34"/>
  <c r="G102" i="34"/>
  <c r="I102" i="34"/>
  <c r="M102" i="34"/>
  <c r="M13" i="34" s="1"/>
  <c r="J164" i="34"/>
  <c r="J13" i="34" s="1"/>
  <c r="N164" i="34"/>
  <c r="I202" i="34"/>
  <c r="E202" i="34"/>
  <c r="J468" i="34"/>
  <c r="L20" i="35"/>
  <c r="L14" i="35" s="1"/>
  <c r="H350" i="35"/>
  <c r="G22" i="36"/>
  <c r="G21" i="36" s="1"/>
  <c r="K22" i="36"/>
  <c r="K21" i="36" s="1"/>
  <c r="K235" i="37"/>
  <c r="G468" i="34"/>
  <c r="K468" i="34"/>
  <c r="K200" i="34" s="1"/>
  <c r="D20" i="35"/>
  <c r="D14" i="35" s="1"/>
  <c r="H32" i="35"/>
  <c r="J67" i="35"/>
  <c r="C67" i="35"/>
  <c r="D78" i="35"/>
  <c r="D77" i="35" s="1"/>
  <c r="C78" i="35"/>
  <c r="C77" i="35" s="1"/>
  <c r="I102" i="35"/>
  <c r="M102" i="35"/>
  <c r="J350" i="35"/>
  <c r="N350" i="35"/>
  <c r="D350" i="35"/>
  <c r="I412" i="35"/>
  <c r="M412" i="35"/>
  <c r="D480" i="35"/>
  <c r="F22" i="36"/>
  <c r="F21" i="36" s="1"/>
  <c r="M32" i="36"/>
  <c r="D67" i="36"/>
  <c r="J85" i="36"/>
  <c r="J78" i="36" s="1"/>
  <c r="J77" i="36" s="1"/>
  <c r="N85" i="36"/>
  <c r="N78" i="36" s="1"/>
  <c r="N77" i="36" s="1"/>
  <c r="J164" i="36"/>
  <c r="D164" i="36"/>
  <c r="E331" i="36"/>
  <c r="E350" i="36"/>
  <c r="E412" i="36"/>
  <c r="M412" i="36"/>
  <c r="P13" i="36"/>
  <c r="H350" i="34"/>
  <c r="F375" i="34"/>
  <c r="F350" i="34" s="1"/>
  <c r="F391" i="34"/>
  <c r="F406" i="34"/>
  <c r="F405" i="34" s="1"/>
  <c r="J412" i="34"/>
  <c r="D412" i="34"/>
  <c r="F425" i="34"/>
  <c r="F441" i="34"/>
  <c r="E481" i="34"/>
  <c r="F485" i="34"/>
  <c r="F496" i="34"/>
  <c r="F495" i="34" s="1"/>
  <c r="G22" i="35"/>
  <c r="G21" i="35" s="1"/>
  <c r="G20" i="35" s="1"/>
  <c r="G14" i="35" s="1"/>
  <c r="E22" i="35"/>
  <c r="E21" i="35" s="1"/>
  <c r="I22" i="35"/>
  <c r="I21" i="35" s="1"/>
  <c r="M22" i="35"/>
  <c r="M21" i="35" s="1"/>
  <c r="F54" i="35"/>
  <c r="F52" i="35" s="1"/>
  <c r="F32" i="35" s="1"/>
  <c r="F20" i="35" s="1"/>
  <c r="F14" i="35" s="1"/>
  <c r="E58" i="35"/>
  <c r="E32" i="35" s="1"/>
  <c r="H67" i="35"/>
  <c r="L67" i="35"/>
  <c r="F73" i="35"/>
  <c r="F67" i="35" s="1"/>
  <c r="F106" i="35"/>
  <c r="F112" i="35"/>
  <c r="F120" i="35"/>
  <c r="F130" i="35"/>
  <c r="F140" i="35"/>
  <c r="F150" i="35"/>
  <c r="J102" i="35"/>
  <c r="N102" i="35"/>
  <c r="G164" i="35"/>
  <c r="K164" i="35"/>
  <c r="E169" i="35"/>
  <c r="M164" i="35"/>
  <c r="E185" i="35"/>
  <c r="E196" i="35"/>
  <c r="G202" i="35"/>
  <c r="K202" i="35"/>
  <c r="E219" i="35"/>
  <c r="E202" i="35" s="1"/>
  <c r="M202" i="35"/>
  <c r="E256" i="35"/>
  <c r="C235" i="35"/>
  <c r="E292" i="35"/>
  <c r="I331" i="35"/>
  <c r="M331" i="35"/>
  <c r="E347" i="35"/>
  <c r="E331" i="35" s="1"/>
  <c r="L350" i="35"/>
  <c r="G350" i="35"/>
  <c r="K350" i="35"/>
  <c r="E363" i="35"/>
  <c r="F375" i="35"/>
  <c r="E379" i="35"/>
  <c r="F391" i="35"/>
  <c r="E395" i="35"/>
  <c r="E406" i="35"/>
  <c r="E405" i="35" s="1"/>
  <c r="N412" i="35"/>
  <c r="D412" i="35"/>
  <c r="F425" i="35"/>
  <c r="E429" i="35"/>
  <c r="F449" i="35"/>
  <c r="E453" i="35"/>
  <c r="N468" i="35"/>
  <c r="E470" i="35"/>
  <c r="E469" i="35" s="1"/>
  <c r="E468" i="35" s="1"/>
  <c r="L468" i="35"/>
  <c r="H484" i="35"/>
  <c r="H480" i="35" s="1"/>
  <c r="L484" i="35"/>
  <c r="L480" i="35" s="1"/>
  <c r="F485" i="35"/>
  <c r="D20" i="36"/>
  <c r="D14" i="36" s="1"/>
  <c r="D13" i="36" s="1"/>
  <c r="J32" i="36"/>
  <c r="N32" i="36"/>
  <c r="H235" i="36"/>
  <c r="L235" i="36"/>
  <c r="E481" i="36"/>
  <c r="P200" i="36"/>
  <c r="L350" i="37"/>
  <c r="J468" i="37"/>
  <c r="N202" i="34"/>
  <c r="D235" i="34"/>
  <c r="D201" i="34" s="1"/>
  <c r="F251" i="34"/>
  <c r="F347" i="34"/>
  <c r="F331" i="34" s="1"/>
  <c r="E367" i="34"/>
  <c r="E383" i="34"/>
  <c r="E399" i="34"/>
  <c r="G412" i="34"/>
  <c r="K412" i="34"/>
  <c r="E417" i="34"/>
  <c r="E433" i="34"/>
  <c r="E449" i="34"/>
  <c r="E468" i="34"/>
  <c r="F481" i="34"/>
  <c r="E490" i="34"/>
  <c r="H22" i="35"/>
  <c r="H21" i="35" s="1"/>
  <c r="F22" i="35"/>
  <c r="F21" i="35" s="1"/>
  <c r="J22" i="35"/>
  <c r="J21" i="35" s="1"/>
  <c r="N22" i="35"/>
  <c r="N21" i="35" s="1"/>
  <c r="D67" i="35"/>
  <c r="I67" i="35"/>
  <c r="M67" i="35"/>
  <c r="E90" i="35"/>
  <c r="E85" i="35" s="1"/>
  <c r="E78" i="35" s="1"/>
  <c r="E77" i="35" s="1"/>
  <c r="I85" i="35"/>
  <c r="I78" i="35" s="1"/>
  <c r="I77" i="35" s="1"/>
  <c r="M85" i="35"/>
  <c r="M78" i="35" s="1"/>
  <c r="M77" i="35" s="1"/>
  <c r="E103" i="35"/>
  <c r="E109" i="35"/>
  <c r="E117" i="35"/>
  <c r="E125" i="35"/>
  <c r="E135" i="35"/>
  <c r="E145" i="35"/>
  <c r="F169" i="35"/>
  <c r="F185" i="35"/>
  <c r="F196" i="35"/>
  <c r="H202" i="35"/>
  <c r="L202" i="35"/>
  <c r="F219" i="35"/>
  <c r="F202" i="35" s="1"/>
  <c r="E236" i="35"/>
  <c r="H235" i="35"/>
  <c r="F251" i="35"/>
  <c r="G235" i="35"/>
  <c r="E282" i="35"/>
  <c r="E305" i="35"/>
  <c r="E327" i="35"/>
  <c r="E311" i="35" s="1"/>
  <c r="F332" i="35"/>
  <c r="D331" i="35"/>
  <c r="F399" i="35"/>
  <c r="E413" i="35"/>
  <c r="F433" i="35"/>
  <c r="E437" i="35"/>
  <c r="E449" i="35"/>
  <c r="C468" i="35"/>
  <c r="D468" i="35"/>
  <c r="I468" i="35"/>
  <c r="M468" i="35"/>
  <c r="F481" i="35"/>
  <c r="I484" i="35"/>
  <c r="I480" i="35" s="1"/>
  <c r="M484" i="35"/>
  <c r="M480" i="35" s="1"/>
  <c r="E485" i="35"/>
  <c r="E484" i="35" s="1"/>
  <c r="E480" i="35" s="1"/>
  <c r="F496" i="35"/>
  <c r="F495" i="35" s="1"/>
  <c r="J22" i="36"/>
  <c r="J21" i="36" s="1"/>
  <c r="J20" i="36" s="1"/>
  <c r="J14" i="36" s="1"/>
  <c r="N22" i="36"/>
  <c r="N21" i="36" s="1"/>
  <c r="N20" i="36" s="1"/>
  <c r="N14" i="36" s="1"/>
  <c r="H67" i="36"/>
  <c r="L67" i="36"/>
  <c r="F73" i="36"/>
  <c r="F67" i="36" s="1"/>
  <c r="K78" i="36"/>
  <c r="K77" i="36" s="1"/>
  <c r="F291" i="36"/>
  <c r="I350" i="36"/>
  <c r="M350" i="36"/>
  <c r="I164" i="37"/>
  <c r="M164" i="37"/>
  <c r="G202" i="37"/>
  <c r="K202" i="37"/>
  <c r="D350" i="37"/>
  <c r="K490" i="38"/>
  <c r="K486" i="38" s="1"/>
  <c r="E491" i="38"/>
  <c r="G78" i="36"/>
  <c r="G77" i="36" s="1"/>
  <c r="E103" i="36"/>
  <c r="E109" i="36"/>
  <c r="E117" i="36"/>
  <c r="E125" i="36"/>
  <c r="E135" i="36"/>
  <c r="E145" i="36"/>
  <c r="E236" i="36"/>
  <c r="I235" i="36"/>
  <c r="H350" i="36"/>
  <c r="N412" i="36"/>
  <c r="J468" i="36"/>
  <c r="D468" i="36"/>
  <c r="H202" i="36"/>
  <c r="G32" i="37"/>
  <c r="K32" i="37"/>
  <c r="K20" i="37" s="1"/>
  <c r="K14" i="37" s="1"/>
  <c r="H32" i="37"/>
  <c r="H20" i="37" s="1"/>
  <c r="H14" i="37" s="1"/>
  <c r="L32" i="37"/>
  <c r="L20" i="37" s="1"/>
  <c r="L14" i="37" s="1"/>
  <c r="F52" i="37"/>
  <c r="F32" i="37" s="1"/>
  <c r="F20" i="37" s="1"/>
  <c r="F14" i="37" s="1"/>
  <c r="D67" i="37"/>
  <c r="I67" i="37"/>
  <c r="M67" i="37"/>
  <c r="E79" i="37"/>
  <c r="J85" i="37"/>
  <c r="J78" i="37" s="1"/>
  <c r="J77" i="37" s="1"/>
  <c r="N85" i="37"/>
  <c r="N102" i="37"/>
  <c r="J164" i="37"/>
  <c r="N164" i="37"/>
  <c r="H202" i="37"/>
  <c r="L202" i="37"/>
  <c r="F236" i="37"/>
  <c r="C350" i="37"/>
  <c r="H412" i="37"/>
  <c r="L412" i="37"/>
  <c r="G468" i="37"/>
  <c r="K468" i="37"/>
  <c r="C468" i="37"/>
  <c r="G480" i="37"/>
  <c r="K480" i="37"/>
  <c r="E490" i="37"/>
  <c r="F69" i="38"/>
  <c r="F68" i="38" s="1"/>
  <c r="D294" i="38"/>
  <c r="I314" i="38"/>
  <c r="U506" i="41"/>
  <c r="H78" i="36"/>
  <c r="H77" i="36" s="1"/>
  <c r="F90" i="36"/>
  <c r="H102" i="36"/>
  <c r="F103" i="36"/>
  <c r="F109" i="36"/>
  <c r="F117" i="36"/>
  <c r="F125" i="36"/>
  <c r="F135" i="36"/>
  <c r="F145" i="36"/>
  <c r="F169" i="36"/>
  <c r="F164" i="36" s="1"/>
  <c r="F185" i="36"/>
  <c r="F196" i="36"/>
  <c r="F248" i="36"/>
  <c r="J235" i="36"/>
  <c r="J201" i="36" s="1"/>
  <c r="F256" i="36"/>
  <c r="F332" i="36"/>
  <c r="F331" i="36" s="1"/>
  <c r="D350" i="36"/>
  <c r="F383" i="36"/>
  <c r="J412" i="36"/>
  <c r="F441" i="36"/>
  <c r="F412" i="36" s="1"/>
  <c r="F485" i="36"/>
  <c r="F484" i="36" s="1"/>
  <c r="F480" i="36" s="1"/>
  <c r="F58" i="37"/>
  <c r="E58" i="37"/>
  <c r="E32" i="37" s="1"/>
  <c r="E64" i="37"/>
  <c r="E63" i="37" s="1"/>
  <c r="E69" i="37"/>
  <c r="E68" i="37" s="1"/>
  <c r="E67" i="37" s="1"/>
  <c r="C78" i="37"/>
  <c r="C77" i="37" s="1"/>
  <c r="F90" i="37"/>
  <c r="G85" i="37"/>
  <c r="E94" i="37"/>
  <c r="E85" i="37" s="1"/>
  <c r="E78" i="37" s="1"/>
  <c r="E77" i="37" s="1"/>
  <c r="G102" i="37"/>
  <c r="E103" i="37"/>
  <c r="E117" i="37"/>
  <c r="E135" i="37"/>
  <c r="F159" i="37"/>
  <c r="F102" i="37" s="1"/>
  <c r="L164" i="37"/>
  <c r="F165" i="37"/>
  <c r="G164" i="37"/>
  <c r="K164" i="37"/>
  <c r="E169" i="37"/>
  <c r="E189" i="37"/>
  <c r="C202" i="37"/>
  <c r="E227" i="37"/>
  <c r="E251" i="37"/>
  <c r="F332" i="37"/>
  <c r="J350" i="37"/>
  <c r="N350" i="37"/>
  <c r="F375" i="37"/>
  <c r="F391" i="37"/>
  <c r="F350" i="37" s="1"/>
  <c r="E406" i="37"/>
  <c r="E405" i="37" s="1"/>
  <c r="E425" i="37"/>
  <c r="E441" i="37"/>
  <c r="F490" i="37"/>
  <c r="F484" i="37" s="1"/>
  <c r="F480" i="37" s="1"/>
  <c r="C22" i="38"/>
  <c r="C21" i="38" s="1"/>
  <c r="I22" i="38"/>
  <c r="I21" i="38" s="1"/>
  <c r="M22" i="38"/>
  <c r="M21" i="38" s="1"/>
  <c r="E25" i="38"/>
  <c r="E22" i="38" s="1"/>
  <c r="E21" i="38" s="1"/>
  <c r="F157" i="38"/>
  <c r="F168" i="38"/>
  <c r="F176" i="38"/>
  <c r="F180" i="38"/>
  <c r="E184" i="38"/>
  <c r="E295" i="38"/>
  <c r="F448" i="38"/>
  <c r="J474" i="38"/>
  <c r="G490" i="38"/>
  <c r="G486" i="38" s="1"/>
  <c r="G506" i="39"/>
  <c r="U506" i="39" s="1"/>
  <c r="U13" i="39"/>
  <c r="I85" i="36"/>
  <c r="I78" i="36" s="1"/>
  <c r="I77" i="36" s="1"/>
  <c r="M85" i="36"/>
  <c r="M78" i="36" s="1"/>
  <c r="M77" i="36" s="1"/>
  <c r="I102" i="36"/>
  <c r="M102" i="36"/>
  <c r="C164" i="36"/>
  <c r="E177" i="36"/>
  <c r="E164" i="36" s="1"/>
  <c r="E193" i="36"/>
  <c r="F203" i="36"/>
  <c r="F202" i="36" s="1"/>
  <c r="D480" i="36"/>
  <c r="J32" i="37"/>
  <c r="J20" i="37" s="1"/>
  <c r="J14" i="37" s="1"/>
  <c r="N32" i="37"/>
  <c r="N20" i="37" s="1"/>
  <c r="N14" i="37" s="1"/>
  <c r="N13" i="37" s="1"/>
  <c r="I32" i="37"/>
  <c r="I20" i="37" s="1"/>
  <c r="I14" i="37" s="1"/>
  <c r="D32" i="37"/>
  <c r="D20" i="37" s="1"/>
  <c r="D14" i="37" s="1"/>
  <c r="I85" i="37"/>
  <c r="I78" i="37" s="1"/>
  <c r="I77" i="37" s="1"/>
  <c r="M85" i="37"/>
  <c r="M78" i="37" s="1"/>
  <c r="M77" i="37" s="1"/>
  <c r="E90" i="37"/>
  <c r="E112" i="37"/>
  <c r="E130" i="37"/>
  <c r="E150" i="37"/>
  <c r="E159" i="37"/>
  <c r="E165" i="37"/>
  <c r="E177" i="37"/>
  <c r="N202" i="37"/>
  <c r="N200" i="37" s="1"/>
  <c r="E219" i="37"/>
  <c r="F251" i="37"/>
  <c r="E347" i="37"/>
  <c r="E367" i="37"/>
  <c r="E350" i="37" s="1"/>
  <c r="E383" i="37"/>
  <c r="E399" i="37"/>
  <c r="F406" i="37"/>
  <c r="F405" i="37" s="1"/>
  <c r="D412" i="37"/>
  <c r="F425" i="37"/>
  <c r="F441" i="37"/>
  <c r="E93" i="38"/>
  <c r="E88" i="38" s="1"/>
  <c r="E78" i="38" s="1"/>
  <c r="F263" i="38"/>
  <c r="F285" i="38"/>
  <c r="M486" i="38"/>
  <c r="E506" i="40"/>
  <c r="E506" i="39"/>
  <c r="D314" i="38"/>
  <c r="M314" i="38"/>
  <c r="D22" i="38"/>
  <c r="D21" i="38" s="1"/>
  <c r="L32" i="38"/>
  <c r="E106" i="38"/>
  <c r="E112" i="38"/>
  <c r="E115" i="38"/>
  <c r="E120" i="38"/>
  <c r="F162" i="38"/>
  <c r="K238" i="38"/>
  <c r="F280" i="38"/>
  <c r="E303" i="38"/>
  <c r="E330" i="38"/>
  <c r="C334" i="38"/>
  <c r="M334" i="38"/>
  <c r="E350" i="38"/>
  <c r="E394" i="38"/>
  <c r="E428" i="38"/>
  <c r="E444" i="38"/>
  <c r="C490" i="38"/>
  <c r="N474" i="38"/>
  <c r="E502" i="38"/>
  <c r="E501" i="38" s="1"/>
  <c r="E58" i="38"/>
  <c r="F93" i="38"/>
  <c r="F97" i="38"/>
  <c r="D105" i="38"/>
  <c r="L105" i="38"/>
  <c r="F109" i="38"/>
  <c r="F143" i="38"/>
  <c r="F153" i="38"/>
  <c r="E157" i="38"/>
  <c r="L205" i="38"/>
  <c r="F251" i="38"/>
  <c r="F259" i="38"/>
  <c r="E263" i="38"/>
  <c r="E285" i="38"/>
  <c r="H294" i="38"/>
  <c r="L294" i="38"/>
  <c r="F303" i="38"/>
  <c r="F294" i="38" s="1"/>
  <c r="E378" i="38"/>
  <c r="F424" i="38"/>
  <c r="F432" i="38"/>
  <c r="F436" i="38"/>
  <c r="F440" i="38"/>
  <c r="F476" i="38"/>
  <c r="F475" i="38" s="1"/>
  <c r="F474" i="38" s="1"/>
  <c r="F487" i="38"/>
  <c r="I490" i="38"/>
  <c r="I486" i="38" s="1"/>
  <c r="E239" i="38"/>
  <c r="P13" i="38"/>
  <c r="F17" i="38"/>
  <c r="F16" i="38" s="1"/>
  <c r="F15" i="38" s="1"/>
  <c r="M32" i="38"/>
  <c r="F33" i="38"/>
  <c r="E54" i="38"/>
  <c r="E52" i="38" s="1"/>
  <c r="C88" i="38"/>
  <c r="C78" i="38" s="1"/>
  <c r="C77" i="38" s="1"/>
  <c r="E97" i="38"/>
  <c r="E128" i="38"/>
  <c r="E143" i="38"/>
  <c r="J205" i="38"/>
  <c r="N205" i="38"/>
  <c r="G205" i="38"/>
  <c r="F230" i="38"/>
  <c r="F314" i="38"/>
  <c r="J314" i="38"/>
  <c r="N314" i="38"/>
  <c r="H353" i="38"/>
  <c r="L353" i="38"/>
  <c r="J353" i="38"/>
  <c r="N353" i="38"/>
  <c r="D353" i="38"/>
  <c r="M353" i="38"/>
  <c r="F374" i="38"/>
  <c r="F378" i="38"/>
  <c r="E382" i="38"/>
  <c r="L474" i="38"/>
  <c r="C486" i="38"/>
  <c r="E487" i="38"/>
  <c r="D32" i="38"/>
  <c r="F54" i="38"/>
  <c r="F52" i="38" s="1"/>
  <c r="F112" i="38"/>
  <c r="F120" i="38"/>
  <c r="F128" i="38"/>
  <c r="F138" i="38"/>
  <c r="F196" i="38"/>
  <c r="I238" i="38"/>
  <c r="M238" i="38"/>
  <c r="E251" i="38"/>
  <c r="E254" i="38"/>
  <c r="E308" i="38"/>
  <c r="D334" i="38"/>
  <c r="N334" i="38"/>
  <c r="F350" i="38"/>
  <c r="E370" i="38"/>
  <c r="E398" i="38"/>
  <c r="E416" i="38"/>
  <c r="E436" i="38"/>
  <c r="F456" i="38"/>
  <c r="J490" i="38"/>
  <c r="J486" i="38" s="1"/>
  <c r="N490" i="38"/>
  <c r="N486" i="38" s="1"/>
  <c r="F496" i="38"/>
  <c r="F360" i="38"/>
  <c r="E440" i="38"/>
  <c r="H32" i="38"/>
  <c r="G105" i="38"/>
  <c r="E176" i="38"/>
  <c r="E196" i="38"/>
  <c r="G238" i="38"/>
  <c r="E360" i="38"/>
  <c r="F416" i="38"/>
  <c r="F420" i="38"/>
  <c r="G415" i="38"/>
  <c r="K415" i="38"/>
  <c r="E424" i="38"/>
  <c r="J415" i="38"/>
  <c r="E294" i="38"/>
  <c r="H474" i="38"/>
  <c r="E17" i="38"/>
  <c r="E16" i="38" s="1"/>
  <c r="E15" i="38" s="1"/>
  <c r="K32" i="38"/>
  <c r="K20" i="38" s="1"/>
  <c r="K14" i="38" s="1"/>
  <c r="F58" i="38"/>
  <c r="F64" i="38"/>
  <c r="F63" i="38" s="1"/>
  <c r="F73" i="38"/>
  <c r="E73" i="38"/>
  <c r="F106" i="38"/>
  <c r="K105" i="38"/>
  <c r="E123" i="38"/>
  <c r="F133" i="38"/>
  <c r="E153" i="38"/>
  <c r="H167" i="38"/>
  <c r="L167" i="38"/>
  <c r="F172" i="38"/>
  <c r="N167" i="38"/>
  <c r="E188" i="38"/>
  <c r="P203" i="38"/>
  <c r="P206" i="38"/>
  <c r="E206" i="38"/>
  <c r="E259" i="38"/>
  <c r="H334" i="38"/>
  <c r="L334" i="38"/>
  <c r="F335" i="38"/>
  <c r="F370" i="38"/>
  <c r="E374" i="38"/>
  <c r="E386" i="38"/>
  <c r="F409" i="38"/>
  <c r="F408" i="38" s="1"/>
  <c r="N415" i="38"/>
  <c r="F428" i="38"/>
  <c r="E432" i="38"/>
  <c r="F452" i="38"/>
  <c r="E456" i="38"/>
  <c r="C474" i="38"/>
  <c r="M474" i="38"/>
  <c r="H490" i="38"/>
  <c r="H486" i="38" s="1"/>
  <c r="L490" i="38"/>
  <c r="L486" i="38" s="1"/>
  <c r="F491" i="38"/>
  <c r="H20" i="38"/>
  <c r="L415" i="38"/>
  <c r="D474" i="38"/>
  <c r="L20" i="38"/>
  <c r="L14" i="38" s="1"/>
  <c r="M20" i="38"/>
  <c r="M14" i="38" s="1"/>
  <c r="F22" i="38"/>
  <c r="F21" i="38" s="1"/>
  <c r="G32" i="38"/>
  <c r="G20" i="38" s="1"/>
  <c r="G14" i="38" s="1"/>
  <c r="D67" i="38"/>
  <c r="I67" i="38"/>
  <c r="M67" i="38"/>
  <c r="H88" i="38"/>
  <c r="J105" i="38"/>
  <c r="N105" i="38"/>
  <c r="M167" i="38"/>
  <c r="G353" i="38"/>
  <c r="K353" i="38"/>
  <c r="I474" i="38"/>
  <c r="D20" i="38"/>
  <c r="D14" i="38" s="1"/>
  <c r="H415" i="38"/>
  <c r="E238" i="38"/>
  <c r="J32" i="38"/>
  <c r="J20" i="38" s="1"/>
  <c r="J14" i="38" s="1"/>
  <c r="N32" i="38"/>
  <c r="N20" i="38" s="1"/>
  <c r="N14" i="38" s="1"/>
  <c r="I32" i="38"/>
  <c r="I20" i="38" s="1"/>
  <c r="I14" i="38" s="1"/>
  <c r="C32" i="38"/>
  <c r="C20" i="38" s="1"/>
  <c r="C14" i="38" s="1"/>
  <c r="E64" i="38"/>
  <c r="E63" i="38" s="1"/>
  <c r="C67" i="38"/>
  <c r="E69" i="38"/>
  <c r="E68" i="38" s="1"/>
  <c r="D88" i="38"/>
  <c r="I105" i="38"/>
  <c r="E109" i="38"/>
  <c r="F115" i="38"/>
  <c r="F123" i="38"/>
  <c r="E138" i="38"/>
  <c r="F148" i="38"/>
  <c r="G167" i="38"/>
  <c r="K167" i="38"/>
  <c r="E172" i="38"/>
  <c r="E180" i="38"/>
  <c r="F188" i="38"/>
  <c r="E192" i="38"/>
  <c r="F199" i="38"/>
  <c r="K205" i="38"/>
  <c r="H205" i="38"/>
  <c r="E222" i="38"/>
  <c r="F239" i="38"/>
  <c r="F254" i="38"/>
  <c r="E315" i="38"/>
  <c r="G334" i="38"/>
  <c r="K334" i="38"/>
  <c r="E335" i="38"/>
  <c r="C353" i="38"/>
  <c r="E366" i="38"/>
  <c r="F386" i="38"/>
  <c r="E390" i="38"/>
  <c r="E402" i="38"/>
  <c r="E420" i="38"/>
  <c r="E415" i="38" s="1"/>
  <c r="F444" i="38"/>
  <c r="E448" i="38"/>
  <c r="G474" i="38"/>
  <c r="K474" i="38"/>
  <c r="E476" i="38"/>
  <c r="E475" i="38" s="1"/>
  <c r="E474" i="38" s="1"/>
  <c r="D486" i="38"/>
  <c r="E496" i="38"/>
  <c r="E490" i="38" s="1"/>
  <c r="E486" i="38" s="1"/>
  <c r="F502" i="38"/>
  <c r="F501" i="38" s="1"/>
  <c r="L78" i="38"/>
  <c r="L77" i="38" s="1"/>
  <c r="M78" i="38"/>
  <c r="M77" i="38" s="1"/>
  <c r="J77" i="38"/>
  <c r="N78" i="38"/>
  <c r="N77" i="38" s="1"/>
  <c r="H14" i="38"/>
  <c r="I77" i="38"/>
  <c r="G204" i="38"/>
  <c r="E33" i="38"/>
  <c r="E133" i="38"/>
  <c r="J167" i="38"/>
  <c r="C205" i="38"/>
  <c r="F206" i="38"/>
  <c r="D205" i="38"/>
  <c r="E230" i="38"/>
  <c r="C238" i="38"/>
  <c r="C105" i="38"/>
  <c r="H105" i="38"/>
  <c r="G77" i="38"/>
  <c r="M105" i="38"/>
  <c r="I167" i="38"/>
  <c r="C167" i="38"/>
  <c r="H238" i="38"/>
  <c r="L238" i="38"/>
  <c r="E334" i="38"/>
  <c r="D167" i="38"/>
  <c r="I205" i="38"/>
  <c r="M205" i="38"/>
  <c r="F222" i="38"/>
  <c r="F334" i="38"/>
  <c r="D415" i="38"/>
  <c r="I415" i="38"/>
  <c r="M415" i="38"/>
  <c r="J238" i="38"/>
  <c r="N238" i="38"/>
  <c r="G235" i="37"/>
  <c r="H78" i="37"/>
  <c r="H77" i="37" s="1"/>
  <c r="J202" i="37"/>
  <c r="J201" i="37" s="1"/>
  <c r="E203" i="37"/>
  <c r="P200" i="37"/>
  <c r="H201" i="37"/>
  <c r="P203" i="37"/>
  <c r="E33" i="37"/>
  <c r="C20" i="37"/>
  <c r="C14" i="37" s="1"/>
  <c r="D200" i="37"/>
  <c r="G20" i="37"/>
  <c r="G14" i="37" s="1"/>
  <c r="K201" i="37"/>
  <c r="C480" i="37"/>
  <c r="M32" i="37"/>
  <c r="N201" i="37"/>
  <c r="M20" i="37"/>
  <c r="M14" i="37" s="1"/>
  <c r="E22" i="37"/>
  <c r="E21" i="37" s="1"/>
  <c r="G78" i="37"/>
  <c r="G77" i="37" s="1"/>
  <c r="K78" i="37"/>
  <c r="K77" i="37" s="1"/>
  <c r="H102" i="37"/>
  <c r="F85" i="37"/>
  <c r="F78" i="37" s="1"/>
  <c r="F77" i="37" s="1"/>
  <c r="D102" i="37"/>
  <c r="I102" i="37"/>
  <c r="M102" i="37"/>
  <c r="C164" i="37"/>
  <c r="H200" i="37"/>
  <c r="D201" i="37"/>
  <c r="F203" i="37"/>
  <c r="F202" i="37" s="1"/>
  <c r="E235" i="37"/>
  <c r="I235" i="37"/>
  <c r="I200" i="37" s="1"/>
  <c r="M235" i="37"/>
  <c r="M200" i="37" s="1"/>
  <c r="C235" i="37"/>
  <c r="E331" i="37"/>
  <c r="F412" i="37"/>
  <c r="E480" i="37"/>
  <c r="E484" i="37"/>
  <c r="L102" i="37"/>
  <c r="F164" i="37"/>
  <c r="F73" i="37"/>
  <c r="F67" i="37" s="1"/>
  <c r="N78" i="37"/>
  <c r="N77" i="37" s="1"/>
  <c r="F331" i="37"/>
  <c r="C412" i="37"/>
  <c r="I200" i="36"/>
  <c r="F251" i="36"/>
  <c r="I32" i="36"/>
  <c r="I20" i="36" s="1"/>
  <c r="I14" i="36" s="1"/>
  <c r="G32" i="36"/>
  <c r="F20" i="36"/>
  <c r="F14" i="36" s="1"/>
  <c r="G202" i="36"/>
  <c r="G201" i="36" s="1"/>
  <c r="P203" i="36"/>
  <c r="M202" i="36"/>
  <c r="M201" i="36" s="1"/>
  <c r="N201" i="36"/>
  <c r="K202" i="36"/>
  <c r="K200" i="36" s="1"/>
  <c r="D235" i="36"/>
  <c r="D201" i="36" s="1"/>
  <c r="E203" i="36"/>
  <c r="E219" i="36"/>
  <c r="C202" i="36"/>
  <c r="E251" i="36"/>
  <c r="E235" i="36" s="1"/>
  <c r="C235" i="36"/>
  <c r="C78" i="36"/>
  <c r="C77" i="36" s="1"/>
  <c r="C32" i="36"/>
  <c r="C20" i="36" s="1"/>
  <c r="C14" i="36" s="1"/>
  <c r="E79" i="36"/>
  <c r="E90" i="36"/>
  <c r="E94" i="36"/>
  <c r="E17" i="36"/>
  <c r="E16" i="36" s="1"/>
  <c r="E15" i="36" s="1"/>
  <c r="E64" i="36"/>
  <c r="E63" i="36" s="1"/>
  <c r="E69" i="36"/>
  <c r="E68" i="36" s="1"/>
  <c r="E33" i="36"/>
  <c r="E54" i="36"/>
  <c r="E52" i="36" s="1"/>
  <c r="E73" i="36"/>
  <c r="E58" i="36"/>
  <c r="E25" i="36"/>
  <c r="E22" i="36" s="1"/>
  <c r="E21" i="36" s="1"/>
  <c r="G20" i="36"/>
  <c r="G14" i="36" s="1"/>
  <c r="K20" i="36"/>
  <c r="K14" i="36" s="1"/>
  <c r="H480" i="36"/>
  <c r="L480" i="36"/>
  <c r="I201" i="36"/>
  <c r="F406" i="36"/>
  <c r="F405" i="36" s="1"/>
  <c r="L412" i="36"/>
  <c r="F496" i="36"/>
  <c r="F495" i="36" s="1"/>
  <c r="G164" i="36"/>
  <c r="K164" i="36"/>
  <c r="K201" i="36"/>
  <c r="F350" i="36"/>
  <c r="J350" i="36"/>
  <c r="J200" i="36" s="1"/>
  <c r="N350" i="36"/>
  <c r="N200" i="36" s="1"/>
  <c r="D412" i="36"/>
  <c r="H412" i="36"/>
  <c r="F85" i="36"/>
  <c r="F78" i="36" s="1"/>
  <c r="F77" i="36" s="1"/>
  <c r="H164" i="36"/>
  <c r="L164" i="36"/>
  <c r="L412" i="35"/>
  <c r="F417" i="35"/>
  <c r="F412" i="35" s="1"/>
  <c r="G412" i="35"/>
  <c r="K412" i="35"/>
  <c r="K200" i="35" s="1"/>
  <c r="J32" i="35"/>
  <c r="N32" i="35"/>
  <c r="N20" i="35" s="1"/>
  <c r="N14" i="35" s="1"/>
  <c r="N13" i="35" s="1"/>
  <c r="I32" i="35"/>
  <c r="I20" i="35" s="1"/>
  <c r="I14" i="35" s="1"/>
  <c r="M32" i="35"/>
  <c r="M20" i="35" s="1"/>
  <c r="M14" i="35" s="1"/>
  <c r="G200" i="35"/>
  <c r="K201" i="35"/>
  <c r="I350" i="35"/>
  <c r="H412" i="35"/>
  <c r="H200" i="35" s="1"/>
  <c r="L235" i="35"/>
  <c r="L201" i="35" s="1"/>
  <c r="D235" i="35"/>
  <c r="H331" i="35"/>
  <c r="L331" i="35"/>
  <c r="F331" i="35"/>
  <c r="F484" i="35"/>
  <c r="H164" i="35"/>
  <c r="L164" i="35"/>
  <c r="H201" i="35"/>
  <c r="F235" i="35"/>
  <c r="J235" i="35"/>
  <c r="J201" i="35" s="1"/>
  <c r="N235" i="35"/>
  <c r="N201" i="35" s="1"/>
  <c r="I235" i="35"/>
  <c r="M235" i="35"/>
  <c r="M201" i="35" s="1"/>
  <c r="C350" i="35"/>
  <c r="C200" i="35" s="1"/>
  <c r="C164" i="35"/>
  <c r="C13" i="35" s="1"/>
  <c r="C201" i="35"/>
  <c r="E291" i="35"/>
  <c r="F480" i="35"/>
  <c r="F236" i="34"/>
  <c r="E236" i="34"/>
  <c r="E235" i="34" s="1"/>
  <c r="E201" i="34" s="1"/>
  <c r="H20" i="34"/>
  <c r="H14" i="34" s="1"/>
  <c r="H13" i="34" s="1"/>
  <c r="L20" i="34"/>
  <c r="L14" i="34" s="1"/>
  <c r="L13" i="34" s="1"/>
  <c r="F21" i="34"/>
  <c r="I200" i="34"/>
  <c r="C32" i="34"/>
  <c r="C20" i="34" s="1"/>
  <c r="C14" i="34" s="1"/>
  <c r="D480" i="34"/>
  <c r="E85" i="34"/>
  <c r="E78" i="34" s="1"/>
  <c r="E77" i="34" s="1"/>
  <c r="G200" i="34"/>
  <c r="K201" i="34"/>
  <c r="D200" i="34"/>
  <c r="H201" i="34"/>
  <c r="L201" i="34"/>
  <c r="J350" i="34"/>
  <c r="N350" i="34"/>
  <c r="G164" i="34"/>
  <c r="K164" i="34"/>
  <c r="M201" i="34"/>
  <c r="C201" i="34"/>
  <c r="C200" i="34"/>
  <c r="H412" i="34"/>
  <c r="L412" i="34"/>
  <c r="L200" i="34" s="1"/>
  <c r="E480" i="34"/>
  <c r="E484" i="34"/>
  <c r="C164" i="34"/>
  <c r="F235" i="34"/>
  <c r="F201" i="34" s="1"/>
  <c r="J235" i="34"/>
  <c r="J201" i="34" s="1"/>
  <c r="N235" i="34"/>
  <c r="F484" i="34"/>
  <c r="J235" i="33"/>
  <c r="E235" i="33"/>
  <c r="F203" i="33"/>
  <c r="F202" i="33" s="1"/>
  <c r="J202" i="33"/>
  <c r="E203" i="33"/>
  <c r="E202" i="33" s="1"/>
  <c r="E85" i="33"/>
  <c r="E78" i="33" s="1"/>
  <c r="E77" i="33" s="1"/>
  <c r="D78" i="33"/>
  <c r="D77" i="33" s="1"/>
  <c r="J20" i="33"/>
  <c r="J14" i="33" s="1"/>
  <c r="D32" i="33"/>
  <c r="F20" i="33"/>
  <c r="N20" i="33"/>
  <c r="N14" i="33" s="1"/>
  <c r="L21" i="33"/>
  <c r="H21" i="33"/>
  <c r="D21" i="33"/>
  <c r="I20" i="33"/>
  <c r="I14" i="33" s="1"/>
  <c r="M20" i="33"/>
  <c r="M14" i="33" s="1"/>
  <c r="E32" i="33"/>
  <c r="E20" i="33" s="1"/>
  <c r="E14" i="33" s="1"/>
  <c r="E102" i="33"/>
  <c r="D480" i="33"/>
  <c r="I200" i="33"/>
  <c r="I201" i="33"/>
  <c r="H32" i="33"/>
  <c r="L32" i="33"/>
  <c r="C13" i="33"/>
  <c r="K78" i="33"/>
  <c r="K77" i="33" s="1"/>
  <c r="K13" i="33" s="1"/>
  <c r="E164" i="33"/>
  <c r="K201" i="33"/>
  <c r="J164" i="33"/>
  <c r="N164" i="33"/>
  <c r="G201" i="33"/>
  <c r="H102" i="33"/>
  <c r="L102" i="33"/>
  <c r="N201" i="33"/>
  <c r="N200" i="33"/>
  <c r="D235" i="33"/>
  <c r="H235" i="33"/>
  <c r="L235" i="33"/>
  <c r="E331" i="33"/>
  <c r="H412" i="33"/>
  <c r="L412" i="33"/>
  <c r="E484" i="33"/>
  <c r="E480" i="33" s="1"/>
  <c r="F235" i="33"/>
  <c r="F331" i="33"/>
  <c r="F484" i="33"/>
  <c r="F480" i="33" s="1"/>
  <c r="L200" i="36" l="1"/>
  <c r="F235" i="36"/>
  <c r="E202" i="37"/>
  <c r="N203" i="38"/>
  <c r="I203" i="38"/>
  <c r="H204" i="38"/>
  <c r="K204" i="38"/>
  <c r="E67" i="38"/>
  <c r="F88" i="38"/>
  <c r="F78" i="38" s="1"/>
  <c r="K13" i="37"/>
  <c r="M200" i="36"/>
  <c r="F201" i="35"/>
  <c r="E350" i="34"/>
  <c r="E480" i="36"/>
  <c r="G201" i="35"/>
  <c r="E164" i="35"/>
  <c r="F412" i="34"/>
  <c r="D13" i="35"/>
  <c r="H13" i="36"/>
  <c r="F353" i="38"/>
  <c r="F490" i="38"/>
  <c r="F486" i="38" s="1"/>
  <c r="N500" i="37"/>
  <c r="F235" i="37"/>
  <c r="K20" i="34"/>
  <c r="K14" i="34" s="1"/>
  <c r="E102" i="34"/>
  <c r="E350" i="33"/>
  <c r="G13" i="33"/>
  <c r="G500" i="33" s="1"/>
  <c r="N13" i="34"/>
  <c r="F350" i="35"/>
  <c r="F102" i="35"/>
  <c r="K13" i="35"/>
  <c r="K500" i="35" s="1"/>
  <c r="L200" i="35"/>
  <c r="L13" i="37"/>
  <c r="C13" i="37"/>
  <c r="E164" i="37"/>
  <c r="E102" i="37"/>
  <c r="C200" i="37"/>
  <c r="N13" i="36"/>
  <c r="E412" i="35"/>
  <c r="E235" i="35"/>
  <c r="E201" i="35" s="1"/>
  <c r="F164" i="35"/>
  <c r="E102" i="35"/>
  <c r="F480" i="34"/>
  <c r="E412" i="34"/>
  <c r="E350" i="35"/>
  <c r="G13" i="35"/>
  <c r="G500" i="35" s="1"/>
  <c r="H20" i="35"/>
  <c r="H14" i="35" s="1"/>
  <c r="K200" i="37"/>
  <c r="I201" i="34"/>
  <c r="F291" i="33"/>
  <c r="F13" i="35"/>
  <c r="I13" i="35"/>
  <c r="J13" i="37"/>
  <c r="F200" i="35"/>
  <c r="M13" i="35"/>
  <c r="M500" i="34"/>
  <c r="K500" i="33"/>
  <c r="F14" i="33"/>
  <c r="I200" i="35"/>
  <c r="I201" i="35"/>
  <c r="M200" i="35"/>
  <c r="M500" i="35" s="1"/>
  <c r="J20" i="35"/>
  <c r="J14" i="35" s="1"/>
  <c r="J13" i="35" s="1"/>
  <c r="K13" i="36"/>
  <c r="E85" i="36"/>
  <c r="E78" i="36" s="1"/>
  <c r="E77" i="36" s="1"/>
  <c r="F13" i="37"/>
  <c r="E314" i="38"/>
  <c r="H203" i="38"/>
  <c r="F67" i="38"/>
  <c r="G203" i="38"/>
  <c r="F102" i="36"/>
  <c r="L201" i="37"/>
  <c r="L200" i="37"/>
  <c r="E102" i="36"/>
  <c r="J13" i="36"/>
  <c r="M20" i="36"/>
  <c r="M14" i="36" s="1"/>
  <c r="M13" i="36" s="1"/>
  <c r="M500" i="36" s="1"/>
  <c r="G20" i="34"/>
  <c r="G14" i="34" s="1"/>
  <c r="G13" i="34" s="1"/>
  <c r="G500" i="34" s="1"/>
  <c r="L13" i="35"/>
  <c r="C500" i="33"/>
  <c r="M13" i="33"/>
  <c r="M500" i="33" s="1"/>
  <c r="H20" i="33"/>
  <c r="H14" i="33" s="1"/>
  <c r="H13" i="33" s="1"/>
  <c r="N200" i="34"/>
  <c r="N500" i="34" s="1"/>
  <c r="H200" i="34"/>
  <c r="D200" i="35"/>
  <c r="D500" i="35" s="1"/>
  <c r="D201" i="35"/>
  <c r="J500" i="36"/>
  <c r="G13" i="36"/>
  <c r="C201" i="37"/>
  <c r="G200" i="37"/>
  <c r="D203" i="38"/>
  <c r="E412" i="37"/>
  <c r="C500" i="35"/>
  <c r="D13" i="37"/>
  <c r="C203" i="38"/>
  <c r="I13" i="33"/>
  <c r="I500" i="33" s="1"/>
  <c r="K13" i="34"/>
  <c r="K500" i="34" s="1"/>
  <c r="J200" i="35"/>
  <c r="I13" i="36"/>
  <c r="I13" i="37"/>
  <c r="I500" i="37" s="1"/>
  <c r="H13" i="37"/>
  <c r="L203" i="38"/>
  <c r="J203" i="38"/>
  <c r="E20" i="35"/>
  <c r="E14" i="35" s="1"/>
  <c r="E13" i="35" s="1"/>
  <c r="L13" i="36"/>
  <c r="I13" i="34"/>
  <c r="I500" i="34" s="1"/>
  <c r="E20" i="34"/>
  <c r="E14" i="34" s="1"/>
  <c r="E13" i="34" s="1"/>
  <c r="E412" i="33"/>
  <c r="E200" i="33" s="1"/>
  <c r="D20" i="34"/>
  <c r="D14" i="34" s="1"/>
  <c r="D13" i="34" s="1"/>
  <c r="H78" i="38"/>
  <c r="H77" i="38" s="1"/>
  <c r="H13" i="38" s="1"/>
  <c r="D78" i="38"/>
  <c r="D77" i="38" s="1"/>
  <c r="D13" i="38" s="1"/>
  <c r="F32" i="38"/>
  <c r="F20" i="38" s="1"/>
  <c r="F14" i="38" s="1"/>
  <c r="K13" i="38"/>
  <c r="F238" i="38"/>
  <c r="F167" i="38"/>
  <c r="N13" i="38"/>
  <c r="N506" i="38" s="1"/>
  <c r="F415" i="38"/>
  <c r="K203" i="38"/>
  <c r="E353" i="38"/>
  <c r="E205" i="38"/>
  <c r="E167" i="38"/>
  <c r="F105" i="38"/>
  <c r="C13" i="38"/>
  <c r="E32" i="38"/>
  <c r="E20" i="38" s="1"/>
  <c r="E14" i="38" s="1"/>
  <c r="M13" i="38"/>
  <c r="E77" i="38"/>
  <c r="E105" i="38"/>
  <c r="L13" i="38"/>
  <c r="F77" i="38"/>
  <c r="J13" i="38"/>
  <c r="J506" i="38" s="1"/>
  <c r="M204" i="38"/>
  <c r="M203" i="38"/>
  <c r="C204" i="38"/>
  <c r="J204" i="38"/>
  <c r="I204" i="38"/>
  <c r="G13" i="38"/>
  <c r="N204" i="38"/>
  <c r="L204" i="38"/>
  <c r="D204" i="38"/>
  <c r="F205" i="38"/>
  <c r="F203" i="38" s="1"/>
  <c r="I13" i="38"/>
  <c r="I506" i="38" s="1"/>
  <c r="G201" i="37"/>
  <c r="J200" i="37"/>
  <c r="J500" i="37" s="1"/>
  <c r="H500" i="37"/>
  <c r="D500" i="37"/>
  <c r="E20" i="37"/>
  <c r="E14" i="37" s="1"/>
  <c r="E13" i="37" s="1"/>
  <c r="I201" i="37"/>
  <c r="K500" i="37"/>
  <c r="C500" i="37"/>
  <c r="M201" i="37"/>
  <c r="E201" i="37"/>
  <c r="E200" i="37"/>
  <c r="M13" i="37"/>
  <c r="M500" i="37" s="1"/>
  <c r="G13" i="37"/>
  <c r="G500" i="37" s="1"/>
  <c r="F200" i="37"/>
  <c r="F201" i="37"/>
  <c r="F200" i="36"/>
  <c r="F201" i="36"/>
  <c r="I500" i="36"/>
  <c r="F13" i="36"/>
  <c r="G200" i="36"/>
  <c r="G500" i="36" s="1"/>
  <c r="D200" i="36"/>
  <c r="D500" i="36" s="1"/>
  <c r="N500" i="36"/>
  <c r="K500" i="36"/>
  <c r="E202" i="36"/>
  <c r="E201" i="36" s="1"/>
  <c r="C201" i="36"/>
  <c r="C200" i="36"/>
  <c r="C13" i="36"/>
  <c r="E67" i="36"/>
  <c r="E32" i="36"/>
  <c r="E20" i="36" s="1"/>
  <c r="E14" i="36" s="1"/>
  <c r="H201" i="36"/>
  <c r="H200" i="36"/>
  <c r="H500" i="36" s="1"/>
  <c r="L201" i="36"/>
  <c r="N200" i="35"/>
  <c r="N500" i="35" s="1"/>
  <c r="H13" i="35"/>
  <c r="H500" i="35" s="1"/>
  <c r="I500" i="35"/>
  <c r="E200" i="35"/>
  <c r="F500" i="35"/>
  <c r="J500" i="35"/>
  <c r="H500" i="34"/>
  <c r="J200" i="34"/>
  <c r="J500" i="34" s="1"/>
  <c r="N201" i="34"/>
  <c r="E200" i="34"/>
  <c r="F200" i="34"/>
  <c r="F20" i="34"/>
  <c r="F14" i="34" s="1"/>
  <c r="F13" i="34" s="1"/>
  <c r="D500" i="34"/>
  <c r="C13" i="34"/>
  <c r="C500" i="34" s="1"/>
  <c r="J201" i="33"/>
  <c r="J200" i="33"/>
  <c r="F13" i="33"/>
  <c r="E13" i="33"/>
  <c r="J13" i="33"/>
  <c r="D20" i="33"/>
  <c r="D14" i="33" s="1"/>
  <c r="D13" i="33" s="1"/>
  <c r="F201" i="33"/>
  <c r="F200" i="33"/>
  <c r="E201" i="33"/>
  <c r="H500" i="33"/>
  <c r="L20" i="33"/>
  <c r="L14" i="33" s="1"/>
  <c r="L13" i="33" s="1"/>
  <c r="L201" i="33"/>
  <c r="L200" i="33"/>
  <c r="N13" i="33"/>
  <c r="N500" i="33" s="1"/>
  <c r="H201" i="33"/>
  <c r="H200" i="33"/>
  <c r="D201" i="33"/>
  <c r="D200" i="33"/>
  <c r="E240" i="32"/>
  <c r="F240" i="32"/>
  <c r="E500" i="33" l="1"/>
  <c r="E500" i="35"/>
  <c r="F500" i="37"/>
  <c r="E500" i="34"/>
  <c r="E13" i="36"/>
  <c r="G506" i="38"/>
  <c r="E203" i="38"/>
  <c r="K506" i="38"/>
  <c r="F13" i="38"/>
  <c r="E13" i="38"/>
  <c r="C506" i="38"/>
  <c r="E204" i="38"/>
  <c r="M506" i="38"/>
  <c r="D506" i="38"/>
  <c r="F204" i="38"/>
  <c r="F506" i="38"/>
  <c r="H506" i="38"/>
  <c r="E500" i="37"/>
  <c r="F500" i="36"/>
  <c r="E200" i="36"/>
  <c r="E500" i="36" s="1"/>
  <c r="C500" i="36"/>
  <c r="F500" i="34"/>
  <c r="J500" i="33"/>
  <c r="F500" i="33"/>
  <c r="D500" i="33"/>
  <c r="F499" i="32"/>
  <c r="E499" i="32"/>
  <c r="F498" i="32"/>
  <c r="E498" i="32"/>
  <c r="F497" i="32"/>
  <c r="E497" i="32"/>
  <c r="N496" i="32"/>
  <c r="N495" i="32" s="1"/>
  <c r="M496" i="32"/>
  <c r="M495" i="32" s="1"/>
  <c r="L496" i="32"/>
  <c r="L495" i="32" s="1"/>
  <c r="K496" i="32"/>
  <c r="K495" i="32" s="1"/>
  <c r="J496" i="32"/>
  <c r="I496" i="32"/>
  <c r="I495" i="32" s="1"/>
  <c r="H496" i="32"/>
  <c r="H495" i="32" s="1"/>
  <c r="G496" i="32"/>
  <c r="G495" i="32" s="1"/>
  <c r="D496" i="32"/>
  <c r="C496" i="32"/>
  <c r="J495" i="32"/>
  <c r="D495" i="32"/>
  <c r="C495" i="32"/>
  <c r="F494" i="32"/>
  <c r="E494" i="32"/>
  <c r="F493" i="32"/>
  <c r="E493" i="32"/>
  <c r="F492" i="32"/>
  <c r="E492" i="32"/>
  <c r="F491" i="32"/>
  <c r="E491" i="32"/>
  <c r="E490" i="32" s="1"/>
  <c r="N490" i="32"/>
  <c r="M490" i="32"/>
  <c r="L490" i="32"/>
  <c r="K490" i="32"/>
  <c r="K484" i="32" s="1"/>
  <c r="J490" i="32"/>
  <c r="I490" i="32"/>
  <c r="H490" i="32"/>
  <c r="G490" i="32"/>
  <c r="G484" i="32" s="1"/>
  <c r="D490" i="32"/>
  <c r="C490" i="32"/>
  <c r="F489" i="32"/>
  <c r="E489" i="32"/>
  <c r="F488" i="32"/>
  <c r="E488" i="32"/>
  <c r="F487" i="32"/>
  <c r="E487" i="32"/>
  <c r="F486" i="32"/>
  <c r="E486" i="32"/>
  <c r="N485" i="32"/>
  <c r="M485" i="32"/>
  <c r="M484" i="32" s="1"/>
  <c r="L485" i="32"/>
  <c r="L484" i="32" s="1"/>
  <c r="K485" i="32"/>
  <c r="J485" i="32"/>
  <c r="J484" i="32" s="1"/>
  <c r="I485" i="32"/>
  <c r="I484" i="32" s="1"/>
  <c r="H485" i="32"/>
  <c r="H484" i="32" s="1"/>
  <c r="G485" i="32"/>
  <c r="D485" i="32"/>
  <c r="D484" i="32" s="1"/>
  <c r="C485" i="32"/>
  <c r="C484" i="32" s="1"/>
  <c r="N484" i="32"/>
  <c r="F483" i="32"/>
  <c r="E483" i="32"/>
  <c r="F482" i="32"/>
  <c r="E482" i="32"/>
  <c r="N481" i="32"/>
  <c r="N480" i="32" s="1"/>
  <c r="M481" i="32"/>
  <c r="L481" i="32"/>
  <c r="K481" i="32"/>
  <c r="J481" i="32"/>
  <c r="I481" i="32"/>
  <c r="H481" i="32"/>
  <c r="G481" i="32"/>
  <c r="D481" i="32"/>
  <c r="C481" i="32"/>
  <c r="F479" i="32"/>
  <c r="E479" i="32"/>
  <c r="F478" i="32"/>
  <c r="F477" i="32" s="1"/>
  <c r="F476" i="32" s="1"/>
  <c r="E478" i="32"/>
  <c r="E477" i="32" s="1"/>
  <c r="E476" i="32" s="1"/>
  <c r="N477" i="32"/>
  <c r="M477" i="32"/>
  <c r="M476" i="32" s="1"/>
  <c r="L477" i="32"/>
  <c r="L476" i="32" s="1"/>
  <c r="K477" i="32"/>
  <c r="K476" i="32" s="1"/>
  <c r="J477" i="32"/>
  <c r="I477" i="32"/>
  <c r="H477" i="32"/>
  <c r="G477" i="32"/>
  <c r="G476" i="32" s="1"/>
  <c r="D477" i="32"/>
  <c r="D476" i="32" s="1"/>
  <c r="C477" i="32"/>
  <c r="C476" i="32" s="1"/>
  <c r="N476" i="32"/>
  <c r="J476" i="32"/>
  <c r="I476" i="32"/>
  <c r="H476" i="32"/>
  <c r="F475" i="32"/>
  <c r="E475" i="32"/>
  <c r="F474" i="32"/>
  <c r="E474" i="32"/>
  <c r="F473" i="32"/>
  <c r="E473" i="32"/>
  <c r="F472" i="32"/>
  <c r="E472" i="32"/>
  <c r="F471" i="32"/>
  <c r="F470" i="32" s="1"/>
  <c r="F469" i="32" s="1"/>
  <c r="F468" i="32" s="1"/>
  <c r="E471" i="32"/>
  <c r="E470" i="32" s="1"/>
  <c r="E469" i="32" s="1"/>
  <c r="N470" i="32"/>
  <c r="M470" i="32"/>
  <c r="M469" i="32" s="1"/>
  <c r="L470" i="32"/>
  <c r="L469" i="32" s="1"/>
  <c r="K470" i="32"/>
  <c r="K469" i="32" s="1"/>
  <c r="J470" i="32"/>
  <c r="I470" i="32"/>
  <c r="H470" i="32"/>
  <c r="H469" i="32" s="1"/>
  <c r="G470" i="32"/>
  <c r="G469" i="32" s="1"/>
  <c r="D470" i="32"/>
  <c r="C470" i="32"/>
  <c r="C469" i="32" s="1"/>
  <c r="N469" i="32"/>
  <c r="N468" i="32" s="1"/>
  <c r="J469" i="32"/>
  <c r="J468" i="32" s="1"/>
  <c r="I469" i="32"/>
  <c r="I468" i="32" s="1"/>
  <c r="D469" i="32"/>
  <c r="F467" i="32"/>
  <c r="E467" i="32"/>
  <c r="F466" i="32"/>
  <c r="E466" i="32"/>
  <c r="F465" i="32"/>
  <c r="E465" i="32"/>
  <c r="F464" i="32"/>
  <c r="E464" i="32"/>
  <c r="F463" i="32"/>
  <c r="E463" i="32"/>
  <c r="F462" i="32"/>
  <c r="E462" i="32"/>
  <c r="F461" i="32"/>
  <c r="E461" i="32"/>
  <c r="F460" i="32"/>
  <c r="E460" i="32"/>
  <c r="F459" i="32"/>
  <c r="E459" i="32"/>
  <c r="F458" i="32"/>
  <c r="E458" i="32"/>
  <c r="F457" i="32"/>
  <c r="E457" i="32"/>
  <c r="F456" i="32"/>
  <c r="E456" i="32"/>
  <c r="F455" i="32"/>
  <c r="E455" i="32"/>
  <c r="F454" i="32"/>
  <c r="E454" i="32"/>
  <c r="N453" i="32"/>
  <c r="M453" i="32"/>
  <c r="L453" i="32"/>
  <c r="K453" i="32"/>
  <c r="J453" i="32"/>
  <c r="I453" i="32"/>
  <c r="H453" i="32"/>
  <c r="G453" i="32"/>
  <c r="E453" i="32"/>
  <c r="D453" i="32"/>
  <c r="C453" i="32"/>
  <c r="F452" i="32"/>
  <c r="E452" i="32"/>
  <c r="F451" i="32"/>
  <c r="E451" i="32"/>
  <c r="F450" i="32"/>
  <c r="E450" i="32"/>
  <c r="E449" i="32" s="1"/>
  <c r="N449" i="32"/>
  <c r="M449" i="32"/>
  <c r="L449" i="32"/>
  <c r="K449" i="32"/>
  <c r="J449" i="32"/>
  <c r="I449" i="32"/>
  <c r="H449" i="32"/>
  <c r="G449" i="32"/>
  <c r="D449" i="32"/>
  <c r="C449" i="32"/>
  <c r="F448" i="32"/>
  <c r="E448" i="32"/>
  <c r="F447" i="32"/>
  <c r="E447" i="32"/>
  <c r="F446" i="32"/>
  <c r="E446" i="32"/>
  <c r="E445" i="32" s="1"/>
  <c r="N445" i="32"/>
  <c r="M445" i="32"/>
  <c r="L445" i="32"/>
  <c r="K445" i="32"/>
  <c r="J445" i="32"/>
  <c r="I445" i="32"/>
  <c r="H445" i="32"/>
  <c r="G445" i="32"/>
  <c r="F445" i="32"/>
  <c r="D445" i="32"/>
  <c r="C445" i="32"/>
  <c r="F444" i="32"/>
  <c r="E444" i="32"/>
  <c r="F443" i="32"/>
  <c r="E443" i="32"/>
  <c r="F442" i="32"/>
  <c r="F441" i="32" s="1"/>
  <c r="E442" i="32"/>
  <c r="N441" i="32"/>
  <c r="M441" i="32"/>
  <c r="L441" i="32"/>
  <c r="K441" i="32"/>
  <c r="J441" i="32"/>
  <c r="I441" i="32"/>
  <c r="H441" i="32"/>
  <c r="G441" i="32"/>
  <c r="D441" i="32"/>
  <c r="C441" i="32"/>
  <c r="F440" i="32"/>
  <c r="E440" i="32"/>
  <c r="F439" i="32"/>
  <c r="E439" i="32"/>
  <c r="F438" i="32"/>
  <c r="F437" i="32" s="1"/>
  <c r="E438" i="32"/>
  <c r="E437" i="32" s="1"/>
  <c r="N437" i="32"/>
  <c r="M437" i="32"/>
  <c r="L437" i="32"/>
  <c r="K437" i="32"/>
  <c r="J437" i="32"/>
  <c r="I437" i="32"/>
  <c r="H437" i="32"/>
  <c r="G437" i="32"/>
  <c r="D437" i="32"/>
  <c r="C437" i="32"/>
  <c r="F436" i="32"/>
  <c r="E436" i="32"/>
  <c r="F435" i="32"/>
  <c r="E435" i="32"/>
  <c r="F434" i="32"/>
  <c r="E434" i="32"/>
  <c r="N433" i="32"/>
  <c r="M433" i="32"/>
  <c r="L433" i="32"/>
  <c r="K433" i="32"/>
  <c r="J433" i="32"/>
  <c r="I433" i="32"/>
  <c r="H433" i="32"/>
  <c r="G433" i="32"/>
  <c r="D433" i="32"/>
  <c r="C433" i="32"/>
  <c r="F432" i="32"/>
  <c r="E432" i="32"/>
  <c r="F431" i="32"/>
  <c r="E431" i="32"/>
  <c r="F430" i="32"/>
  <c r="F429" i="32" s="1"/>
  <c r="E430" i="32"/>
  <c r="N429" i="32"/>
  <c r="M429" i="32"/>
  <c r="L429" i="32"/>
  <c r="K429" i="32"/>
  <c r="J429" i="32"/>
  <c r="I429" i="32"/>
  <c r="H429" i="32"/>
  <c r="G429" i="32"/>
  <c r="D429" i="32"/>
  <c r="C429" i="32"/>
  <c r="F428" i="32"/>
  <c r="E428" i="32"/>
  <c r="F427" i="32"/>
  <c r="E427" i="32"/>
  <c r="F426" i="32"/>
  <c r="E426" i="32"/>
  <c r="N425" i="32"/>
  <c r="M425" i="32"/>
  <c r="L425" i="32"/>
  <c r="K425" i="32"/>
  <c r="J425" i="32"/>
  <c r="I425" i="32"/>
  <c r="H425" i="32"/>
  <c r="G425" i="32"/>
  <c r="D425" i="32"/>
  <c r="C425" i="32"/>
  <c r="F424" i="32"/>
  <c r="E424" i="32"/>
  <c r="F423" i="32"/>
  <c r="E423" i="32"/>
  <c r="F422" i="32"/>
  <c r="E422" i="32"/>
  <c r="N421" i="32"/>
  <c r="M421" i="32"/>
  <c r="L421" i="32"/>
  <c r="K421" i="32"/>
  <c r="J421" i="32"/>
  <c r="I421" i="32"/>
  <c r="I412" i="32" s="1"/>
  <c r="H421" i="32"/>
  <c r="G421" i="32"/>
  <c r="E421" i="32"/>
  <c r="D421" i="32"/>
  <c r="C421" i="32"/>
  <c r="F420" i="32"/>
  <c r="E420" i="32"/>
  <c r="F419" i="32"/>
  <c r="E419" i="32"/>
  <c r="F418" i="32"/>
  <c r="E418" i="32"/>
  <c r="E417" i="32" s="1"/>
  <c r="N417" i="32"/>
  <c r="M417" i="32"/>
  <c r="L417" i="32"/>
  <c r="K417" i="32"/>
  <c r="J417" i="32"/>
  <c r="I417" i="32"/>
  <c r="H417" i="32"/>
  <c r="G417" i="32"/>
  <c r="D417" i="32"/>
  <c r="C417" i="32"/>
  <c r="F416" i="32"/>
  <c r="E416" i="32"/>
  <c r="F415" i="32"/>
  <c r="E415" i="32"/>
  <c r="F414" i="32"/>
  <c r="E414" i="32"/>
  <c r="E413" i="32" s="1"/>
  <c r="N413" i="32"/>
  <c r="M413" i="32"/>
  <c r="L413" i="32"/>
  <c r="K413" i="32"/>
  <c r="J413" i="32"/>
  <c r="I413" i="32"/>
  <c r="H413" i="32"/>
  <c r="G413" i="32"/>
  <c r="F413" i="32"/>
  <c r="D413" i="32"/>
  <c r="C413" i="32"/>
  <c r="N412" i="32"/>
  <c r="M412" i="32"/>
  <c r="F411" i="32"/>
  <c r="E411" i="32"/>
  <c r="F410" i="32"/>
  <c r="E410" i="32"/>
  <c r="F409" i="32"/>
  <c r="E409" i="32"/>
  <c r="F408" i="32"/>
  <c r="E408" i="32"/>
  <c r="F407" i="32"/>
  <c r="E407" i="32"/>
  <c r="E406" i="32" s="1"/>
  <c r="E405" i="32" s="1"/>
  <c r="N406" i="32"/>
  <c r="N405" i="32" s="1"/>
  <c r="M406" i="32"/>
  <c r="L406" i="32"/>
  <c r="L405" i="32" s="1"/>
  <c r="K406" i="32"/>
  <c r="K405" i="32" s="1"/>
  <c r="J406" i="32"/>
  <c r="J405" i="32" s="1"/>
  <c r="I406" i="32"/>
  <c r="H406" i="32"/>
  <c r="H405" i="32" s="1"/>
  <c r="G406" i="32"/>
  <c r="G405" i="32" s="1"/>
  <c r="D406" i="32"/>
  <c r="C406" i="32"/>
  <c r="M405" i="32"/>
  <c r="I405" i="32"/>
  <c r="D405" i="32"/>
  <c r="C405" i="32"/>
  <c r="F404" i="32"/>
  <c r="F403" i="32" s="1"/>
  <c r="E404" i="32"/>
  <c r="E403" i="32" s="1"/>
  <c r="N403" i="32"/>
  <c r="M403" i="32"/>
  <c r="L403" i="32"/>
  <c r="K403" i="32"/>
  <c r="J403" i="32"/>
  <c r="I403" i="32"/>
  <c r="H403" i="32"/>
  <c r="G403" i="32"/>
  <c r="D403" i="32"/>
  <c r="C403" i="32"/>
  <c r="F402" i="32"/>
  <c r="E402" i="32"/>
  <c r="F401" i="32"/>
  <c r="E401" i="32"/>
  <c r="F400" i="32"/>
  <c r="E400" i="32"/>
  <c r="N399" i="32"/>
  <c r="M399" i="32"/>
  <c r="L399" i="32"/>
  <c r="K399" i="32"/>
  <c r="J399" i="32"/>
  <c r="I399" i="32"/>
  <c r="H399" i="32"/>
  <c r="G399" i="32"/>
  <c r="D399" i="32"/>
  <c r="C399" i="32"/>
  <c r="F398" i="32"/>
  <c r="E398" i="32"/>
  <c r="F397" i="32"/>
  <c r="E397" i="32"/>
  <c r="F396" i="32"/>
  <c r="E396" i="32"/>
  <c r="N395" i="32"/>
  <c r="M395" i="32"/>
  <c r="L395" i="32"/>
  <c r="K395" i="32"/>
  <c r="J395" i="32"/>
  <c r="I395" i="32"/>
  <c r="H395" i="32"/>
  <c r="G395" i="32"/>
  <c r="F395" i="32"/>
  <c r="E395" i="32"/>
  <c r="D395" i="32"/>
  <c r="C395" i="32"/>
  <c r="F394" i="32"/>
  <c r="E394" i="32"/>
  <c r="F393" i="32"/>
  <c r="E393" i="32"/>
  <c r="F392" i="32"/>
  <c r="F391" i="32" s="1"/>
  <c r="E392" i="32"/>
  <c r="N391" i="32"/>
  <c r="M391" i="32"/>
  <c r="L391" i="32"/>
  <c r="K391" i="32"/>
  <c r="J391" i="32"/>
  <c r="I391" i="32"/>
  <c r="H391" i="32"/>
  <c r="G391" i="32"/>
  <c r="D391" i="32"/>
  <c r="C391" i="32"/>
  <c r="F390" i="32"/>
  <c r="E390" i="32"/>
  <c r="F389" i="32"/>
  <c r="E389" i="32"/>
  <c r="F388" i="32"/>
  <c r="F387" i="32" s="1"/>
  <c r="E388" i="32"/>
  <c r="E387" i="32" s="1"/>
  <c r="N387" i="32"/>
  <c r="M387" i="32"/>
  <c r="L387" i="32"/>
  <c r="K387" i="32"/>
  <c r="J387" i="32"/>
  <c r="I387" i="32"/>
  <c r="H387" i="32"/>
  <c r="G387" i="32"/>
  <c r="D387" i="32"/>
  <c r="C387" i="32"/>
  <c r="F386" i="32"/>
  <c r="E386" i="32"/>
  <c r="F385" i="32"/>
  <c r="E385" i="32"/>
  <c r="F384" i="32"/>
  <c r="E384" i="32"/>
  <c r="N383" i="32"/>
  <c r="M383" i="32"/>
  <c r="L383" i="32"/>
  <c r="K383" i="32"/>
  <c r="J383" i="32"/>
  <c r="I383" i="32"/>
  <c r="H383" i="32"/>
  <c r="G383" i="32"/>
  <c r="D383" i="32"/>
  <c r="C383" i="32"/>
  <c r="F382" i="32"/>
  <c r="E382" i="32"/>
  <c r="F381" i="32"/>
  <c r="E381" i="32"/>
  <c r="F380" i="32"/>
  <c r="F379" i="32" s="1"/>
  <c r="E380" i="32"/>
  <c r="N379" i="32"/>
  <c r="M379" i="32"/>
  <c r="L379" i="32"/>
  <c r="K379" i="32"/>
  <c r="J379" i="32"/>
  <c r="I379" i="32"/>
  <c r="H379" i="32"/>
  <c r="G379" i="32"/>
  <c r="E379" i="32"/>
  <c r="D379" i="32"/>
  <c r="C379" i="32"/>
  <c r="F378" i="32"/>
  <c r="E378" i="32"/>
  <c r="F377" i="32"/>
  <c r="E377" i="32"/>
  <c r="F376" i="32"/>
  <c r="E376" i="32"/>
  <c r="N375" i="32"/>
  <c r="M375" i="32"/>
  <c r="L375" i="32"/>
  <c r="K375" i="32"/>
  <c r="J375" i="32"/>
  <c r="I375" i="32"/>
  <c r="H375" i="32"/>
  <c r="G375" i="32"/>
  <c r="D375" i="32"/>
  <c r="C375" i="32"/>
  <c r="F374" i="32"/>
  <c r="E374" i="32"/>
  <c r="F373" i="32"/>
  <c r="E373" i="32"/>
  <c r="F372" i="32"/>
  <c r="E372" i="32"/>
  <c r="E371" i="32" s="1"/>
  <c r="N371" i="32"/>
  <c r="M371" i="32"/>
  <c r="L371" i="32"/>
  <c r="K371" i="32"/>
  <c r="J371" i="32"/>
  <c r="I371" i="32"/>
  <c r="H371" i="32"/>
  <c r="G371" i="32"/>
  <c r="D371" i="32"/>
  <c r="C371" i="32"/>
  <c r="F370" i="32"/>
  <c r="E370" i="32"/>
  <c r="F369" i="32"/>
  <c r="E369" i="32"/>
  <c r="F368" i="32"/>
  <c r="E368" i="32"/>
  <c r="E367" i="32" s="1"/>
  <c r="N367" i="32"/>
  <c r="M367" i="32"/>
  <c r="L367" i="32"/>
  <c r="K367" i="32"/>
  <c r="J367" i="32"/>
  <c r="I367" i="32"/>
  <c r="H367" i="32"/>
  <c r="G367" i="32"/>
  <c r="D367" i="32"/>
  <c r="C367" i="32"/>
  <c r="F366" i="32"/>
  <c r="E366" i="32"/>
  <c r="F365" i="32"/>
  <c r="E365" i="32"/>
  <c r="F364" i="32"/>
  <c r="F363" i="32" s="1"/>
  <c r="E364" i="32"/>
  <c r="E363" i="32" s="1"/>
  <c r="N363" i="32"/>
  <c r="M363" i="32"/>
  <c r="L363" i="32"/>
  <c r="K363" i="32"/>
  <c r="J363" i="32"/>
  <c r="I363" i="32"/>
  <c r="H363" i="32"/>
  <c r="G363" i="32"/>
  <c r="D363" i="32"/>
  <c r="C363" i="32"/>
  <c r="F362" i="32"/>
  <c r="F361" i="32" s="1"/>
  <c r="E362" i="32"/>
  <c r="E361" i="32" s="1"/>
  <c r="N361" i="32"/>
  <c r="M361" i="32"/>
  <c r="L361" i="32"/>
  <c r="K361" i="32"/>
  <c r="J361" i="32"/>
  <c r="I361" i="32"/>
  <c r="H361" i="32"/>
  <c r="G361" i="32"/>
  <c r="D361" i="32"/>
  <c r="C361" i="32"/>
  <c r="F360" i="32"/>
  <c r="E360" i="32"/>
  <c r="F359" i="32"/>
  <c r="E359" i="32"/>
  <c r="F358" i="32"/>
  <c r="E358" i="32"/>
  <c r="N357" i="32"/>
  <c r="M357" i="32"/>
  <c r="L357" i="32"/>
  <c r="K357" i="32"/>
  <c r="J357" i="32"/>
  <c r="I357" i="32"/>
  <c r="H357" i="32"/>
  <c r="G357" i="32"/>
  <c r="E357" i="32"/>
  <c r="D357" i="32"/>
  <c r="C357" i="32"/>
  <c r="F356" i="32"/>
  <c r="F355" i="32" s="1"/>
  <c r="E356" i="32"/>
  <c r="E355" i="32" s="1"/>
  <c r="N355" i="32"/>
  <c r="M355" i="32"/>
  <c r="L355" i="32"/>
  <c r="K355" i="32"/>
  <c r="J355" i="32"/>
  <c r="I355" i="32"/>
  <c r="H355" i="32"/>
  <c r="G355" i="32"/>
  <c r="D355" i="32"/>
  <c r="C355" i="32"/>
  <c r="F354" i="32"/>
  <c r="E354" i="32"/>
  <c r="E353" i="32" s="1"/>
  <c r="N353" i="32"/>
  <c r="M353" i="32"/>
  <c r="L353" i="32"/>
  <c r="K353" i="32"/>
  <c r="K350" i="32" s="1"/>
  <c r="J353" i="32"/>
  <c r="I353" i="32"/>
  <c r="H353" i="32"/>
  <c r="G353" i="32"/>
  <c r="F353" i="32"/>
  <c r="D353" i="32"/>
  <c r="C353" i="32"/>
  <c r="F352" i="32"/>
  <c r="F351" i="32" s="1"/>
  <c r="E352" i="32"/>
  <c r="E351" i="32" s="1"/>
  <c r="N351" i="32"/>
  <c r="M351" i="32"/>
  <c r="L351" i="32"/>
  <c r="K351" i="32"/>
  <c r="J351" i="32"/>
  <c r="I351" i="32"/>
  <c r="H351" i="32"/>
  <c r="G351" i="32"/>
  <c r="D351" i="32"/>
  <c r="C351" i="32"/>
  <c r="C350" i="32" s="1"/>
  <c r="F349" i="32"/>
  <c r="E349" i="32"/>
  <c r="F348" i="32"/>
  <c r="E348" i="32"/>
  <c r="N347" i="32"/>
  <c r="M347" i="32"/>
  <c r="L347" i="32"/>
  <c r="K347" i="32"/>
  <c r="J347" i="32"/>
  <c r="I347" i="32"/>
  <c r="I331" i="32" s="1"/>
  <c r="H347" i="32"/>
  <c r="G347" i="32"/>
  <c r="D347" i="32"/>
  <c r="C347" i="32"/>
  <c r="F346" i="32"/>
  <c r="E346" i="32"/>
  <c r="F345" i="32"/>
  <c r="E345" i="32"/>
  <c r="F344" i="32"/>
  <c r="E344" i="32"/>
  <c r="F343" i="32"/>
  <c r="E343" i="32"/>
  <c r="F342" i="32"/>
  <c r="E342" i="32"/>
  <c r="F341" i="32"/>
  <c r="E341" i="32"/>
  <c r="F340" i="32"/>
  <c r="E340" i="32"/>
  <c r="F339" i="32"/>
  <c r="E339" i="32"/>
  <c r="F338" i="32"/>
  <c r="E338" i="32"/>
  <c r="F337" i="32"/>
  <c r="E337" i="32"/>
  <c r="F336" i="32"/>
  <c r="E336" i="32"/>
  <c r="F335" i="32"/>
  <c r="E335" i="32"/>
  <c r="F334" i="32"/>
  <c r="E334" i="32"/>
  <c r="F333" i="32"/>
  <c r="E333" i="32"/>
  <c r="E332" i="32" s="1"/>
  <c r="N332" i="32"/>
  <c r="N331" i="32" s="1"/>
  <c r="M332" i="32"/>
  <c r="L332" i="32"/>
  <c r="L331" i="32" s="1"/>
  <c r="K332" i="32"/>
  <c r="K331" i="32" s="1"/>
  <c r="J332" i="32"/>
  <c r="I332" i="32"/>
  <c r="H332" i="32"/>
  <c r="H331" i="32" s="1"/>
  <c r="G332" i="32"/>
  <c r="G331" i="32" s="1"/>
  <c r="D332" i="32"/>
  <c r="C332" i="32"/>
  <c r="M331" i="32"/>
  <c r="C331" i="32"/>
  <c r="F330" i="32"/>
  <c r="E330" i="32"/>
  <c r="F329" i="32"/>
  <c r="E329" i="32"/>
  <c r="E327" i="32" s="1"/>
  <c r="F328" i="32"/>
  <c r="F327" i="32" s="1"/>
  <c r="E328" i="32"/>
  <c r="N327" i="32"/>
  <c r="M327" i="32"/>
  <c r="L327" i="32"/>
  <c r="K327" i="32"/>
  <c r="J327" i="32"/>
  <c r="I327" i="32"/>
  <c r="H327" i="32"/>
  <c r="G327" i="32"/>
  <c r="D327" i="32"/>
  <c r="C327" i="32"/>
  <c r="F326" i="32"/>
  <c r="E326" i="32"/>
  <c r="F325" i="32"/>
  <c r="E325" i="32"/>
  <c r="F324" i="32"/>
  <c r="E324" i="32"/>
  <c r="F323" i="32"/>
  <c r="E323" i="32"/>
  <c r="F322" i="32"/>
  <c r="E322" i="32"/>
  <c r="F321" i="32"/>
  <c r="E321" i="32"/>
  <c r="F320" i="32"/>
  <c r="E320" i="32"/>
  <c r="F319" i="32"/>
  <c r="E319" i="32"/>
  <c r="F318" i="32"/>
  <c r="E318" i="32"/>
  <c r="F317" i="32"/>
  <c r="E317" i="32"/>
  <c r="F316" i="32"/>
  <c r="E316" i="32"/>
  <c r="F315" i="32"/>
  <c r="E315" i="32"/>
  <c r="F314" i="32"/>
  <c r="E314" i="32"/>
  <c r="F313" i="32"/>
  <c r="F312" i="32" s="1"/>
  <c r="F311" i="32" s="1"/>
  <c r="E313" i="32"/>
  <c r="E312" i="32" s="1"/>
  <c r="E311" i="32" s="1"/>
  <c r="N312" i="32"/>
  <c r="M312" i="32"/>
  <c r="M311" i="32" s="1"/>
  <c r="L312" i="32"/>
  <c r="L311" i="32" s="1"/>
  <c r="K312" i="32"/>
  <c r="K311" i="32" s="1"/>
  <c r="J312" i="32"/>
  <c r="I312" i="32"/>
  <c r="H312" i="32"/>
  <c r="H311" i="32" s="1"/>
  <c r="G312" i="32"/>
  <c r="G311" i="32" s="1"/>
  <c r="D312" i="32"/>
  <c r="C312" i="32"/>
  <c r="C311" i="32" s="1"/>
  <c r="N311" i="32"/>
  <c r="J311" i="32"/>
  <c r="I311" i="32"/>
  <c r="D311" i="32"/>
  <c r="F310" i="32"/>
  <c r="F309" i="32" s="1"/>
  <c r="E310" i="32"/>
  <c r="E309" i="32" s="1"/>
  <c r="N309" i="32"/>
  <c r="M309" i="32"/>
  <c r="L309" i="32"/>
  <c r="K309" i="32"/>
  <c r="J309" i="32"/>
  <c r="I309" i="32"/>
  <c r="H309" i="32"/>
  <c r="G309" i="32"/>
  <c r="D309" i="32"/>
  <c r="C309" i="32"/>
  <c r="F308" i="32"/>
  <c r="E308" i="32"/>
  <c r="F307" i="32"/>
  <c r="E307" i="32"/>
  <c r="F306" i="32"/>
  <c r="E306" i="32"/>
  <c r="N305" i="32"/>
  <c r="M305" i="32"/>
  <c r="L305" i="32"/>
  <c r="K305" i="32"/>
  <c r="J305" i="32"/>
  <c r="I305" i="32"/>
  <c r="H305" i="32"/>
  <c r="G305" i="32"/>
  <c r="F305" i="32"/>
  <c r="E305" i="32"/>
  <c r="D305" i="32"/>
  <c r="C305" i="32"/>
  <c r="F304" i="32"/>
  <c r="E304" i="32"/>
  <c r="F303" i="32"/>
  <c r="E303" i="32"/>
  <c r="F302" i="32"/>
  <c r="E302" i="32"/>
  <c r="F301" i="32"/>
  <c r="E301" i="32"/>
  <c r="N300" i="32"/>
  <c r="M300" i="32"/>
  <c r="L300" i="32"/>
  <c r="K300" i="32"/>
  <c r="J300" i="32"/>
  <c r="I300" i="32"/>
  <c r="H300" i="32"/>
  <c r="G300" i="32"/>
  <c r="F300" i="32"/>
  <c r="E300" i="32"/>
  <c r="D300" i="32"/>
  <c r="C300" i="32"/>
  <c r="F299" i="32"/>
  <c r="E299" i="32"/>
  <c r="F298" i="32"/>
  <c r="E298" i="32"/>
  <c r="F297" i="32"/>
  <c r="E297" i="32"/>
  <c r="F296" i="32"/>
  <c r="E296" i="32"/>
  <c r="N295" i="32"/>
  <c r="M295" i="32"/>
  <c r="L295" i="32"/>
  <c r="K295" i="32"/>
  <c r="J295" i="32"/>
  <c r="I295" i="32"/>
  <c r="H295" i="32"/>
  <c r="G295" i="32"/>
  <c r="F295" i="32"/>
  <c r="E295" i="32"/>
  <c r="D295" i="32"/>
  <c r="C295" i="32"/>
  <c r="F294" i="32"/>
  <c r="E294" i="32"/>
  <c r="F293" i="32"/>
  <c r="E293" i="32"/>
  <c r="N292" i="32"/>
  <c r="M292" i="32"/>
  <c r="L292" i="32"/>
  <c r="K292" i="32"/>
  <c r="J292" i="32"/>
  <c r="I292" i="32"/>
  <c r="H292" i="32"/>
  <c r="G292" i="32"/>
  <c r="F292" i="32"/>
  <c r="E292" i="32"/>
  <c r="D292" i="32"/>
  <c r="C292" i="32"/>
  <c r="N291" i="32"/>
  <c r="M291" i="32"/>
  <c r="L291" i="32"/>
  <c r="K291" i="32"/>
  <c r="J291" i="32"/>
  <c r="I291" i="32"/>
  <c r="H291" i="32"/>
  <c r="G291" i="32"/>
  <c r="F291" i="32"/>
  <c r="E291" i="32"/>
  <c r="D291" i="32"/>
  <c r="C291" i="32"/>
  <c r="F290" i="32"/>
  <c r="E290" i="32"/>
  <c r="F289" i="32"/>
  <c r="E289" i="32"/>
  <c r="F288" i="32"/>
  <c r="E288" i="32"/>
  <c r="F287" i="32"/>
  <c r="E287" i="32"/>
  <c r="F286" i="32"/>
  <c r="E286" i="32"/>
  <c r="F285" i="32"/>
  <c r="E285" i="32"/>
  <c r="F284" i="32"/>
  <c r="E284" i="32"/>
  <c r="F283" i="32"/>
  <c r="E283" i="32"/>
  <c r="N282" i="32"/>
  <c r="M282" i="32"/>
  <c r="L282" i="32"/>
  <c r="K282" i="32"/>
  <c r="J282" i="32"/>
  <c r="I282" i="32"/>
  <c r="H282" i="32"/>
  <c r="G282" i="32"/>
  <c r="F282" i="32"/>
  <c r="D282" i="32"/>
  <c r="C282" i="32"/>
  <c r="F281" i="32"/>
  <c r="E281" i="32"/>
  <c r="F280" i="32"/>
  <c r="E280" i="32"/>
  <c r="F279" i="32"/>
  <c r="E279" i="32"/>
  <c r="F278" i="32"/>
  <c r="F277" i="32" s="1"/>
  <c r="E278" i="32"/>
  <c r="N277" i="32"/>
  <c r="M277" i="32"/>
  <c r="L277" i="32"/>
  <c r="K277" i="32"/>
  <c r="J277" i="32"/>
  <c r="I277" i="32"/>
  <c r="H277" i="32"/>
  <c r="G277" i="32"/>
  <c r="E277" i="32"/>
  <c r="D277" i="32"/>
  <c r="C277" i="32"/>
  <c r="F276" i="32"/>
  <c r="E276" i="32"/>
  <c r="F275" i="32"/>
  <c r="E275" i="32"/>
  <c r="F274" i="32"/>
  <c r="E274" i="32"/>
  <c r="F273" i="32"/>
  <c r="E273" i="32"/>
  <c r="F272" i="32"/>
  <c r="E272" i="32"/>
  <c r="F271" i="32"/>
  <c r="E271" i="32"/>
  <c r="F270" i="32"/>
  <c r="E270" i="32"/>
  <c r="F269" i="32"/>
  <c r="E269" i="32"/>
  <c r="F268" i="32"/>
  <c r="E268" i="32"/>
  <c r="F267" i="32"/>
  <c r="E267" i="32"/>
  <c r="F266" i="32"/>
  <c r="E266" i="32"/>
  <c r="F265" i="32"/>
  <c r="E265" i="32"/>
  <c r="F264" i="32"/>
  <c r="E264" i="32"/>
  <c r="F263" i="32"/>
  <c r="E263" i="32"/>
  <c r="F262" i="32"/>
  <c r="E262" i="32"/>
  <c r="F261" i="32"/>
  <c r="F260" i="32" s="1"/>
  <c r="E261" i="32"/>
  <c r="N260" i="32"/>
  <c r="M260" i="32"/>
  <c r="L260" i="32"/>
  <c r="K260" i="32"/>
  <c r="J260" i="32"/>
  <c r="I260" i="32"/>
  <c r="H260" i="32"/>
  <c r="G260" i="32"/>
  <c r="E260" i="32"/>
  <c r="D260" i="32"/>
  <c r="C260" i="32"/>
  <c r="F259" i="32"/>
  <c r="E259" i="32"/>
  <c r="F258" i="32"/>
  <c r="E258" i="32"/>
  <c r="F257" i="32"/>
  <c r="E257" i="32"/>
  <c r="E256" i="32" s="1"/>
  <c r="N256" i="32"/>
  <c r="M256" i="32"/>
  <c r="L256" i="32"/>
  <c r="K256" i="32"/>
  <c r="J256" i="32"/>
  <c r="I256" i="32"/>
  <c r="H256" i="32"/>
  <c r="G256" i="32"/>
  <c r="D256" i="32"/>
  <c r="C256" i="32"/>
  <c r="F255" i="32"/>
  <c r="E255" i="32"/>
  <c r="F254" i="32"/>
  <c r="E254" i="32"/>
  <c r="F253" i="32"/>
  <c r="E253" i="32"/>
  <c r="F252" i="32"/>
  <c r="E252" i="32"/>
  <c r="N251" i="32"/>
  <c r="M251" i="32"/>
  <c r="L251" i="32"/>
  <c r="K251" i="32"/>
  <c r="J251" i="32"/>
  <c r="I251" i="32"/>
  <c r="H251" i="32"/>
  <c r="G251" i="32"/>
  <c r="D251" i="32"/>
  <c r="C251" i="32"/>
  <c r="F250" i="32"/>
  <c r="E250" i="32"/>
  <c r="F249" i="32"/>
  <c r="E249" i="32"/>
  <c r="E248" i="32" s="1"/>
  <c r="N248" i="32"/>
  <c r="M248" i="32"/>
  <c r="L248" i="32"/>
  <c r="K248" i="32"/>
  <c r="K235" i="32" s="1"/>
  <c r="J248" i="32"/>
  <c r="I248" i="32"/>
  <c r="H248" i="32"/>
  <c r="G248" i="32"/>
  <c r="G235" i="32" s="1"/>
  <c r="D248" i="32"/>
  <c r="C248" i="32"/>
  <c r="F247" i="32"/>
  <c r="E247" i="32"/>
  <c r="F246" i="32"/>
  <c r="E246" i="32"/>
  <c r="F245" i="32"/>
  <c r="E245" i="32"/>
  <c r="F244" i="32"/>
  <c r="E244" i="32"/>
  <c r="F243" i="32"/>
  <c r="E243" i="32"/>
  <c r="F242" i="32"/>
  <c r="E242" i="32"/>
  <c r="F241" i="32"/>
  <c r="E241" i="32"/>
  <c r="F239" i="32"/>
  <c r="E239" i="32"/>
  <c r="F238" i="32"/>
  <c r="E238" i="32"/>
  <c r="F237" i="32"/>
  <c r="F236" i="32" s="1"/>
  <c r="E237" i="32"/>
  <c r="N236" i="32"/>
  <c r="M236" i="32"/>
  <c r="M235" i="32" s="1"/>
  <c r="L236" i="32"/>
  <c r="K236" i="32"/>
  <c r="J236" i="32"/>
  <c r="I236" i="32"/>
  <c r="I235" i="32" s="1"/>
  <c r="H236" i="32"/>
  <c r="G236" i="32"/>
  <c r="E236" i="32"/>
  <c r="D236" i="32"/>
  <c r="C236" i="32"/>
  <c r="O235" i="32"/>
  <c r="F234" i="32"/>
  <c r="E234" i="32"/>
  <c r="F233" i="32"/>
  <c r="E233" i="32"/>
  <c r="F232" i="32"/>
  <c r="E232" i="32"/>
  <c r="F231" i="32"/>
  <c r="E231" i="32"/>
  <c r="F230" i="32"/>
  <c r="E230" i="32"/>
  <c r="F229" i="32"/>
  <c r="E229" i="32"/>
  <c r="F228" i="32"/>
  <c r="E228" i="32"/>
  <c r="N227" i="32"/>
  <c r="M227" i="32"/>
  <c r="L227" i="32"/>
  <c r="K227" i="32"/>
  <c r="J227" i="32"/>
  <c r="I227" i="32"/>
  <c r="H227" i="32"/>
  <c r="G227" i="32"/>
  <c r="D227" i="32"/>
  <c r="C227" i="32"/>
  <c r="F226" i="32"/>
  <c r="E226" i="32"/>
  <c r="F225" i="32"/>
  <c r="E225" i="32"/>
  <c r="F224" i="32"/>
  <c r="E224" i="32"/>
  <c r="F223" i="32"/>
  <c r="E223" i="32"/>
  <c r="F222" i="32"/>
  <c r="E222" i="32"/>
  <c r="F221" i="32"/>
  <c r="E221" i="32"/>
  <c r="F220" i="32"/>
  <c r="F219" i="32" s="1"/>
  <c r="E220" i="32"/>
  <c r="N219" i="32"/>
  <c r="M219" i="32"/>
  <c r="L219" i="32"/>
  <c r="K219" i="32"/>
  <c r="J219" i="32"/>
  <c r="I219" i="32"/>
  <c r="H219" i="32"/>
  <c r="G219" i="32"/>
  <c r="D219" i="32"/>
  <c r="C219" i="32"/>
  <c r="F218" i="32"/>
  <c r="E218" i="32"/>
  <c r="F217" i="32"/>
  <c r="E217" i="32"/>
  <c r="F216" i="32"/>
  <c r="E216" i="32"/>
  <c r="F215" i="32"/>
  <c r="E215" i="32"/>
  <c r="F214" i="32"/>
  <c r="E214" i="32"/>
  <c r="F213" i="32"/>
  <c r="E213" i="32"/>
  <c r="F212" i="32"/>
  <c r="E212" i="32"/>
  <c r="F211" i="32"/>
  <c r="E211" i="32"/>
  <c r="F210" i="32"/>
  <c r="E210" i="32"/>
  <c r="F209" i="32"/>
  <c r="E209" i="32"/>
  <c r="F208" i="32"/>
  <c r="E208" i="32"/>
  <c r="F207" i="32"/>
  <c r="E207" i="32"/>
  <c r="F206" i="32"/>
  <c r="E206" i="32"/>
  <c r="F205" i="32"/>
  <c r="E205" i="32"/>
  <c r="F204" i="32"/>
  <c r="E204" i="32"/>
  <c r="N203" i="32"/>
  <c r="M203" i="32"/>
  <c r="M202" i="32" s="1"/>
  <c r="L203" i="32"/>
  <c r="K203" i="32"/>
  <c r="J203" i="32"/>
  <c r="I203" i="32"/>
  <c r="I202" i="32" s="1"/>
  <c r="H203" i="32"/>
  <c r="G203" i="32"/>
  <c r="D203" i="32"/>
  <c r="C203" i="32"/>
  <c r="D202" i="32"/>
  <c r="F199" i="32"/>
  <c r="E199" i="32"/>
  <c r="F198" i="32"/>
  <c r="E198" i="32"/>
  <c r="F197" i="32"/>
  <c r="F196" i="32" s="1"/>
  <c r="E197" i="32"/>
  <c r="N196" i="32"/>
  <c r="M196" i="32"/>
  <c r="L196" i="32"/>
  <c r="K196" i="32"/>
  <c r="J196" i="32"/>
  <c r="I196" i="32"/>
  <c r="H196" i="32"/>
  <c r="G196" i="32"/>
  <c r="D196" i="32"/>
  <c r="C196" i="32"/>
  <c r="F195" i="32"/>
  <c r="E195" i="32"/>
  <c r="F194" i="32"/>
  <c r="F193" i="32" s="1"/>
  <c r="E194" i="32"/>
  <c r="N193" i="32"/>
  <c r="M193" i="32"/>
  <c r="L193" i="32"/>
  <c r="K193" i="32"/>
  <c r="J193" i="32"/>
  <c r="I193" i="32"/>
  <c r="H193" i="32"/>
  <c r="G193" i="32"/>
  <c r="D193" i="32"/>
  <c r="C193" i="32"/>
  <c r="F192" i="32"/>
  <c r="E192" i="32"/>
  <c r="F191" i="32"/>
  <c r="E191" i="32"/>
  <c r="F190" i="32"/>
  <c r="E190" i="32"/>
  <c r="N189" i="32"/>
  <c r="M189" i="32"/>
  <c r="L189" i="32"/>
  <c r="K189" i="32"/>
  <c r="J189" i="32"/>
  <c r="I189" i="32"/>
  <c r="H189" i="32"/>
  <c r="G189" i="32"/>
  <c r="D189" i="32"/>
  <c r="C189" i="32"/>
  <c r="F188" i="32"/>
  <c r="E188" i="32"/>
  <c r="F187" i="32"/>
  <c r="E187" i="32"/>
  <c r="F186" i="32"/>
  <c r="F185" i="32" s="1"/>
  <c r="E186" i="32"/>
  <c r="N185" i="32"/>
  <c r="M185" i="32"/>
  <c r="L185" i="32"/>
  <c r="K185" i="32"/>
  <c r="J185" i="32"/>
  <c r="I185" i="32"/>
  <c r="H185" i="32"/>
  <c r="G185" i="32"/>
  <c r="D185" i="32"/>
  <c r="C185" i="32"/>
  <c r="F184" i="32"/>
  <c r="E184" i="32"/>
  <c r="F183" i="32"/>
  <c r="E183" i="32"/>
  <c r="E181" i="32" s="1"/>
  <c r="F182" i="32"/>
  <c r="E182" i="32"/>
  <c r="N181" i="32"/>
  <c r="M181" i="32"/>
  <c r="L181" i="32"/>
  <c r="K181" i="32"/>
  <c r="J181" i="32"/>
  <c r="I181" i="32"/>
  <c r="H181" i="32"/>
  <c r="G181" i="32"/>
  <c r="D181" i="32"/>
  <c r="C181" i="32"/>
  <c r="F180" i="32"/>
  <c r="E180" i="32"/>
  <c r="F179" i="32"/>
  <c r="E179" i="32"/>
  <c r="F178" i="32"/>
  <c r="E178" i="32"/>
  <c r="N177" i="32"/>
  <c r="M177" i="32"/>
  <c r="L177" i="32"/>
  <c r="K177" i="32"/>
  <c r="J177" i="32"/>
  <c r="I177" i="32"/>
  <c r="H177" i="32"/>
  <c r="G177" i="32"/>
  <c r="D177" i="32"/>
  <c r="C177" i="32"/>
  <c r="F176" i="32"/>
  <c r="E176" i="32"/>
  <c r="F175" i="32"/>
  <c r="E175" i="32"/>
  <c r="E173" i="32" s="1"/>
  <c r="F174" i="32"/>
  <c r="E174" i="32"/>
  <c r="N173" i="32"/>
  <c r="M173" i="32"/>
  <c r="L173" i="32"/>
  <c r="K173" i="32"/>
  <c r="J173" i="32"/>
  <c r="I173" i="32"/>
  <c r="H173" i="32"/>
  <c r="G173" i="32"/>
  <c r="D173" i="32"/>
  <c r="C173" i="32"/>
  <c r="F172" i="32"/>
  <c r="E172" i="32"/>
  <c r="F171" i="32"/>
  <c r="E171" i="32"/>
  <c r="F170" i="32"/>
  <c r="E170" i="32"/>
  <c r="N169" i="32"/>
  <c r="M169" i="32"/>
  <c r="L169" i="32"/>
  <c r="K169" i="32"/>
  <c r="J169" i="32"/>
  <c r="I169" i="32"/>
  <c r="H169" i="32"/>
  <c r="G169" i="32"/>
  <c r="D169" i="32"/>
  <c r="C169" i="32"/>
  <c r="F168" i="32"/>
  <c r="E168" i="32"/>
  <c r="F167" i="32"/>
  <c r="E167" i="32"/>
  <c r="E165" i="32" s="1"/>
  <c r="F166" i="32"/>
  <c r="E166" i="32"/>
  <c r="N165" i="32"/>
  <c r="M165" i="32"/>
  <c r="L165" i="32"/>
  <c r="K165" i="32"/>
  <c r="J165" i="32"/>
  <c r="I165" i="32"/>
  <c r="H165" i="32"/>
  <c r="G165" i="32"/>
  <c r="D165" i="32"/>
  <c r="C165" i="32"/>
  <c r="F163" i="32"/>
  <c r="E163" i="32"/>
  <c r="F162" i="32"/>
  <c r="E162" i="32"/>
  <c r="F161" i="32"/>
  <c r="E161" i="32"/>
  <c r="F160" i="32"/>
  <c r="E160" i="32"/>
  <c r="E159" i="32" s="1"/>
  <c r="N159" i="32"/>
  <c r="M159" i="32"/>
  <c r="L159" i="32"/>
  <c r="K159" i="32"/>
  <c r="J159" i="32"/>
  <c r="I159" i="32"/>
  <c r="H159" i="32"/>
  <c r="G159" i="32"/>
  <c r="D159" i="32"/>
  <c r="C159" i="32"/>
  <c r="F158" i="32"/>
  <c r="E158" i="32"/>
  <c r="F157" i="32"/>
  <c r="E157" i="32"/>
  <c r="F156" i="32"/>
  <c r="E156" i="32"/>
  <c r="F155" i="32"/>
  <c r="E155" i="32"/>
  <c r="N154" i="32"/>
  <c r="M154" i="32"/>
  <c r="L154" i="32"/>
  <c r="K154" i="32"/>
  <c r="J154" i="32"/>
  <c r="I154" i="32"/>
  <c r="H154" i="32"/>
  <c r="G154" i="32"/>
  <c r="D154" i="32"/>
  <c r="C154" i="32"/>
  <c r="F153" i="32"/>
  <c r="E153" i="32"/>
  <c r="F152" i="32"/>
  <c r="E152" i="32"/>
  <c r="F151" i="32"/>
  <c r="E151" i="32"/>
  <c r="E150" i="32" s="1"/>
  <c r="N150" i="32"/>
  <c r="M150" i="32"/>
  <c r="L150" i="32"/>
  <c r="K150" i="32"/>
  <c r="J150" i="32"/>
  <c r="I150" i="32"/>
  <c r="H150" i="32"/>
  <c r="G150" i="32"/>
  <c r="F150" i="32"/>
  <c r="D150" i="32"/>
  <c r="C150" i="32"/>
  <c r="F149" i="32"/>
  <c r="E149" i="32"/>
  <c r="F148" i="32"/>
  <c r="E148" i="32"/>
  <c r="F147" i="32"/>
  <c r="E147" i="32"/>
  <c r="F146" i="32"/>
  <c r="E146" i="32"/>
  <c r="N145" i="32"/>
  <c r="M145" i="32"/>
  <c r="L145" i="32"/>
  <c r="K145" i="32"/>
  <c r="J145" i="32"/>
  <c r="I145" i="32"/>
  <c r="H145" i="32"/>
  <c r="G145" i="32"/>
  <c r="F145" i="32"/>
  <c r="D145" i="32"/>
  <c r="C145" i="32"/>
  <c r="F144" i="32"/>
  <c r="E144" i="32"/>
  <c r="F143" i="32"/>
  <c r="E143" i="32"/>
  <c r="F142" i="32"/>
  <c r="E142" i="32"/>
  <c r="F141" i="32"/>
  <c r="F140" i="32" s="1"/>
  <c r="E141" i="32"/>
  <c r="N140" i="32"/>
  <c r="M140" i="32"/>
  <c r="L140" i="32"/>
  <c r="K140" i="32"/>
  <c r="J140" i="32"/>
  <c r="I140" i="32"/>
  <c r="H140" i="32"/>
  <c r="G140" i="32"/>
  <c r="D140" i="32"/>
  <c r="C140" i="32"/>
  <c r="F139" i="32"/>
  <c r="E139" i="32"/>
  <c r="F138" i="32"/>
  <c r="E138" i="32"/>
  <c r="F137" i="32"/>
  <c r="E137" i="32"/>
  <c r="F136" i="32"/>
  <c r="E136" i="32"/>
  <c r="E135" i="32" s="1"/>
  <c r="N135" i="32"/>
  <c r="M135" i="32"/>
  <c r="L135" i="32"/>
  <c r="K135" i="32"/>
  <c r="J135" i="32"/>
  <c r="I135" i="32"/>
  <c r="H135" i="32"/>
  <c r="G135" i="32"/>
  <c r="D135" i="32"/>
  <c r="C135" i="32"/>
  <c r="F134" i="32"/>
  <c r="E134" i="32"/>
  <c r="F133" i="32"/>
  <c r="E133" i="32"/>
  <c r="F132" i="32"/>
  <c r="E132" i="32"/>
  <c r="F131" i="32"/>
  <c r="F130" i="32" s="1"/>
  <c r="E131" i="32"/>
  <c r="N130" i="32"/>
  <c r="M130" i="32"/>
  <c r="L130" i="32"/>
  <c r="K130" i="32"/>
  <c r="J130" i="32"/>
  <c r="I130" i="32"/>
  <c r="H130" i="32"/>
  <c r="G130" i="32"/>
  <c r="D130" i="32"/>
  <c r="C130" i="32"/>
  <c r="F129" i="32"/>
  <c r="E129" i="32"/>
  <c r="F128" i="32"/>
  <c r="E128" i="32"/>
  <c r="F127" i="32"/>
  <c r="E127" i="32"/>
  <c r="F126" i="32"/>
  <c r="E126" i="32"/>
  <c r="E125" i="32" s="1"/>
  <c r="N125" i="32"/>
  <c r="M125" i="32"/>
  <c r="L125" i="32"/>
  <c r="K125" i="32"/>
  <c r="J125" i="32"/>
  <c r="I125" i="32"/>
  <c r="H125" i="32"/>
  <c r="G125" i="32"/>
  <c r="F125" i="32"/>
  <c r="D125" i="32"/>
  <c r="C125" i="32"/>
  <c r="F124" i="32"/>
  <c r="E124" i="32"/>
  <c r="F123" i="32"/>
  <c r="E123" i="32"/>
  <c r="F122" i="32"/>
  <c r="E122" i="32"/>
  <c r="F121" i="32"/>
  <c r="E121" i="32"/>
  <c r="N120" i="32"/>
  <c r="M120" i="32"/>
  <c r="L120" i="32"/>
  <c r="K120" i="32"/>
  <c r="J120" i="32"/>
  <c r="I120" i="32"/>
  <c r="H120" i="32"/>
  <c r="G120" i="32"/>
  <c r="F120" i="32"/>
  <c r="D120" i="32"/>
  <c r="C120" i="32"/>
  <c r="F119" i="32"/>
  <c r="E119" i="32"/>
  <c r="F118" i="32"/>
  <c r="F117" i="32" s="1"/>
  <c r="E118" i="32"/>
  <c r="N117" i="32"/>
  <c r="M117" i="32"/>
  <c r="L117" i="32"/>
  <c r="K117" i="32"/>
  <c r="J117" i="32"/>
  <c r="I117" i="32"/>
  <c r="H117" i="32"/>
  <c r="G117" i="32"/>
  <c r="D117" i="32"/>
  <c r="C117" i="32"/>
  <c r="F116" i="32"/>
  <c r="E116" i="32"/>
  <c r="F115" i="32"/>
  <c r="E115" i="32"/>
  <c r="F114" i="32"/>
  <c r="E114" i="32"/>
  <c r="F113" i="32"/>
  <c r="E113" i="32"/>
  <c r="E112" i="32" s="1"/>
  <c r="N112" i="32"/>
  <c r="M112" i="32"/>
  <c r="L112" i="32"/>
  <c r="K112" i="32"/>
  <c r="J112" i="32"/>
  <c r="I112" i="32"/>
  <c r="H112" i="32"/>
  <c r="G112" i="32"/>
  <c r="D112" i="32"/>
  <c r="C112" i="32"/>
  <c r="F111" i="32"/>
  <c r="E111" i="32"/>
  <c r="F110" i="32"/>
  <c r="F109" i="32" s="1"/>
  <c r="E110" i="32"/>
  <c r="N109" i="32"/>
  <c r="M109" i="32"/>
  <c r="L109" i="32"/>
  <c r="K109" i="32"/>
  <c r="J109" i="32"/>
  <c r="I109" i="32"/>
  <c r="H109" i="32"/>
  <c r="G109" i="32"/>
  <c r="D109" i="32"/>
  <c r="C109" i="32"/>
  <c r="F108" i="32"/>
  <c r="E108" i="32"/>
  <c r="F107" i="32"/>
  <c r="F106" i="32" s="1"/>
  <c r="E107" i="32"/>
  <c r="E106" i="32" s="1"/>
  <c r="N106" i="32"/>
  <c r="M106" i="32"/>
  <c r="L106" i="32"/>
  <c r="K106" i="32"/>
  <c r="J106" i="32"/>
  <c r="I106" i="32"/>
  <c r="H106" i="32"/>
  <c r="G106" i="32"/>
  <c r="D106" i="32"/>
  <c r="C106" i="32"/>
  <c r="F105" i="32"/>
  <c r="E105" i="32"/>
  <c r="F104" i="32"/>
  <c r="E104" i="32"/>
  <c r="N103" i="32"/>
  <c r="M103" i="32"/>
  <c r="L103" i="32"/>
  <c r="K103" i="32"/>
  <c r="J103" i="32"/>
  <c r="I103" i="32"/>
  <c r="H103" i="32"/>
  <c r="G103" i="32"/>
  <c r="D103" i="32"/>
  <c r="C103" i="32"/>
  <c r="F101" i="32"/>
  <c r="E101" i="32"/>
  <c r="F100" i="32"/>
  <c r="E100" i="32"/>
  <c r="F99" i="32"/>
  <c r="E99" i="32"/>
  <c r="F98" i="32"/>
  <c r="E98" i="32"/>
  <c r="F97" i="32"/>
  <c r="E97" i="32"/>
  <c r="F96" i="32"/>
  <c r="E96" i="32"/>
  <c r="F95" i="32"/>
  <c r="E95" i="32"/>
  <c r="N94" i="32"/>
  <c r="M94" i="32"/>
  <c r="L94" i="32"/>
  <c r="K94" i="32"/>
  <c r="J94" i="32"/>
  <c r="I94" i="32"/>
  <c r="H94" i="32"/>
  <c r="G94" i="32"/>
  <c r="E94" i="32"/>
  <c r="D94" i="32"/>
  <c r="C94" i="32"/>
  <c r="F93" i="32"/>
  <c r="E93" i="32"/>
  <c r="F92" i="32"/>
  <c r="E92" i="32"/>
  <c r="F91" i="32"/>
  <c r="E91" i="32"/>
  <c r="E90" i="32" s="1"/>
  <c r="N90" i="32"/>
  <c r="M90" i="32"/>
  <c r="L90" i="32"/>
  <c r="K90" i="32"/>
  <c r="K85" i="32" s="1"/>
  <c r="K78" i="32" s="1"/>
  <c r="K77" i="32" s="1"/>
  <c r="J90" i="32"/>
  <c r="I90" i="32"/>
  <c r="H90" i="32"/>
  <c r="G90" i="32"/>
  <c r="G85" i="32" s="1"/>
  <c r="D90" i="32"/>
  <c r="D85" i="32" s="1"/>
  <c r="C90" i="32"/>
  <c r="C85" i="32" s="1"/>
  <c r="F89" i="32"/>
  <c r="E89" i="32"/>
  <c r="F88" i="32"/>
  <c r="E88" i="32"/>
  <c r="F87" i="32"/>
  <c r="E87" i="32"/>
  <c r="F86" i="32"/>
  <c r="E86" i="32"/>
  <c r="F84" i="32"/>
  <c r="E84" i="32"/>
  <c r="F83" i="32"/>
  <c r="E83" i="32"/>
  <c r="F82" i="32"/>
  <c r="E82" i="32"/>
  <c r="F81" i="32"/>
  <c r="E81" i="32"/>
  <c r="F80" i="32"/>
  <c r="F79" i="32" s="1"/>
  <c r="E80" i="32"/>
  <c r="E79" i="32" s="1"/>
  <c r="N79" i="32"/>
  <c r="M79" i="32"/>
  <c r="L79" i="32"/>
  <c r="K79" i="32"/>
  <c r="J79" i="32"/>
  <c r="I79" i="32"/>
  <c r="H79" i="32"/>
  <c r="G79" i="32"/>
  <c r="D79" i="32"/>
  <c r="C79" i="32"/>
  <c r="F76" i="32"/>
  <c r="E76" i="32"/>
  <c r="F75" i="32"/>
  <c r="E75" i="32"/>
  <c r="F74" i="32"/>
  <c r="F73" i="32" s="1"/>
  <c r="E74" i="32"/>
  <c r="N73" i="32"/>
  <c r="M73" i="32"/>
  <c r="L73" i="32"/>
  <c r="K73" i="32"/>
  <c r="J73" i="32"/>
  <c r="I73" i="32"/>
  <c r="I67" i="32" s="1"/>
  <c r="H73" i="32"/>
  <c r="G73" i="32"/>
  <c r="D73" i="32"/>
  <c r="C73" i="32"/>
  <c r="F72" i="32"/>
  <c r="E72" i="32"/>
  <c r="F71" i="32"/>
  <c r="E71" i="32"/>
  <c r="F70" i="32"/>
  <c r="E70" i="32"/>
  <c r="N69" i="32"/>
  <c r="N68" i="32" s="1"/>
  <c r="M69" i="32"/>
  <c r="M68" i="32" s="1"/>
  <c r="M67" i="32" s="1"/>
  <c r="L69" i="32"/>
  <c r="L68" i="32" s="1"/>
  <c r="K69" i="32"/>
  <c r="J69" i="32"/>
  <c r="J68" i="32" s="1"/>
  <c r="I69" i="32"/>
  <c r="H69" i="32"/>
  <c r="H68" i="32" s="1"/>
  <c r="G69" i="32"/>
  <c r="G68" i="32" s="1"/>
  <c r="E69" i="32"/>
  <c r="E68" i="32" s="1"/>
  <c r="D69" i="32"/>
  <c r="D68" i="32" s="1"/>
  <c r="D67" i="32" s="1"/>
  <c r="C69" i="32"/>
  <c r="C68" i="32" s="1"/>
  <c r="K68" i="32"/>
  <c r="I68" i="32"/>
  <c r="F66" i="32"/>
  <c r="E66" i="32"/>
  <c r="F65" i="32"/>
  <c r="F64" i="32" s="1"/>
  <c r="F63" i="32" s="1"/>
  <c r="E65" i="32"/>
  <c r="N64" i="32"/>
  <c r="M64" i="32"/>
  <c r="M63" i="32" s="1"/>
  <c r="L64" i="32"/>
  <c r="L63" i="32" s="1"/>
  <c r="K64" i="32"/>
  <c r="K63" i="32" s="1"/>
  <c r="J64" i="32"/>
  <c r="I64" i="32"/>
  <c r="I63" i="32" s="1"/>
  <c r="H64" i="32"/>
  <c r="G64" i="32"/>
  <c r="G63" i="32" s="1"/>
  <c r="D64" i="32"/>
  <c r="D63" i="32" s="1"/>
  <c r="C64" i="32"/>
  <c r="C63" i="32" s="1"/>
  <c r="N63" i="32"/>
  <c r="J63" i="32"/>
  <c r="H63" i="32"/>
  <c r="F62" i="32"/>
  <c r="E62" i="32"/>
  <c r="F61" i="32"/>
  <c r="E61" i="32"/>
  <c r="F60" i="32"/>
  <c r="E60" i="32"/>
  <c r="E58" i="32" s="1"/>
  <c r="F59" i="32"/>
  <c r="E59" i="32"/>
  <c r="N58" i="32"/>
  <c r="M58" i="32"/>
  <c r="L58" i="32"/>
  <c r="K58" i="32"/>
  <c r="J58" i="32"/>
  <c r="I58" i="32"/>
  <c r="H58" i="32"/>
  <c r="G58" i="32"/>
  <c r="D58" i="32"/>
  <c r="C58" i="32"/>
  <c r="F57" i="32"/>
  <c r="E57" i="32"/>
  <c r="F56" i="32"/>
  <c r="E56" i="32"/>
  <c r="F55" i="32"/>
  <c r="F54" i="32" s="1"/>
  <c r="E55" i="32"/>
  <c r="N54" i="32"/>
  <c r="N52" i="32" s="1"/>
  <c r="M54" i="32"/>
  <c r="L54" i="32"/>
  <c r="K54" i="32"/>
  <c r="K52" i="32" s="1"/>
  <c r="J54" i="32"/>
  <c r="J52" i="32" s="1"/>
  <c r="I54" i="32"/>
  <c r="I52" i="32" s="1"/>
  <c r="H54" i="32"/>
  <c r="H52" i="32" s="1"/>
  <c r="G54" i="32"/>
  <c r="G52" i="32" s="1"/>
  <c r="D54" i="32"/>
  <c r="C54" i="32"/>
  <c r="C52" i="32" s="1"/>
  <c r="F53" i="32"/>
  <c r="E53" i="32"/>
  <c r="M52" i="32"/>
  <c r="L52" i="32"/>
  <c r="D52" i="32"/>
  <c r="F51" i="32"/>
  <c r="F50" i="32" s="1"/>
  <c r="E51" i="32"/>
  <c r="E50" i="32" s="1"/>
  <c r="N50" i="32"/>
  <c r="M50" i="32"/>
  <c r="L50" i="32"/>
  <c r="K50" i="32"/>
  <c r="J50" i="32"/>
  <c r="I50" i="32"/>
  <c r="H50" i="32"/>
  <c r="G50" i="32"/>
  <c r="D50" i="32"/>
  <c r="C50" i="32"/>
  <c r="F49" i="32"/>
  <c r="F48" i="32" s="1"/>
  <c r="E49" i="32"/>
  <c r="E48" i="32" s="1"/>
  <c r="N48" i="32"/>
  <c r="M48" i="32"/>
  <c r="L48" i="32"/>
  <c r="K48" i="32"/>
  <c r="J48" i="32"/>
  <c r="I48" i="32"/>
  <c r="H48" i="32"/>
  <c r="G48" i="32"/>
  <c r="D48" i="32"/>
  <c r="C48" i="32"/>
  <c r="F47" i="32"/>
  <c r="E47" i="32"/>
  <c r="F46" i="32"/>
  <c r="E46" i="32"/>
  <c r="F45" i="32"/>
  <c r="E45" i="32"/>
  <c r="F44" i="32"/>
  <c r="E44" i="32"/>
  <c r="F43" i="32"/>
  <c r="E43" i="32"/>
  <c r="F42" i="32"/>
  <c r="E42" i="32"/>
  <c r="F41" i="32"/>
  <c r="E41" i="32"/>
  <c r="F40" i="32"/>
  <c r="E40" i="32"/>
  <c r="F39" i="32"/>
  <c r="E39" i="32"/>
  <c r="F38" i="32"/>
  <c r="E38" i="32"/>
  <c r="F37" i="32"/>
  <c r="E37" i="32"/>
  <c r="F36" i="32"/>
  <c r="E36" i="32"/>
  <c r="F35" i="32"/>
  <c r="E35" i="32"/>
  <c r="F34" i="32"/>
  <c r="E34" i="32"/>
  <c r="N33" i="32"/>
  <c r="M33" i="32"/>
  <c r="L33" i="32"/>
  <c r="K33" i="32"/>
  <c r="J33" i="32"/>
  <c r="I33" i="32"/>
  <c r="H33" i="32"/>
  <c r="G33" i="32"/>
  <c r="D33" i="32"/>
  <c r="C33" i="32"/>
  <c r="L32" i="32"/>
  <c r="F31" i="32"/>
  <c r="E31" i="32"/>
  <c r="E30" i="32" s="1"/>
  <c r="N30" i="32"/>
  <c r="M30" i="32"/>
  <c r="L30" i="32"/>
  <c r="K30" i="32"/>
  <c r="J30" i="32"/>
  <c r="I30" i="32"/>
  <c r="H30" i="32"/>
  <c r="G30" i="32"/>
  <c r="F30" i="32"/>
  <c r="D30" i="32"/>
  <c r="C30" i="32"/>
  <c r="F29" i="32"/>
  <c r="E29" i="32"/>
  <c r="F28" i="32"/>
  <c r="E28" i="32"/>
  <c r="F27" i="32"/>
  <c r="E27" i="32"/>
  <c r="F26" i="32"/>
  <c r="F25" i="32" s="1"/>
  <c r="E26" i="32"/>
  <c r="N25" i="32"/>
  <c r="M25" i="32"/>
  <c r="M22" i="32" s="1"/>
  <c r="M21" i="32" s="1"/>
  <c r="L25" i="32"/>
  <c r="L22" i="32" s="1"/>
  <c r="L21" i="32" s="1"/>
  <c r="L20" i="32" s="1"/>
  <c r="L14" i="32" s="1"/>
  <c r="K25" i="32"/>
  <c r="J25" i="32"/>
  <c r="I25" i="32"/>
  <c r="I22" i="32" s="1"/>
  <c r="I21" i="32" s="1"/>
  <c r="H25" i="32"/>
  <c r="G25" i="32"/>
  <c r="D25" i="32"/>
  <c r="D22" i="32" s="1"/>
  <c r="D21" i="32" s="1"/>
  <c r="C25" i="32"/>
  <c r="F24" i="32"/>
  <c r="F23" i="32" s="1"/>
  <c r="E24" i="32"/>
  <c r="N23" i="32"/>
  <c r="M23" i="32"/>
  <c r="L23" i="32"/>
  <c r="K23" i="32"/>
  <c r="J23" i="32"/>
  <c r="I23" i="32"/>
  <c r="H23" i="32"/>
  <c r="G23" i="32"/>
  <c r="E23" i="32"/>
  <c r="D23" i="32"/>
  <c r="C23" i="32"/>
  <c r="H22" i="32"/>
  <c r="H21" i="32" s="1"/>
  <c r="F19" i="32"/>
  <c r="E19" i="32"/>
  <c r="F18" i="32"/>
  <c r="E18" i="32"/>
  <c r="E17" i="32" s="1"/>
  <c r="E16" i="32" s="1"/>
  <c r="E15" i="32" s="1"/>
  <c r="N17" i="32"/>
  <c r="N16" i="32" s="1"/>
  <c r="N15" i="32" s="1"/>
  <c r="M17" i="32"/>
  <c r="M16" i="32" s="1"/>
  <c r="M15" i="32" s="1"/>
  <c r="L17" i="32"/>
  <c r="L16" i="32" s="1"/>
  <c r="L15" i="32" s="1"/>
  <c r="K17" i="32"/>
  <c r="K16" i="32" s="1"/>
  <c r="K15" i="32" s="1"/>
  <c r="J17" i="32"/>
  <c r="I17" i="32"/>
  <c r="H17" i="32"/>
  <c r="H16" i="32" s="1"/>
  <c r="H15" i="32" s="1"/>
  <c r="G17" i="32"/>
  <c r="G16" i="32" s="1"/>
  <c r="D17" i="32"/>
  <c r="D16" i="32" s="1"/>
  <c r="D15" i="32" s="1"/>
  <c r="C17" i="32"/>
  <c r="C16" i="32" s="1"/>
  <c r="C15" i="32" s="1"/>
  <c r="J16" i="32"/>
  <c r="J15" i="32" s="1"/>
  <c r="I16" i="32"/>
  <c r="I15" i="32" s="1"/>
  <c r="G15" i="32"/>
  <c r="F499" i="31"/>
  <c r="E499" i="31"/>
  <c r="F498" i="31"/>
  <c r="E498" i="31"/>
  <c r="E496" i="31" s="1"/>
  <c r="E495" i="31" s="1"/>
  <c r="F497" i="31"/>
  <c r="E497" i="31"/>
  <c r="N496" i="31"/>
  <c r="N495" i="31" s="1"/>
  <c r="M496" i="31"/>
  <c r="M495" i="31" s="1"/>
  <c r="L496" i="31"/>
  <c r="L495" i="31" s="1"/>
  <c r="K496" i="31"/>
  <c r="J496" i="31"/>
  <c r="J495" i="31" s="1"/>
  <c r="I496" i="31"/>
  <c r="H496" i="31"/>
  <c r="H495" i="31" s="1"/>
  <c r="G496" i="31"/>
  <c r="D496" i="31"/>
  <c r="D495" i="31" s="1"/>
  <c r="C496" i="31"/>
  <c r="C495" i="31" s="1"/>
  <c r="K495" i="31"/>
  <c r="I495" i="31"/>
  <c r="G495" i="31"/>
  <c r="F494" i="31"/>
  <c r="E494" i="31"/>
  <c r="F493" i="31"/>
  <c r="E493" i="31"/>
  <c r="F492" i="31"/>
  <c r="E492" i="31"/>
  <c r="E490" i="31" s="1"/>
  <c r="F491" i="31"/>
  <c r="E491" i="31"/>
  <c r="N490" i="31"/>
  <c r="M490" i="31"/>
  <c r="L490" i="31"/>
  <c r="K490" i="31"/>
  <c r="J490" i="31"/>
  <c r="J484" i="31" s="1"/>
  <c r="I490" i="31"/>
  <c r="H490" i="31"/>
  <c r="G490" i="31"/>
  <c r="D490" i="31"/>
  <c r="C490" i="31"/>
  <c r="F489" i="31"/>
  <c r="E489" i="31"/>
  <c r="F488" i="31"/>
  <c r="E488" i="31"/>
  <c r="F487" i="31"/>
  <c r="E487" i="31"/>
  <c r="F486" i="31"/>
  <c r="F485" i="31" s="1"/>
  <c r="E486" i="31"/>
  <c r="N485" i="31"/>
  <c r="M485" i="31"/>
  <c r="L485" i="31"/>
  <c r="L484" i="31" s="1"/>
  <c r="L480" i="31" s="1"/>
  <c r="K485" i="31"/>
  <c r="J485" i="31"/>
  <c r="I485" i="31"/>
  <c r="H485" i="31"/>
  <c r="H484" i="31" s="1"/>
  <c r="H480" i="31" s="1"/>
  <c r="G485" i="31"/>
  <c r="G484" i="31" s="1"/>
  <c r="D485" i="31"/>
  <c r="C485" i="31"/>
  <c r="N484" i="31"/>
  <c r="N480" i="31" s="1"/>
  <c r="K484" i="31"/>
  <c r="C484" i="31"/>
  <c r="C480" i="31" s="1"/>
  <c r="F483" i="31"/>
  <c r="E483" i="31"/>
  <c r="F482" i="31"/>
  <c r="E482" i="31"/>
  <c r="N481" i="31"/>
  <c r="M481" i="31"/>
  <c r="L481" i="31"/>
  <c r="K481" i="31"/>
  <c r="K480" i="31" s="1"/>
  <c r="J481" i="31"/>
  <c r="I481" i="31"/>
  <c r="H481" i="31"/>
  <c r="G481" i="31"/>
  <c r="D481" i="31"/>
  <c r="C481" i="31"/>
  <c r="F479" i="31"/>
  <c r="E479" i="31"/>
  <c r="F478" i="31"/>
  <c r="F477" i="31" s="1"/>
  <c r="F476" i="31" s="1"/>
  <c r="E478" i="31"/>
  <c r="N477" i="31"/>
  <c r="N476" i="31" s="1"/>
  <c r="M477" i="31"/>
  <c r="M476" i="31" s="1"/>
  <c r="L477" i="31"/>
  <c r="L476" i="31" s="1"/>
  <c r="K477" i="31"/>
  <c r="J477" i="31"/>
  <c r="J476" i="31" s="1"/>
  <c r="I477" i="31"/>
  <c r="I476" i="31" s="1"/>
  <c r="H477" i="31"/>
  <c r="H476" i="31" s="1"/>
  <c r="G477" i="31"/>
  <c r="E477" i="31"/>
  <c r="E476" i="31" s="1"/>
  <c r="D477" i="31"/>
  <c r="D476" i="31" s="1"/>
  <c r="C477" i="31"/>
  <c r="K476" i="31"/>
  <c r="G476" i="31"/>
  <c r="C476" i="31"/>
  <c r="F475" i="31"/>
  <c r="E475" i="31"/>
  <c r="F474" i="31"/>
  <c r="E474" i="31"/>
  <c r="F473" i="31"/>
  <c r="E473" i="31"/>
  <c r="F472" i="31"/>
  <c r="E472" i="31"/>
  <c r="F471" i="31"/>
  <c r="E471" i="31"/>
  <c r="N470" i="31"/>
  <c r="N469" i="31" s="1"/>
  <c r="M470" i="31"/>
  <c r="M469" i="31" s="1"/>
  <c r="L470" i="31"/>
  <c r="K470" i="31"/>
  <c r="K469" i="31" s="1"/>
  <c r="J470" i="31"/>
  <c r="J469" i="31" s="1"/>
  <c r="I470" i="31"/>
  <c r="I469" i="31" s="1"/>
  <c r="H470" i="31"/>
  <c r="G470" i="31"/>
  <c r="G469" i="31" s="1"/>
  <c r="F470" i="31"/>
  <c r="F469" i="31" s="1"/>
  <c r="F468" i="31" s="1"/>
  <c r="D470" i="31"/>
  <c r="D469" i="31" s="1"/>
  <c r="C470" i="31"/>
  <c r="C469" i="31" s="1"/>
  <c r="L469" i="31"/>
  <c r="H469" i="31"/>
  <c r="F467" i="31"/>
  <c r="E467" i="31"/>
  <c r="F466" i="31"/>
  <c r="E466" i="31"/>
  <c r="F465" i="31"/>
  <c r="E465" i="31"/>
  <c r="F464" i="31"/>
  <c r="E464" i="31"/>
  <c r="F463" i="31"/>
  <c r="E463" i="31"/>
  <c r="F462" i="31"/>
  <c r="E462" i="31"/>
  <c r="F461" i="31"/>
  <c r="E461" i="31"/>
  <c r="F460" i="31"/>
  <c r="E460" i="31"/>
  <c r="F459" i="31"/>
  <c r="E459" i="31"/>
  <c r="F458" i="31"/>
  <c r="E458" i="31"/>
  <c r="F457" i="31"/>
  <c r="E457" i="31"/>
  <c r="F456" i="31"/>
  <c r="E456" i="31"/>
  <c r="F455" i="31"/>
  <c r="E455" i="31"/>
  <c r="F454" i="31"/>
  <c r="E454" i="31"/>
  <c r="N453" i="31"/>
  <c r="M453" i="31"/>
  <c r="L453" i="31"/>
  <c r="K453" i="31"/>
  <c r="J453" i="31"/>
  <c r="I453" i="31"/>
  <c r="H453" i="31"/>
  <c r="G453" i="31"/>
  <c r="D453" i="31"/>
  <c r="C453" i="31"/>
  <c r="F452" i="31"/>
  <c r="E452" i="31"/>
  <c r="F451" i="31"/>
  <c r="E451" i="31"/>
  <c r="E449" i="31" s="1"/>
  <c r="F450" i="31"/>
  <c r="E450" i="31"/>
  <c r="N449" i="31"/>
  <c r="M449" i="31"/>
  <c r="L449" i="31"/>
  <c r="K449" i="31"/>
  <c r="J449" i="31"/>
  <c r="I449" i="31"/>
  <c r="H449" i="31"/>
  <c r="G449" i="31"/>
  <c r="D449" i="31"/>
  <c r="C449" i="31"/>
  <c r="F448" i="31"/>
  <c r="E448" i="31"/>
  <c r="F447" i="31"/>
  <c r="E447" i="31"/>
  <c r="F446" i="31"/>
  <c r="E446" i="31"/>
  <c r="N445" i="31"/>
  <c r="M445" i="31"/>
  <c r="L445" i="31"/>
  <c r="K445" i="31"/>
  <c r="J445" i="31"/>
  <c r="I445" i="31"/>
  <c r="H445" i="31"/>
  <c r="G445" i="31"/>
  <c r="F445" i="31"/>
  <c r="D445" i="31"/>
  <c r="C445" i="31"/>
  <c r="F444" i="31"/>
  <c r="E444" i="31"/>
  <c r="F443" i="31"/>
  <c r="E443" i="31"/>
  <c r="F442" i="31"/>
  <c r="E442" i="31"/>
  <c r="E441" i="31" s="1"/>
  <c r="N441" i="31"/>
  <c r="M441" i="31"/>
  <c r="L441" i="31"/>
  <c r="K441" i="31"/>
  <c r="J441" i="31"/>
  <c r="I441" i="31"/>
  <c r="H441" i="31"/>
  <c r="G441" i="31"/>
  <c r="D441" i="31"/>
  <c r="C441" i="31"/>
  <c r="F440" i="31"/>
  <c r="E440" i="31"/>
  <c r="F439" i="31"/>
  <c r="E439" i="31"/>
  <c r="F438" i="31"/>
  <c r="F437" i="31" s="1"/>
  <c r="E438" i="31"/>
  <c r="E437" i="31" s="1"/>
  <c r="N437" i="31"/>
  <c r="M437" i="31"/>
  <c r="L437" i="31"/>
  <c r="K437" i="31"/>
  <c r="J437" i="31"/>
  <c r="I437" i="31"/>
  <c r="H437" i="31"/>
  <c r="G437" i="31"/>
  <c r="D437" i="31"/>
  <c r="C437" i="31"/>
  <c r="F436" i="31"/>
  <c r="E436" i="31"/>
  <c r="F435" i="31"/>
  <c r="E435" i="31"/>
  <c r="F434" i="31"/>
  <c r="F433" i="31" s="1"/>
  <c r="E434" i="31"/>
  <c r="N433" i="31"/>
  <c r="M433" i="31"/>
  <c r="L433" i="31"/>
  <c r="K433" i="31"/>
  <c r="J433" i="31"/>
  <c r="I433" i="31"/>
  <c r="H433" i="31"/>
  <c r="G433" i="31"/>
  <c r="D433" i="31"/>
  <c r="C433" i="31"/>
  <c r="F432" i="31"/>
  <c r="E432" i="31"/>
  <c r="F431" i="31"/>
  <c r="E431" i="31"/>
  <c r="F430" i="31"/>
  <c r="F429" i="31" s="1"/>
  <c r="E430" i="31"/>
  <c r="N429" i="31"/>
  <c r="M429" i="31"/>
  <c r="L429" i="31"/>
  <c r="K429" i="31"/>
  <c r="J429" i="31"/>
  <c r="I429" i="31"/>
  <c r="H429" i="31"/>
  <c r="G429" i="31"/>
  <c r="D429" i="31"/>
  <c r="C429" i="31"/>
  <c r="F428" i="31"/>
  <c r="E428" i="31"/>
  <c r="F427" i="31"/>
  <c r="E427" i="31"/>
  <c r="E425" i="31" s="1"/>
  <c r="F426" i="31"/>
  <c r="F425" i="31" s="1"/>
  <c r="E426" i="31"/>
  <c r="N425" i="31"/>
  <c r="M425" i="31"/>
  <c r="L425" i="31"/>
  <c r="K425" i="31"/>
  <c r="J425" i="31"/>
  <c r="I425" i="31"/>
  <c r="H425" i="31"/>
  <c r="G425" i="31"/>
  <c r="D425" i="31"/>
  <c r="C425" i="31"/>
  <c r="F424" i="31"/>
  <c r="E424" i="31"/>
  <c r="F423" i="31"/>
  <c r="E423" i="31"/>
  <c r="F422" i="31"/>
  <c r="F421" i="31" s="1"/>
  <c r="E422" i="31"/>
  <c r="N421" i="31"/>
  <c r="M421" i="31"/>
  <c r="L421" i="31"/>
  <c r="K421" i="31"/>
  <c r="J421" i="31"/>
  <c r="I421" i="31"/>
  <c r="H421" i="31"/>
  <c r="G421" i="31"/>
  <c r="D421" i="31"/>
  <c r="C421" i="31"/>
  <c r="F420" i="31"/>
  <c r="E420" i="31"/>
  <c r="F419" i="31"/>
  <c r="E419" i="31"/>
  <c r="F418" i="31"/>
  <c r="E418" i="31"/>
  <c r="N417" i="31"/>
  <c r="M417" i="31"/>
  <c r="L417" i="31"/>
  <c r="K417" i="31"/>
  <c r="J417" i="31"/>
  <c r="I417" i="31"/>
  <c r="H417" i="31"/>
  <c r="G417" i="31"/>
  <c r="D417" i="31"/>
  <c r="C417" i="31"/>
  <c r="F416" i="31"/>
  <c r="E416" i="31"/>
  <c r="F415" i="31"/>
  <c r="E415" i="31"/>
  <c r="F414" i="31"/>
  <c r="E414" i="31"/>
  <c r="N413" i="31"/>
  <c r="M413" i="31"/>
  <c r="L413" i="31"/>
  <c r="K413" i="31"/>
  <c r="J413" i="31"/>
  <c r="I413" i="31"/>
  <c r="H413" i="31"/>
  <c r="G413" i="31"/>
  <c r="D413" i="31"/>
  <c r="C413" i="31"/>
  <c r="F411" i="31"/>
  <c r="E411" i="31"/>
  <c r="F410" i="31"/>
  <c r="E410" i="31"/>
  <c r="F409" i="31"/>
  <c r="E409" i="31"/>
  <c r="F408" i="31"/>
  <c r="E408" i="31"/>
  <c r="F407" i="31"/>
  <c r="E407" i="31"/>
  <c r="N406" i="31"/>
  <c r="N405" i="31" s="1"/>
  <c r="M406" i="31"/>
  <c r="M405" i="31" s="1"/>
  <c r="L406" i="31"/>
  <c r="L405" i="31" s="1"/>
  <c r="K406" i="31"/>
  <c r="J406" i="31"/>
  <c r="I406" i="31"/>
  <c r="I405" i="31" s="1"/>
  <c r="H406" i="31"/>
  <c r="H405" i="31" s="1"/>
  <c r="G406" i="31"/>
  <c r="G405" i="31" s="1"/>
  <c r="D406" i="31"/>
  <c r="D405" i="31" s="1"/>
  <c r="C406" i="31"/>
  <c r="K405" i="31"/>
  <c r="J405" i="31"/>
  <c r="C405" i="31"/>
  <c r="F404" i="31"/>
  <c r="F403" i="31" s="1"/>
  <c r="E404" i="31"/>
  <c r="E403" i="31" s="1"/>
  <c r="N403" i="31"/>
  <c r="M403" i="31"/>
  <c r="L403" i="31"/>
  <c r="K403" i="31"/>
  <c r="J403" i="31"/>
  <c r="I403" i="31"/>
  <c r="H403" i="31"/>
  <c r="G403" i="31"/>
  <c r="D403" i="31"/>
  <c r="C403" i="31"/>
  <c r="F402" i="31"/>
  <c r="E402" i="31"/>
  <c r="F401" i="31"/>
  <c r="E401" i="31"/>
  <c r="E399" i="31" s="1"/>
  <c r="F400" i="31"/>
  <c r="E400" i="31"/>
  <c r="N399" i="31"/>
  <c r="M399" i="31"/>
  <c r="L399" i="31"/>
  <c r="K399" i="31"/>
  <c r="J399" i="31"/>
  <c r="I399" i="31"/>
  <c r="H399" i="31"/>
  <c r="G399" i="31"/>
  <c r="D399" i="31"/>
  <c r="C399" i="31"/>
  <c r="F398" i="31"/>
  <c r="E398" i="31"/>
  <c r="F397" i="31"/>
  <c r="E397" i="31"/>
  <c r="F396" i="31"/>
  <c r="E396" i="31"/>
  <c r="N395" i="31"/>
  <c r="M395" i="31"/>
  <c r="L395" i="31"/>
  <c r="K395" i="31"/>
  <c r="J395" i="31"/>
  <c r="I395" i="31"/>
  <c r="H395" i="31"/>
  <c r="G395" i="31"/>
  <c r="F395" i="31"/>
  <c r="D395" i="31"/>
  <c r="C395" i="31"/>
  <c r="F394" i="31"/>
  <c r="E394" i="31"/>
  <c r="F393" i="31"/>
  <c r="E393" i="31"/>
  <c r="F392" i="31"/>
  <c r="E392" i="31"/>
  <c r="N391" i="31"/>
  <c r="M391" i="31"/>
  <c r="L391" i="31"/>
  <c r="K391" i="31"/>
  <c r="J391" i="31"/>
  <c r="I391" i="31"/>
  <c r="H391" i="31"/>
  <c r="G391" i="31"/>
  <c r="D391" i="31"/>
  <c r="C391" i="31"/>
  <c r="F390" i="31"/>
  <c r="E390" i="31"/>
  <c r="F389" i="31"/>
  <c r="E389" i="31"/>
  <c r="F388" i="31"/>
  <c r="E388" i="31"/>
  <c r="E387" i="31" s="1"/>
  <c r="N387" i="31"/>
  <c r="M387" i="31"/>
  <c r="L387" i="31"/>
  <c r="K387" i="31"/>
  <c r="J387" i="31"/>
  <c r="I387" i="31"/>
  <c r="H387" i="31"/>
  <c r="G387" i="31"/>
  <c r="F387" i="31"/>
  <c r="D387" i="31"/>
  <c r="C387" i="31"/>
  <c r="F386" i="31"/>
  <c r="E386" i="31"/>
  <c r="F385" i="31"/>
  <c r="E385" i="31"/>
  <c r="F384" i="31"/>
  <c r="F383" i="31" s="1"/>
  <c r="E384" i="31"/>
  <c r="N383" i="31"/>
  <c r="M383" i="31"/>
  <c r="L383" i="31"/>
  <c r="K383" i="31"/>
  <c r="J383" i="31"/>
  <c r="I383" i="31"/>
  <c r="H383" i="31"/>
  <c r="G383" i="31"/>
  <c r="D383" i="31"/>
  <c r="C383" i="31"/>
  <c r="F382" i="31"/>
  <c r="E382" i="31"/>
  <c r="F381" i="31"/>
  <c r="E381" i="31"/>
  <c r="F380" i="31"/>
  <c r="F379" i="31" s="1"/>
  <c r="E380" i="31"/>
  <c r="E379" i="31" s="1"/>
  <c r="N379" i="31"/>
  <c r="M379" i="31"/>
  <c r="L379" i="31"/>
  <c r="K379" i="31"/>
  <c r="J379" i="31"/>
  <c r="I379" i="31"/>
  <c r="H379" i="31"/>
  <c r="G379" i="31"/>
  <c r="D379" i="31"/>
  <c r="C379" i="31"/>
  <c r="F378" i="31"/>
  <c r="E378" i="31"/>
  <c r="F377" i="31"/>
  <c r="E377" i="31"/>
  <c r="F376" i="31"/>
  <c r="F375" i="31" s="1"/>
  <c r="E376" i="31"/>
  <c r="N375" i="31"/>
  <c r="M375" i="31"/>
  <c r="L375" i="31"/>
  <c r="K375" i="31"/>
  <c r="J375" i="31"/>
  <c r="I375" i="31"/>
  <c r="H375" i="31"/>
  <c r="G375" i="31"/>
  <c r="D375" i="31"/>
  <c r="C375" i="31"/>
  <c r="F374" i="31"/>
  <c r="E374" i="31"/>
  <c r="F373" i="31"/>
  <c r="E373" i="31"/>
  <c r="F372" i="31"/>
  <c r="F371" i="31" s="1"/>
  <c r="E372" i="31"/>
  <c r="N371" i="31"/>
  <c r="M371" i="31"/>
  <c r="L371" i="31"/>
  <c r="K371" i="31"/>
  <c r="J371" i="31"/>
  <c r="I371" i="31"/>
  <c r="H371" i="31"/>
  <c r="G371" i="31"/>
  <c r="D371" i="31"/>
  <c r="C371" i="31"/>
  <c r="F370" i="31"/>
  <c r="E370" i="31"/>
  <c r="F369" i="31"/>
  <c r="E369" i="31"/>
  <c r="E367" i="31" s="1"/>
  <c r="F368" i="31"/>
  <c r="F367" i="31" s="1"/>
  <c r="E368" i="31"/>
  <c r="N367" i="31"/>
  <c r="M367" i="31"/>
  <c r="L367" i="31"/>
  <c r="K367" i="31"/>
  <c r="J367" i="31"/>
  <c r="I367" i="31"/>
  <c r="H367" i="31"/>
  <c r="G367" i="31"/>
  <c r="D367" i="31"/>
  <c r="C367" i="31"/>
  <c r="F366" i="31"/>
  <c r="E366" i="31"/>
  <c r="F365" i="31"/>
  <c r="E365" i="31"/>
  <c r="F364" i="31"/>
  <c r="F363" i="31" s="1"/>
  <c r="E364" i="31"/>
  <c r="N363" i="31"/>
  <c r="M363" i="31"/>
  <c r="L363" i="31"/>
  <c r="K363" i="31"/>
  <c r="J363" i="31"/>
  <c r="I363" i="31"/>
  <c r="H363" i="31"/>
  <c r="G363" i="31"/>
  <c r="D363" i="31"/>
  <c r="C363" i="31"/>
  <c r="F362" i="31"/>
  <c r="F361" i="31" s="1"/>
  <c r="E362" i="31"/>
  <c r="N361" i="31"/>
  <c r="M361" i="31"/>
  <c r="L361" i="31"/>
  <c r="K361" i="31"/>
  <c r="J361" i="31"/>
  <c r="I361" i="31"/>
  <c r="H361" i="31"/>
  <c r="G361" i="31"/>
  <c r="E361" i="31"/>
  <c r="D361" i="31"/>
  <c r="C361" i="31"/>
  <c r="F360" i="31"/>
  <c r="E360" i="31"/>
  <c r="F359" i="31"/>
  <c r="E359" i="31"/>
  <c r="F358" i="31"/>
  <c r="E358" i="31"/>
  <c r="E357" i="31" s="1"/>
  <c r="N357" i="31"/>
  <c r="M357" i="31"/>
  <c r="L357" i="31"/>
  <c r="K357" i="31"/>
  <c r="J357" i="31"/>
  <c r="I357" i="31"/>
  <c r="H357" i="31"/>
  <c r="G357" i="31"/>
  <c r="F357" i="31"/>
  <c r="D357" i="31"/>
  <c r="C357" i="31"/>
  <c r="F356" i="31"/>
  <c r="F355" i="31" s="1"/>
  <c r="E356" i="31"/>
  <c r="E355" i="31" s="1"/>
  <c r="N355" i="31"/>
  <c r="M355" i="31"/>
  <c r="L355" i="31"/>
  <c r="K355" i="31"/>
  <c r="J355" i="31"/>
  <c r="I355" i="31"/>
  <c r="H355" i="31"/>
  <c r="G355" i="31"/>
  <c r="D355" i="31"/>
  <c r="C355" i="31"/>
  <c r="F354" i="31"/>
  <c r="F353" i="31" s="1"/>
  <c r="E354" i="31"/>
  <c r="E353" i="31" s="1"/>
  <c r="N353" i="31"/>
  <c r="M353" i="31"/>
  <c r="L353" i="31"/>
  <c r="K353" i="31"/>
  <c r="J353" i="31"/>
  <c r="I353" i="31"/>
  <c r="H353" i="31"/>
  <c r="H350" i="31" s="1"/>
  <c r="G353" i="31"/>
  <c r="D353" i="31"/>
  <c r="C353" i="31"/>
  <c r="F352" i="31"/>
  <c r="F351" i="31" s="1"/>
  <c r="E352" i="31"/>
  <c r="N351" i="31"/>
  <c r="M351" i="31"/>
  <c r="L351" i="31"/>
  <c r="K351" i="31"/>
  <c r="J351" i="31"/>
  <c r="I351" i="31"/>
  <c r="H351" i="31"/>
  <c r="G351" i="31"/>
  <c r="E351" i="31"/>
  <c r="D351" i="31"/>
  <c r="C351" i="31"/>
  <c r="F349" i="31"/>
  <c r="E349" i="31"/>
  <c r="F348" i="31"/>
  <c r="E348" i="31"/>
  <c r="N347" i="31"/>
  <c r="M347" i="31"/>
  <c r="L347" i="31"/>
  <c r="K347" i="31"/>
  <c r="J347" i="31"/>
  <c r="J331" i="31" s="1"/>
  <c r="I347" i="31"/>
  <c r="H347" i="31"/>
  <c r="G347" i="31"/>
  <c r="D347" i="31"/>
  <c r="C347" i="31"/>
  <c r="F346" i="31"/>
  <c r="E346" i="31"/>
  <c r="F345" i="31"/>
  <c r="E345" i="31"/>
  <c r="F344" i="31"/>
  <c r="E344" i="31"/>
  <c r="F343" i="31"/>
  <c r="E343" i="31"/>
  <c r="F342" i="31"/>
  <c r="E342" i="31"/>
  <c r="F341" i="31"/>
  <c r="E341" i="31"/>
  <c r="F340" i="31"/>
  <c r="E340" i="31"/>
  <c r="F339" i="31"/>
  <c r="E339" i="31"/>
  <c r="F338" i="31"/>
  <c r="E338" i="31"/>
  <c r="F337" i="31"/>
  <c r="E337" i="31"/>
  <c r="F336" i="31"/>
  <c r="E336" i="31"/>
  <c r="F335" i="31"/>
  <c r="E335" i="31"/>
  <c r="F334" i="31"/>
  <c r="E334" i="31"/>
  <c r="F333" i="31"/>
  <c r="F332" i="31" s="1"/>
  <c r="E333" i="31"/>
  <c r="N332" i="31"/>
  <c r="M332" i="31"/>
  <c r="L332" i="31"/>
  <c r="L331" i="31" s="1"/>
  <c r="K332" i="31"/>
  <c r="J332" i="31"/>
  <c r="I332" i="31"/>
  <c r="H332" i="31"/>
  <c r="H331" i="31" s="1"/>
  <c r="G332" i="31"/>
  <c r="D332" i="31"/>
  <c r="C332" i="31"/>
  <c r="N331" i="31"/>
  <c r="F330" i="31"/>
  <c r="E330" i="31"/>
  <c r="F329" i="31"/>
  <c r="E329" i="31"/>
  <c r="F328" i="31"/>
  <c r="E328" i="31"/>
  <c r="N327" i="31"/>
  <c r="M327" i="31"/>
  <c r="L327" i="31"/>
  <c r="K327" i="31"/>
  <c r="J327" i="31"/>
  <c r="I327" i="31"/>
  <c r="H327" i="31"/>
  <c r="G327" i="31"/>
  <c r="F327" i="31"/>
  <c r="D327" i="31"/>
  <c r="C327" i="31"/>
  <c r="F326" i="31"/>
  <c r="E326" i="31"/>
  <c r="F325" i="31"/>
  <c r="E325" i="31"/>
  <c r="F324" i="31"/>
  <c r="E324" i="31"/>
  <c r="F323" i="31"/>
  <c r="E323" i="31"/>
  <c r="F322" i="31"/>
  <c r="E322" i="31"/>
  <c r="F321" i="31"/>
  <c r="E321" i="31"/>
  <c r="F320" i="31"/>
  <c r="E320" i="31"/>
  <c r="F319" i="31"/>
  <c r="E319" i="31"/>
  <c r="F318" i="31"/>
  <c r="E318" i="31"/>
  <c r="F317" i="31"/>
  <c r="E317" i="31"/>
  <c r="F316" i="31"/>
  <c r="E316" i="31"/>
  <c r="F315" i="31"/>
  <c r="E315" i="31"/>
  <c r="F314" i="31"/>
  <c r="E314" i="31"/>
  <c r="F313" i="31"/>
  <c r="F312" i="31" s="1"/>
  <c r="E313" i="31"/>
  <c r="N312" i="31"/>
  <c r="M312" i="31"/>
  <c r="M311" i="31" s="1"/>
  <c r="L312" i="31"/>
  <c r="L311" i="31" s="1"/>
  <c r="K312" i="31"/>
  <c r="J312" i="31"/>
  <c r="I312" i="31"/>
  <c r="I311" i="31" s="1"/>
  <c r="H312" i="31"/>
  <c r="H311" i="31" s="1"/>
  <c r="G312" i="31"/>
  <c r="D312" i="31"/>
  <c r="D311" i="31" s="1"/>
  <c r="C312" i="31"/>
  <c r="C311" i="31" s="1"/>
  <c r="F310" i="31"/>
  <c r="F309" i="31" s="1"/>
  <c r="E310" i="31"/>
  <c r="E309" i="31" s="1"/>
  <c r="N309" i="31"/>
  <c r="M309" i="31"/>
  <c r="L309" i="31"/>
  <c r="K309" i="31"/>
  <c r="J309" i="31"/>
  <c r="I309" i="31"/>
  <c r="H309" i="31"/>
  <c r="G309" i="31"/>
  <c r="D309" i="31"/>
  <c r="C309" i="31"/>
  <c r="F308" i="31"/>
  <c r="E308" i="31"/>
  <c r="F307" i="31"/>
  <c r="E307" i="31"/>
  <c r="F306" i="31"/>
  <c r="F305" i="31" s="1"/>
  <c r="E306" i="31"/>
  <c r="N305" i="31"/>
  <c r="M305" i="31"/>
  <c r="L305" i="31"/>
  <c r="K305" i="31"/>
  <c r="J305" i="31"/>
  <c r="I305" i="31"/>
  <c r="H305" i="31"/>
  <c r="G305" i="31"/>
  <c r="D305" i="31"/>
  <c r="C305" i="31"/>
  <c r="F304" i="31"/>
  <c r="E304" i="31"/>
  <c r="F303" i="31"/>
  <c r="E303" i="31"/>
  <c r="F302" i="31"/>
  <c r="E302" i="31"/>
  <c r="F301" i="31"/>
  <c r="E301" i="31"/>
  <c r="N300" i="31"/>
  <c r="M300" i="31"/>
  <c r="L300" i="31"/>
  <c r="K300" i="31"/>
  <c r="J300" i="31"/>
  <c r="I300" i="31"/>
  <c r="H300" i="31"/>
  <c r="G300" i="31"/>
  <c r="F300" i="31"/>
  <c r="D300" i="31"/>
  <c r="C300" i="31"/>
  <c r="F299" i="31"/>
  <c r="E299" i="31"/>
  <c r="F298" i="31"/>
  <c r="E298" i="31"/>
  <c r="F297" i="31"/>
  <c r="E297" i="31"/>
  <c r="F296" i="31"/>
  <c r="F295" i="31" s="1"/>
  <c r="E296" i="31"/>
  <c r="N295" i="31"/>
  <c r="M295" i="31"/>
  <c r="L295" i="31"/>
  <c r="K295" i="31"/>
  <c r="J295" i="31"/>
  <c r="I295" i="31"/>
  <c r="H295" i="31"/>
  <c r="G295" i="31"/>
  <c r="D295" i="31"/>
  <c r="C295" i="31"/>
  <c r="F294" i="31"/>
  <c r="E294" i="31"/>
  <c r="F293" i="31"/>
  <c r="F292" i="31" s="1"/>
  <c r="E293" i="31"/>
  <c r="N292" i="31"/>
  <c r="M292" i="31"/>
  <c r="L292" i="31"/>
  <c r="L291" i="31" s="1"/>
  <c r="K292" i="31"/>
  <c r="J292" i="31"/>
  <c r="I292" i="31"/>
  <c r="H292" i="31"/>
  <c r="H291" i="31" s="1"/>
  <c r="G292" i="31"/>
  <c r="D292" i="31"/>
  <c r="C292" i="31"/>
  <c r="C291" i="31" s="1"/>
  <c r="F290" i="31"/>
  <c r="E290" i="31"/>
  <c r="F289" i="31"/>
  <c r="E289" i="31"/>
  <c r="F288" i="31"/>
  <c r="E288" i="31"/>
  <c r="F287" i="31"/>
  <c r="E287" i="31"/>
  <c r="F286" i="31"/>
  <c r="E286" i="31"/>
  <c r="F285" i="31"/>
  <c r="E285" i="31"/>
  <c r="F284" i="31"/>
  <c r="E284" i="31"/>
  <c r="F283" i="31"/>
  <c r="F282" i="31" s="1"/>
  <c r="E283" i="31"/>
  <c r="N282" i="31"/>
  <c r="M282" i="31"/>
  <c r="L282" i="31"/>
  <c r="K282" i="31"/>
  <c r="J282" i="31"/>
  <c r="I282" i="31"/>
  <c r="H282" i="31"/>
  <c r="G282" i="31"/>
  <c r="D282" i="31"/>
  <c r="C282" i="31"/>
  <c r="F281" i="31"/>
  <c r="E281" i="31"/>
  <c r="F280" i="31"/>
  <c r="E280" i="31"/>
  <c r="F279" i="31"/>
  <c r="E279" i="31"/>
  <c r="F278" i="31"/>
  <c r="F277" i="31" s="1"/>
  <c r="E278" i="31"/>
  <c r="E277" i="31" s="1"/>
  <c r="N277" i="31"/>
  <c r="M277" i="31"/>
  <c r="L277" i="31"/>
  <c r="K277" i="31"/>
  <c r="J277" i="31"/>
  <c r="I277" i="31"/>
  <c r="H277" i="31"/>
  <c r="G277" i="31"/>
  <c r="D277" i="31"/>
  <c r="C277" i="31"/>
  <c r="F276" i="31"/>
  <c r="E276" i="31"/>
  <c r="F275" i="31"/>
  <c r="E275" i="31"/>
  <c r="F274" i="31"/>
  <c r="E274" i="31"/>
  <c r="F273" i="31"/>
  <c r="E273" i="31"/>
  <c r="F272" i="31"/>
  <c r="E272" i="31"/>
  <c r="F271" i="31"/>
  <c r="E271" i="31"/>
  <c r="F270" i="31"/>
  <c r="E270" i="31"/>
  <c r="F269" i="31"/>
  <c r="E269" i="31"/>
  <c r="F268" i="31"/>
  <c r="E268" i="31"/>
  <c r="F267" i="31"/>
  <c r="E267" i="31"/>
  <c r="F266" i="31"/>
  <c r="E266" i="31"/>
  <c r="F265" i="31"/>
  <c r="E265" i="31"/>
  <c r="F264" i="31"/>
  <c r="E264" i="31"/>
  <c r="F263" i="31"/>
  <c r="E263" i="31"/>
  <c r="F262" i="31"/>
  <c r="E262" i="31"/>
  <c r="F261" i="31"/>
  <c r="E261" i="31"/>
  <c r="N260" i="31"/>
  <c r="M260" i="31"/>
  <c r="L260" i="31"/>
  <c r="K260" i="31"/>
  <c r="J260" i="31"/>
  <c r="I260" i="31"/>
  <c r="H260" i="31"/>
  <c r="G260" i="31"/>
  <c r="F260" i="31"/>
  <c r="D260" i="31"/>
  <c r="C260" i="31"/>
  <c r="F259" i="31"/>
  <c r="E259" i="31"/>
  <c r="F258" i="31"/>
  <c r="E258" i="31"/>
  <c r="F257" i="31"/>
  <c r="E257" i="31"/>
  <c r="N256" i="31"/>
  <c r="M256" i="31"/>
  <c r="L256" i="31"/>
  <c r="K256" i="31"/>
  <c r="J256" i="31"/>
  <c r="I256" i="31"/>
  <c r="H256" i="31"/>
  <c r="G256" i="31"/>
  <c r="D256" i="31"/>
  <c r="C256" i="31"/>
  <c r="F255" i="31"/>
  <c r="E255" i="31"/>
  <c r="F254" i="31"/>
  <c r="E254" i="31"/>
  <c r="F253" i="31"/>
  <c r="E253" i="31"/>
  <c r="F252" i="31"/>
  <c r="E252" i="31"/>
  <c r="N251" i="31"/>
  <c r="M251" i="31"/>
  <c r="L251" i="31"/>
  <c r="K251" i="31"/>
  <c r="J251" i="31"/>
  <c r="I251" i="31"/>
  <c r="H251" i="31"/>
  <c r="G251" i="31"/>
  <c r="D251" i="31"/>
  <c r="C251" i="31"/>
  <c r="F250" i="31"/>
  <c r="E250" i="31"/>
  <c r="F249" i="31"/>
  <c r="E249" i="31"/>
  <c r="N248" i="31"/>
  <c r="M248" i="31"/>
  <c r="L248" i="31"/>
  <c r="K248" i="31"/>
  <c r="J248" i="31"/>
  <c r="I248" i="31"/>
  <c r="H248" i="31"/>
  <c r="G248" i="31"/>
  <c r="D248" i="31"/>
  <c r="C248" i="31"/>
  <c r="F247" i="31"/>
  <c r="E247" i="31"/>
  <c r="F246" i="31"/>
  <c r="E246" i="31"/>
  <c r="F245" i="31"/>
  <c r="E245" i="31"/>
  <c r="F244" i="31"/>
  <c r="E244" i="31"/>
  <c r="F243" i="31"/>
  <c r="E243" i="31"/>
  <c r="F242" i="31"/>
  <c r="E242" i="31"/>
  <c r="F241" i="31"/>
  <c r="E241" i="31"/>
  <c r="F240" i="31"/>
  <c r="E240" i="31"/>
  <c r="F239" i="31"/>
  <c r="E239" i="31"/>
  <c r="F238" i="31"/>
  <c r="E238" i="31"/>
  <c r="F237" i="31"/>
  <c r="F236" i="31" s="1"/>
  <c r="E237" i="31"/>
  <c r="N236" i="31"/>
  <c r="M236" i="31"/>
  <c r="L236" i="31"/>
  <c r="K236" i="31"/>
  <c r="K235" i="31" s="1"/>
  <c r="J236" i="31"/>
  <c r="I236" i="31"/>
  <c r="H236" i="31"/>
  <c r="G236" i="31"/>
  <c r="D236" i="31"/>
  <c r="C236" i="31"/>
  <c r="O235" i="31"/>
  <c r="F234" i="31"/>
  <c r="E234" i="31"/>
  <c r="F233" i="31"/>
  <c r="E233" i="31"/>
  <c r="F232" i="31"/>
  <c r="E232" i="31"/>
  <c r="F231" i="31"/>
  <c r="E231" i="31"/>
  <c r="F230" i="31"/>
  <c r="E230" i="31"/>
  <c r="F229" i="31"/>
  <c r="E229" i="31"/>
  <c r="F228" i="31"/>
  <c r="E228" i="31"/>
  <c r="E227" i="31" s="1"/>
  <c r="N227" i="31"/>
  <c r="N202" i="31" s="1"/>
  <c r="M227" i="31"/>
  <c r="L227" i="31"/>
  <c r="K227" i="31"/>
  <c r="J227" i="31"/>
  <c r="I227" i="31"/>
  <c r="H227" i="31"/>
  <c r="G227" i="31"/>
  <c r="F227" i="31"/>
  <c r="D227" i="31"/>
  <c r="C227" i="31"/>
  <c r="F226" i="31"/>
  <c r="E226" i="31"/>
  <c r="F225" i="31"/>
  <c r="E225" i="31"/>
  <c r="F224" i="31"/>
  <c r="E224" i="31"/>
  <c r="F223" i="31"/>
  <c r="E223" i="31"/>
  <c r="F222" i="31"/>
  <c r="E222" i="31"/>
  <c r="F221" i="31"/>
  <c r="E221" i="31"/>
  <c r="F220" i="31"/>
  <c r="F219" i="31" s="1"/>
  <c r="E220" i="31"/>
  <c r="N219" i="31"/>
  <c r="M219" i="31"/>
  <c r="L219" i="31"/>
  <c r="K219" i="31"/>
  <c r="J219" i="31"/>
  <c r="I219" i="31"/>
  <c r="H219" i="31"/>
  <c r="G219" i="31"/>
  <c r="D219" i="31"/>
  <c r="C219" i="31"/>
  <c r="F218" i="31"/>
  <c r="E218" i="31"/>
  <c r="F217" i="31"/>
  <c r="E217" i="31"/>
  <c r="F216" i="31"/>
  <c r="E216" i="31"/>
  <c r="F215" i="31"/>
  <c r="E215" i="31"/>
  <c r="F214" i="31"/>
  <c r="E214" i="31"/>
  <c r="F213" i="31"/>
  <c r="E213" i="31"/>
  <c r="F212" i="31"/>
  <c r="E212" i="31"/>
  <c r="F211" i="31"/>
  <c r="E211" i="31"/>
  <c r="F210" i="31"/>
  <c r="E210" i="31"/>
  <c r="F209" i="31"/>
  <c r="E209" i="31"/>
  <c r="F208" i="31"/>
  <c r="E208" i="31"/>
  <c r="F207" i="31"/>
  <c r="E207" i="31"/>
  <c r="F206" i="31"/>
  <c r="E206" i="31"/>
  <c r="F205" i="31"/>
  <c r="E205" i="31"/>
  <c r="F204" i="31"/>
  <c r="F203" i="31" s="1"/>
  <c r="F202" i="31" s="1"/>
  <c r="E204" i="31"/>
  <c r="N203" i="31"/>
  <c r="M203" i="31"/>
  <c r="L203" i="31"/>
  <c r="K203" i="31"/>
  <c r="J203" i="31"/>
  <c r="I203" i="31"/>
  <c r="I202" i="31" s="1"/>
  <c r="H203" i="31"/>
  <c r="G203" i="31"/>
  <c r="D203" i="31"/>
  <c r="C203" i="31"/>
  <c r="F199" i="31"/>
  <c r="E199" i="31"/>
  <c r="F198" i="31"/>
  <c r="E198" i="31"/>
  <c r="F197" i="31"/>
  <c r="E197" i="31"/>
  <c r="N196" i="31"/>
  <c r="M196" i="31"/>
  <c r="L196" i="31"/>
  <c r="K196" i="31"/>
  <c r="J196" i="31"/>
  <c r="I196" i="31"/>
  <c r="H196" i="31"/>
  <c r="G196" i="31"/>
  <c r="D196" i="31"/>
  <c r="C196" i="31"/>
  <c r="F195" i="31"/>
  <c r="E195" i="31"/>
  <c r="F194" i="31"/>
  <c r="E194" i="31"/>
  <c r="N193" i="31"/>
  <c r="M193" i="31"/>
  <c r="L193" i="31"/>
  <c r="K193" i="31"/>
  <c r="J193" i="31"/>
  <c r="I193" i="31"/>
  <c r="H193" i="31"/>
  <c r="G193" i="31"/>
  <c r="D193" i="31"/>
  <c r="C193" i="31"/>
  <c r="F192" i="31"/>
  <c r="E192" i="31"/>
  <c r="F191" i="31"/>
  <c r="E191" i="31"/>
  <c r="F190" i="31"/>
  <c r="F189" i="31" s="1"/>
  <c r="E190" i="31"/>
  <c r="E189" i="31" s="1"/>
  <c r="N189" i="31"/>
  <c r="M189" i="31"/>
  <c r="L189" i="31"/>
  <c r="K189" i="31"/>
  <c r="J189" i="31"/>
  <c r="I189" i="31"/>
  <c r="H189" i="31"/>
  <c r="G189" i="31"/>
  <c r="D189" i="31"/>
  <c r="C189" i="31"/>
  <c r="F188" i="31"/>
  <c r="E188" i="31"/>
  <c r="F187" i="31"/>
  <c r="E187" i="31"/>
  <c r="F186" i="31"/>
  <c r="E186" i="31"/>
  <c r="N185" i="31"/>
  <c r="M185" i="31"/>
  <c r="L185" i="31"/>
  <c r="K185" i="31"/>
  <c r="J185" i="31"/>
  <c r="I185" i="31"/>
  <c r="H185" i="31"/>
  <c r="G185" i="31"/>
  <c r="D185" i="31"/>
  <c r="C185" i="31"/>
  <c r="F184" i="31"/>
  <c r="E184" i="31"/>
  <c r="F183" i="31"/>
  <c r="E183" i="31"/>
  <c r="F182" i="31"/>
  <c r="E182" i="31"/>
  <c r="N181" i="31"/>
  <c r="M181" i="31"/>
  <c r="L181" i="31"/>
  <c r="K181" i="31"/>
  <c r="J181" i="31"/>
  <c r="I181" i="31"/>
  <c r="H181" i="31"/>
  <c r="G181" i="31"/>
  <c r="E181" i="31"/>
  <c r="D181" i="31"/>
  <c r="C181" i="31"/>
  <c r="F180" i="31"/>
  <c r="E180" i="31"/>
  <c r="F179" i="31"/>
  <c r="E179" i="31"/>
  <c r="F178" i="31"/>
  <c r="E178" i="31"/>
  <c r="E177" i="31" s="1"/>
  <c r="N177" i="31"/>
  <c r="M177" i="31"/>
  <c r="L177" i="31"/>
  <c r="K177" i="31"/>
  <c r="J177" i="31"/>
  <c r="I177" i="31"/>
  <c r="H177" i="31"/>
  <c r="G177" i="31"/>
  <c r="D177" i="31"/>
  <c r="C177" i="31"/>
  <c r="F176" i="31"/>
  <c r="E176" i="31"/>
  <c r="F175" i="31"/>
  <c r="E175" i="31"/>
  <c r="F174" i="31"/>
  <c r="F173" i="31" s="1"/>
  <c r="E174" i="31"/>
  <c r="E173" i="31" s="1"/>
  <c r="N173" i="31"/>
  <c r="M173" i="31"/>
  <c r="L173" i="31"/>
  <c r="K173" i="31"/>
  <c r="J173" i="31"/>
  <c r="I173" i="31"/>
  <c r="H173" i="31"/>
  <c r="G173" i="31"/>
  <c r="D173" i="31"/>
  <c r="C173" i="31"/>
  <c r="F172" i="31"/>
  <c r="E172" i="31"/>
  <c r="F171" i="31"/>
  <c r="E171" i="31"/>
  <c r="F170" i="31"/>
  <c r="F169" i="31" s="1"/>
  <c r="E170" i="31"/>
  <c r="N169" i="31"/>
  <c r="M169" i="31"/>
  <c r="L169" i="31"/>
  <c r="K169" i="31"/>
  <c r="J169" i="31"/>
  <c r="I169" i="31"/>
  <c r="H169" i="31"/>
  <c r="G169" i="31"/>
  <c r="D169" i="31"/>
  <c r="C169" i="31"/>
  <c r="F168" i="31"/>
  <c r="E168" i="31"/>
  <c r="F167" i="31"/>
  <c r="E167" i="31"/>
  <c r="F166" i="31"/>
  <c r="F165" i="31" s="1"/>
  <c r="E166" i="31"/>
  <c r="N165" i="31"/>
  <c r="M165" i="31"/>
  <c r="L165" i="31"/>
  <c r="K165" i="31"/>
  <c r="J165" i="31"/>
  <c r="I165" i="31"/>
  <c r="H165" i="31"/>
  <c r="G165" i="31"/>
  <c r="D165" i="31"/>
  <c r="C165" i="31"/>
  <c r="C164" i="31" s="1"/>
  <c r="F163" i="31"/>
  <c r="E163" i="31"/>
  <c r="F162" i="31"/>
  <c r="E162" i="31"/>
  <c r="F161" i="31"/>
  <c r="E161" i="31"/>
  <c r="F160" i="31"/>
  <c r="E160" i="31"/>
  <c r="N159" i="31"/>
  <c r="M159" i="31"/>
  <c r="L159" i="31"/>
  <c r="K159" i="31"/>
  <c r="J159" i="31"/>
  <c r="I159" i="31"/>
  <c r="H159" i="31"/>
  <c r="G159" i="31"/>
  <c r="F159" i="31"/>
  <c r="D159" i="31"/>
  <c r="C159" i="31"/>
  <c r="F158" i="31"/>
  <c r="E158" i="31"/>
  <c r="F157" i="31"/>
  <c r="E157" i="31"/>
  <c r="F156" i="31"/>
  <c r="E156" i="31"/>
  <c r="F155" i="31"/>
  <c r="E155" i="31"/>
  <c r="N154" i="31"/>
  <c r="M154" i="31"/>
  <c r="L154" i="31"/>
  <c r="K154" i="31"/>
  <c r="J154" i="31"/>
  <c r="I154" i="31"/>
  <c r="H154" i="31"/>
  <c r="G154" i="31"/>
  <c r="D154" i="31"/>
  <c r="C154" i="31"/>
  <c r="F153" i="31"/>
  <c r="E153" i="31"/>
  <c r="F152" i="31"/>
  <c r="E152" i="31"/>
  <c r="F151" i="31"/>
  <c r="E151" i="31"/>
  <c r="N150" i="31"/>
  <c r="M150" i="31"/>
  <c r="L150" i="31"/>
  <c r="K150" i="31"/>
  <c r="J150" i="31"/>
  <c r="I150" i="31"/>
  <c r="H150" i="31"/>
  <c r="G150" i="31"/>
  <c r="D150" i="31"/>
  <c r="C150" i="31"/>
  <c r="F149" i="31"/>
  <c r="E149" i="31"/>
  <c r="F148" i="31"/>
  <c r="E148" i="31"/>
  <c r="F147" i="31"/>
  <c r="E147" i="31"/>
  <c r="F146" i="31"/>
  <c r="F145" i="31" s="1"/>
  <c r="E146" i="31"/>
  <c r="E145" i="31" s="1"/>
  <c r="N145" i="31"/>
  <c r="M145" i="31"/>
  <c r="L145" i="31"/>
  <c r="K145" i="31"/>
  <c r="J145" i="31"/>
  <c r="I145" i="31"/>
  <c r="H145" i="31"/>
  <c r="G145" i="31"/>
  <c r="D145" i="31"/>
  <c r="C145" i="31"/>
  <c r="F144" i="31"/>
  <c r="E144" i="31"/>
  <c r="F143" i="31"/>
  <c r="E143" i="31"/>
  <c r="F142" i="31"/>
  <c r="E142" i="31"/>
  <c r="F141" i="31"/>
  <c r="E141" i="31"/>
  <c r="E140" i="31" s="1"/>
  <c r="N140" i="31"/>
  <c r="M140" i="31"/>
  <c r="L140" i="31"/>
  <c r="K140" i="31"/>
  <c r="J140" i="31"/>
  <c r="I140" i="31"/>
  <c r="H140" i="31"/>
  <c r="G140" i="31"/>
  <c r="D140" i="31"/>
  <c r="C140" i="31"/>
  <c r="F139" i="31"/>
  <c r="E139" i="31"/>
  <c r="F138" i="31"/>
  <c r="E138" i="31"/>
  <c r="F137" i="31"/>
  <c r="E137" i="31"/>
  <c r="E135" i="31" s="1"/>
  <c r="F136" i="31"/>
  <c r="F135" i="31" s="1"/>
  <c r="E136" i="31"/>
  <c r="N135" i="31"/>
  <c r="M135" i="31"/>
  <c r="L135" i="31"/>
  <c r="K135" i="31"/>
  <c r="J135" i="31"/>
  <c r="I135" i="31"/>
  <c r="H135" i="31"/>
  <c r="G135" i="31"/>
  <c r="D135" i="31"/>
  <c r="C135" i="31"/>
  <c r="F134" i="31"/>
  <c r="E134" i="31"/>
  <c r="F133" i="31"/>
  <c r="E133" i="31"/>
  <c r="F132" i="31"/>
  <c r="E132" i="31"/>
  <c r="F131" i="31"/>
  <c r="E131" i="31"/>
  <c r="E130" i="31" s="1"/>
  <c r="N130" i="31"/>
  <c r="M130" i="31"/>
  <c r="L130" i="31"/>
  <c r="K130" i="31"/>
  <c r="J130" i="31"/>
  <c r="I130" i="31"/>
  <c r="H130" i="31"/>
  <c r="G130" i="31"/>
  <c r="D130" i="31"/>
  <c r="C130" i="31"/>
  <c r="F129" i="31"/>
  <c r="E129" i="31"/>
  <c r="F128" i="31"/>
  <c r="E128" i="31"/>
  <c r="F127" i="31"/>
  <c r="E127" i="31"/>
  <c r="E125" i="31" s="1"/>
  <c r="F126" i="31"/>
  <c r="E126" i="31"/>
  <c r="N125" i="31"/>
  <c r="M125" i="31"/>
  <c r="L125" i="31"/>
  <c r="K125" i="31"/>
  <c r="J125" i="31"/>
  <c r="I125" i="31"/>
  <c r="H125" i="31"/>
  <c r="G125" i="31"/>
  <c r="D125" i="31"/>
  <c r="C125" i="31"/>
  <c r="F124" i="31"/>
  <c r="E124" i="31"/>
  <c r="F123" i="31"/>
  <c r="E123" i="31"/>
  <c r="F122" i="31"/>
  <c r="E122" i="31"/>
  <c r="F121" i="31"/>
  <c r="F120" i="31" s="1"/>
  <c r="E121" i="31"/>
  <c r="N120" i="31"/>
  <c r="M120" i="31"/>
  <c r="L120" i="31"/>
  <c r="K120" i="31"/>
  <c r="J120" i="31"/>
  <c r="I120" i="31"/>
  <c r="H120" i="31"/>
  <c r="G120" i="31"/>
  <c r="D120" i="31"/>
  <c r="C120" i="31"/>
  <c r="F119" i="31"/>
  <c r="E119" i="31"/>
  <c r="F118" i="31"/>
  <c r="E118" i="31"/>
  <c r="N117" i="31"/>
  <c r="M117" i="31"/>
  <c r="L117" i="31"/>
  <c r="K117" i="31"/>
  <c r="J117" i="31"/>
  <c r="I117" i="31"/>
  <c r="H117" i="31"/>
  <c r="G117" i="31"/>
  <c r="D117" i="31"/>
  <c r="C117" i="31"/>
  <c r="F116" i="31"/>
  <c r="E116" i="31"/>
  <c r="F115" i="31"/>
  <c r="E115" i="31"/>
  <c r="F114" i="31"/>
  <c r="E114" i="31"/>
  <c r="F113" i="31"/>
  <c r="E113" i="31"/>
  <c r="E112" i="31" s="1"/>
  <c r="N112" i="31"/>
  <c r="M112" i="31"/>
  <c r="L112" i="31"/>
  <c r="K112" i="31"/>
  <c r="J112" i="31"/>
  <c r="I112" i="31"/>
  <c r="H112" i="31"/>
  <c r="G112" i="31"/>
  <c r="D112" i="31"/>
  <c r="C112" i="31"/>
  <c r="F111" i="31"/>
  <c r="E111" i="31"/>
  <c r="F110" i="31"/>
  <c r="E110" i="31"/>
  <c r="N109" i="31"/>
  <c r="M109" i="31"/>
  <c r="L109" i="31"/>
  <c r="K109" i="31"/>
  <c r="J109" i="31"/>
  <c r="I109" i="31"/>
  <c r="H109" i="31"/>
  <c r="G109" i="31"/>
  <c r="E109" i="31"/>
  <c r="D109" i="31"/>
  <c r="C109" i="31"/>
  <c r="F108" i="31"/>
  <c r="E108" i="31"/>
  <c r="F107" i="31"/>
  <c r="F106" i="31" s="1"/>
  <c r="E107" i="31"/>
  <c r="N106" i="31"/>
  <c r="M106" i="31"/>
  <c r="L106" i="31"/>
  <c r="K106" i="31"/>
  <c r="J106" i="31"/>
  <c r="I106" i="31"/>
  <c r="H106" i="31"/>
  <c r="G106" i="31"/>
  <c r="D106" i="31"/>
  <c r="C106" i="31"/>
  <c r="F105" i="31"/>
  <c r="E105" i="31"/>
  <c r="F104" i="31"/>
  <c r="E104" i="31"/>
  <c r="N103" i="31"/>
  <c r="M103" i="31"/>
  <c r="L103" i="31"/>
  <c r="K103" i="31"/>
  <c r="J103" i="31"/>
  <c r="I103" i="31"/>
  <c r="H103" i="31"/>
  <c r="G103" i="31"/>
  <c r="D103" i="31"/>
  <c r="C103" i="31"/>
  <c r="F101" i="31"/>
  <c r="E101" i="31"/>
  <c r="F100" i="31"/>
  <c r="E100" i="31"/>
  <c r="F99" i="31"/>
  <c r="E99" i="31"/>
  <c r="F98" i="31"/>
  <c r="E98" i="31"/>
  <c r="F97" i="31"/>
  <c r="E97" i="31"/>
  <c r="F96" i="31"/>
  <c r="E96" i="31"/>
  <c r="F95" i="31"/>
  <c r="E95" i="31"/>
  <c r="E94" i="31" s="1"/>
  <c r="N94" i="31"/>
  <c r="M94" i="31"/>
  <c r="L94" i="31"/>
  <c r="K94" i="31"/>
  <c r="J94" i="31"/>
  <c r="I94" i="31"/>
  <c r="H94" i="31"/>
  <c r="G94" i="31"/>
  <c r="D94" i="31"/>
  <c r="C94" i="31"/>
  <c r="F93" i="31"/>
  <c r="E93" i="31"/>
  <c r="F92" i="31"/>
  <c r="E92" i="31"/>
  <c r="F91" i="31"/>
  <c r="E91" i="31"/>
  <c r="E90" i="31" s="1"/>
  <c r="N90" i="31"/>
  <c r="M90" i="31"/>
  <c r="L90" i="31"/>
  <c r="K90" i="31"/>
  <c r="K85" i="31" s="1"/>
  <c r="J90" i="31"/>
  <c r="I90" i="31"/>
  <c r="H90" i="31"/>
  <c r="G90" i="31"/>
  <c r="G85" i="31" s="1"/>
  <c r="D90" i="31"/>
  <c r="C90" i="31"/>
  <c r="C85" i="31" s="1"/>
  <c r="F89" i="31"/>
  <c r="E89" i="31"/>
  <c r="F88" i="31"/>
  <c r="E88" i="31"/>
  <c r="F87" i="31"/>
  <c r="E87" i="31"/>
  <c r="F86" i="31"/>
  <c r="E86" i="31"/>
  <c r="M85" i="31"/>
  <c r="I85" i="31"/>
  <c r="D85" i="31"/>
  <c r="D78" i="31" s="1"/>
  <c r="D77" i="31" s="1"/>
  <c r="F84" i="31"/>
  <c r="E84" i="31"/>
  <c r="F83" i="31"/>
  <c r="E83" i="31"/>
  <c r="F82" i="31"/>
  <c r="E82" i="31"/>
  <c r="F81" i="31"/>
  <c r="E81" i="31"/>
  <c r="F80" i="31"/>
  <c r="F79" i="31" s="1"/>
  <c r="E80" i="31"/>
  <c r="N79" i="31"/>
  <c r="M79" i="31"/>
  <c r="M78" i="31" s="1"/>
  <c r="M77" i="31" s="1"/>
  <c r="L79" i="31"/>
  <c r="K79" i="31"/>
  <c r="J79" i="31"/>
  <c r="I79" i="31"/>
  <c r="I78" i="31" s="1"/>
  <c r="I77" i="31" s="1"/>
  <c r="H79" i="31"/>
  <c r="G79" i="31"/>
  <c r="E79" i="31"/>
  <c r="D79" i="31"/>
  <c r="C79" i="31"/>
  <c r="F76" i="31"/>
  <c r="E76" i="31"/>
  <c r="F75" i="31"/>
  <c r="E75" i="31"/>
  <c r="F74" i="31"/>
  <c r="E74" i="31"/>
  <c r="E73" i="31" s="1"/>
  <c r="N73" i="31"/>
  <c r="M73" i="31"/>
  <c r="L73" i="31"/>
  <c r="K73" i="31"/>
  <c r="J73" i="31"/>
  <c r="I73" i="31"/>
  <c r="H73" i="31"/>
  <c r="G73" i="31"/>
  <c r="D73" i="31"/>
  <c r="C73" i="31"/>
  <c r="F72" i="31"/>
  <c r="E72" i="31"/>
  <c r="F71" i="31"/>
  <c r="E71" i="31"/>
  <c r="F70" i="31"/>
  <c r="F69" i="31" s="1"/>
  <c r="F68" i="31" s="1"/>
  <c r="E70" i="31"/>
  <c r="E69" i="31" s="1"/>
  <c r="E68" i="31" s="1"/>
  <c r="N69" i="31"/>
  <c r="N68" i="31" s="1"/>
  <c r="M69" i="31"/>
  <c r="L69" i="31"/>
  <c r="L68" i="31" s="1"/>
  <c r="K69" i="31"/>
  <c r="K68" i="31" s="1"/>
  <c r="K67" i="31" s="1"/>
  <c r="J69" i="31"/>
  <c r="J68" i="31" s="1"/>
  <c r="I69" i="31"/>
  <c r="H69" i="31"/>
  <c r="H68" i="31" s="1"/>
  <c r="G69" i="31"/>
  <c r="D69" i="31"/>
  <c r="C69" i="31"/>
  <c r="C68" i="31" s="1"/>
  <c r="C67" i="31" s="1"/>
  <c r="M68" i="31"/>
  <c r="I68" i="31"/>
  <c r="G68" i="31"/>
  <c r="G67" i="31" s="1"/>
  <c r="D68" i="31"/>
  <c r="D67" i="31" s="1"/>
  <c r="F66" i="31"/>
  <c r="E66" i="31"/>
  <c r="F65" i="31"/>
  <c r="E65" i="31"/>
  <c r="N64" i="31"/>
  <c r="N63" i="31" s="1"/>
  <c r="M64" i="31"/>
  <c r="M63" i="31" s="1"/>
  <c r="L64" i="31"/>
  <c r="K64" i="31"/>
  <c r="K63" i="31" s="1"/>
  <c r="J64" i="31"/>
  <c r="J63" i="31" s="1"/>
  <c r="I64" i="31"/>
  <c r="I63" i="31" s="1"/>
  <c r="H64" i="31"/>
  <c r="G64" i="31"/>
  <c r="G63" i="31" s="1"/>
  <c r="F64" i="31"/>
  <c r="F63" i="31" s="1"/>
  <c r="D64" i="31"/>
  <c r="D63" i="31" s="1"/>
  <c r="C64" i="31"/>
  <c r="L63" i="31"/>
  <c r="H63" i="31"/>
  <c r="C63" i="31"/>
  <c r="F62" i="31"/>
  <c r="E62" i="31"/>
  <c r="F61" i="31"/>
  <c r="E61" i="31"/>
  <c r="F60" i="31"/>
  <c r="E60" i="31"/>
  <c r="F59" i="31"/>
  <c r="E59" i="31"/>
  <c r="E58" i="31" s="1"/>
  <c r="N58" i="31"/>
  <c r="M58" i="31"/>
  <c r="L58" i="31"/>
  <c r="K58" i="31"/>
  <c r="J58" i="31"/>
  <c r="I58" i="31"/>
  <c r="H58" i="31"/>
  <c r="G58" i="31"/>
  <c r="D58" i="31"/>
  <c r="C58" i="31"/>
  <c r="F57" i="31"/>
  <c r="E57" i="31"/>
  <c r="F56" i="31"/>
  <c r="E56" i="31"/>
  <c r="F55" i="31"/>
  <c r="E55" i="31"/>
  <c r="E54" i="31" s="1"/>
  <c r="N54" i="31"/>
  <c r="N52" i="31" s="1"/>
  <c r="N32" i="31" s="1"/>
  <c r="N20" i="31" s="1"/>
  <c r="M54" i="31"/>
  <c r="M52" i="31" s="1"/>
  <c r="L54" i="31"/>
  <c r="L52" i="31" s="1"/>
  <c r="K54" i="31"/>
  <c r="K52" i="31" s="1"/>
  <c r="K32" i="31" s="1"/>
  <c r="J54" i="31"/>
  <c r="I54" i="31"/>
  <c r="I52" i="31" s="1"/>
  <c r="H54" i="31"/>
  <c r="G54" i="31"/>
  <c r="G52" i="31" s="1"/>
  <c r="D54" i="31"/>
  <c r="D52" i="31" s="1"/>
  <c r="C54" i="31"/>
  <c r="F53" i="31"/>
  <c r="E53" i="31"/>
  <c r="J52" i="31"/>
  <c r="H52" i="31"/>
  <c r="C52" i="31"/>
  <c r="F51" i="31"/>
  <c r="F50" i="31" s="1"/>
  <c r="E51" i="31"/>
  <c r="E50" i="31" s="1"/>
  <c r="N50" i="31"/>
  <c r="M50" i="31"/>
  <c r="L50" i="31"/>
  <c r="K50" i="31"/>
  <c r="J50" i="31"/>
  <c r="I50" i="31"/>
  <c r="H50" i="31"/>
  <c r="G50" i="31"/>
  <c r="D50" i="31"/>
  <c r="C50" i="31"/>
  <c r="F49" i="31"/>
  <c r="F48" i="31" s="1"/>
  <c r="E49" i="31"/>
  <c r="E48" i="31" s="1"/>
  <c r="N48" i="31"/>
  <c r="M48" i="31"/>
  <c r="L48" i="31"/>
  <c r="K48" i="31"/>
  <c r="J48" i="31"/>
  <c r="I48" i="31"/>
  <c r="H48" i="31"/>
  <c r="G48" i="31"/>
  <c r="D48" i="31"/>
  <c r="C48" i="31"/>
  <c r="F47" i="31"/>
  <c r="E47" i="31"/>
  <c r="F46" i="31"/>
  <c r="E46" i="31"/>
  <c r="F45" i="31"/>
  <c r="E45" i="31"/>
  <c r="F44" i="31"/>
  <c r="E44" i="31"/>
  <c r="F43" i="31"/>
  <c r="E43" i="31"/>
  <c r="F42" i="31"/>
  <c r="E42" i="31"/>
  <c r="F41" i="31"/>
  <c r="E41" i="31"/>
  <c r="F40" i="31"/>
  <c r="E40" i="31"/>
  <c r="F39" i="31"/>
  <c r="E39" i="31"/>
  <c r="F38" i="31"/>
  <c r="E38" i="31"/>
  <c r="F37" i="31"/>
  <c r="E37" i="31"/>
  <c r="F36" i="31"/>
  <c r="E36" i="31"/>
  <c r="F35" i="31"/>
  <c r="E35" i="31"/>
  <c r="F34" i="31"/>
  <c r="F33" i="31" s="1"/>
  <c r="E34" i="31"/>
  <c r="N33" i="31"/>
  <c r="M33" i="31"/>
  <c r="L33" i="31"/>
  <c r="K33" i="31"/>
  <c r="J33" i="31"/>
  <c r="I33" i="31"/>
  <c r="H33" i="31"/>
  <c r="G33" i="31"/>
  <c r="D33" i="31"/>
  <c r="C33" i="31"/>
  <c r="F31" i="31"/>
  <c r="E31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F29" i="31"/>
  <c r="E29" i="31"/>
  <c r="F28" i="31"/>
  <c r="E28" i="31"/>
  <c r="F27" i="31"/>
  <c r="E27" i="31"/>
  <c r="F26" i="31"/>
  <c r="E26" i="31"/>
  <c r="N25" i="31"/>
  <c r="M25" i="31"/>
  <c r="M22" i="31" s="1"/>
  <c r="M21" i="31" s="1"/>
  <c r="L25" i="31"/>
  <c r="K25" i="31"/>
  <c r="J25" i="31"/>
  <c r="J22" i="31" s="1"/>
  <c r="J21" i="31" s="1"/>
  <c r="I25" i="31"/>
  <c r="I22" i="31" s="1"/>
  <c r="I21" i="31" s="1"/>
  <c r="H25" i="31"/>
  <c r="G25" i="31"/>
  <c r="F25" i="31"/>
  <c r="E25" i="31"/>
  <c r="D25" i="31"/>
  <c r="C25" i="31"/>
  <c r="F24" i="31"/>
  <c r="F23" i="31" s="1"/>
  <c r="F22" i="31" s="1"/>
  <c r="F21" i="31" s="1"/>
  <c r="E24" i="31"/>
  <c r="E23" i="31" s="1"/>
  <c r="E22" i="31" s="1"/>
  <c r="E21" i="31" s="1"/>
  <c r="N23" i="31"/>
  <c r="M23" i="31"/>
  <c r="L23" i="31"/>
  <c r="L22" i="31" s="1"/>
  <c r="L21" i="31" s="1"/>
  <c r="K23" i="31"/>
  <c r="K22" i="31" s="1"/>
  <c r="K21" i="31" s="1"/>
  <c r="J23" i="31"/>
  <c r="I23" i="31"/>
  <c r="H23" i="31"/>
  <c r="H22" i="31" s="1"/>
  <c r="H21" i="31" s="1"/>
  <c r="G23" i="31"/>
  <c r="G22" i="31" s="1"/>
  <c r="G21" i="31" s="1"/>
  <c r="D23" i="31"/>
  <c r="C23" i="31"/>
  <c r="N22" i="31"/>
  <c r="N21" i="31" s="1"/>
  <c r="D22" i="31"/>
  <c r="D21" i="31" s="1"/>
  <c r="C22" i="31"/>
  <c r="C21" i="31" s="1"/>
  <c r="F19" i="31"/>
  <c r="E19" i="31"/>
  <c r="F18" i="31"/>
  <c r="E18" i="31"/>
  <c r="N17" i="31"/>
  <c r="N16" i="31" s="1"/>
  <c r="N15" i="31" s="1"/>
  <c r="N14" i="31" s="1"/>
  <c r="M17" i="31"/>
  <c r="M16" i="31" s="1"/>
  <c r="M15" i="31" s="1"/>
  <c r="L17" i="31"/>
  <c r="L16" i="31" s="1"/>
  <c r="L15" i="31" s="1"/>
  <c r="K17" i="31"/>
  <c r="J17" i="31"/>
  <c r="I17" i="31"/>
  <c r="I16" i="31" s="1"/>
  <c r="I15" i="31" s="1"/>
  <c r="H17" i="31"/>
  <c r="H16" i="31" s="1"/>
  <c r="H15" i="31" s="1"/>
  <c r="G17" i="31"/>
  <c r="D17" i="31"/>
  <c r="D16" i="31" s="1"/>
  <c r="D15" i="31" s="1"/>
  <c r="C17" i="31"/>
  <c r="C16" i="31" s="1"/>
  <c r="C15" i="31" s="1"/>
  <c r="K16" i="31"/>
  <c r="K15" i="31" s="1"/>
  <c r="J16" i="31"/>
  <c r="J15" i="31" s="1"/>
  <c r="G16" i="31"/>
  <c r="G15" i="31" s="1"/>
  <c r="F499" i="30"/>
  <c r="E499" i="30"/>
  <c r="F498" i="30"/>
  <c r="E498" i="30"/>
  <c r="F497" i="30"/>
  <c r="E497" i="30"/>
  <c r="E496" i="30" s="1"/>
  <c r="E495" i="30" s="1"/>
  <c r="N496" i="30"/>
  <c r="N495" i="30" s="1"/>
  <c r="M496" i="30"/>
  <c r="L496" i="30"/>
  <c r="L495" i="30" s="1"/>
  <c r="K496" i="30"/>
  <c r="K495" i="30" s="1"/>
  <c r="J496" i="30"/>
  <c r="J495" i="30" s="1"/>
  <c r="I496" i="30"/>
  <c r="I495" i="30" s="1"/>
  <c r="H496" i="30"/>
  <c r="H495" i="30" s="1"/>
  <c r="G496" i="30"/>
  <c r="G495" i="30" s="1"/>
  <c r="D496" i="30"/>
  <c r="D495" i="30" s="1"/>
  <c r="C496" i="30"/>
  <c r="M495" i="30"/>
  <c r="C495" i="30"/>
  <c r="F494" i="30"/>
  <c r="E494" i="30"/>
  <c r="F493" i="30"/>
  <c r="E493" i="30"/>
  <c r="F492" i="30"/>
  <c r="E492" i="30"/>
  <c r="F491" i="30"/>
  <c r="E491" i="30"/>
  <c r="E490" i="30" s="1"/>
  <c r="N490" i="30"/>
  <c r="M490" i="30"/>
  <c r="L490" i="30"/>
  <c r="K490" i="30"/>
  <c r="K484" i="30" s="1"/>
  <c r="J490" i="30"/>
  <c r="I490" i="30"/>
  <c r="H490" i="30"/>
  <c r="G490" i="30"/>
  <c r="G484" i="30" s="1"/>
  <c r="D490" i="30"/>
  <c r="D484" i="30" s="1"/>
  <c r="D480" i="30" s="1"/>
  <c r="C490" i="30"/>
  <c r="F489" i="30"/>
  <c r="E489" i="30"/>
  <c r="F488" i="30"/>
  <c r="E488" i="30"/>
  <c r="F487" i="30"/>
  <c r="E487" i="30"/>
  <c r="F486" i="30"/>
  <c r="E486" i="30"/>
  <c r="N485" i="30"/>
  <c r="M485" i="30"/>
  <c r="M484" i="30" s="1"/>
  <c r="L485" i="30"/>
  <c r="L484" i="30" s="1"/>
  <c r="K485" i="30"/>
  <c r="J485" i="30"/>
  <c r="J484" i="30" s="1"/>
  <c r="J480" i="30" s="1"/>
  <c r="I485" i="30"/>
  <c r="I484" i="30" s="1"/>
  <c r="H485" i="30"/>
  <c r="H484" i="30" s="1"/>
  <c r="G485" i="30"/>
  <c r="D485" i="30"/>
  <c r="C485" i="30"/>
  <c r="C484" i="30" s="1"/>
  <c r="N484" i="30"/>
  <c r="F483" i="30"/>
  <c r="E483" i="30"/>
  <c r="F482" i="30"/>
  <c r="E482" i="30"/>
  <c r="N481" i="30"/>
  <c r="N480" i="30" s="1"/>
  <c r="M481" i="30"/>
  <c r="L481" i="30"/>
  <c r="K481" i="30"/>
  <c r="K480" i="30" s="1"/>
  <c r="J481" i="30"/>
  <c r="I481" i="30"/>
  <c r="I480" i="30" s="1"/>
  <c r="H481" i="30"/>
  <c r="G481" i="30"/>
  <c r="D481" i="30"/>
  <c r="C481" i="30"/>
  <c r="F479" i="30"/>
  <c r="E479" i="30"/>
  <c r="F478" i="30"/>
  <c r="F477" i="30" s="1"/>
  <c r="F476" i="30" s="1"/>
  <c r="E478" i="30"/>
  <c r="E477" i="30" s="1"/>
  <c r="E476" i="30" s="1"/>
  <c r="N477" i="30"/>
  <c r="N476" i="30" s="1"/>
  <c r="N468" i="30" s="1"/>
  <c r="M477" i="30"/>
  <c r="L477" i="30"/>
  <c r="L476" i="30" s="1"/>
  <c r="K477" i="30"/>
  <c r="K476" i="30" s="1"/>
  <c r="J477" i="30"/>
  <c r="I477" i="30"/>
  <c r="I476" i="30" s="1"/>
  <c r="H477" i="30"/>
  <c r="H476" i="30" s="1"/>
  <c r="G477" i="30"/>
  <c r="G476" i="30" s="1"/>
  <c r="G468" i="30" s="1"/>
  <c r="D477" i="30"/>
  <c r="D476" i="30" s="1"/>
  <c r="C477" i="30"/>
  <c r="C476" i="30" s="1"/>
  <c r="M476" i="30"/>
  <c r="J476" i="30"/>
  <c r="F475" i="30"/>
  <c r="E475" i="30"/>
  <c r="F474" i="30"/>
  <c r="E474" i="30"/>
  <c r="F473" i="30"/>
  <c r="E473" i="30"/>
  <c r="F472" i="30"/>
  <c r="E472" i="30"/>
  <c r="F471" i="30"/>
  <c r="F470" i="30" s="1"/>
  <c r="F469" i="30" s="1"/>
  <c r="F468" i="30" s="1"/>
  <c r="E471" i="30"/>
  <c r="E470" i="30" s="1"/>
  <c r="E469" i="30" s="1"/>
  <c r="N470" i="30"/>
  <c r="M470" i="30"/>
  <c r="M469" i="30" s="1"/>
  <c r="L470" i="30"/>
  <c r="L469" i="30" s="1"/>
  <c r="K470" i="30"/>
  <c r="J470" i="30"/>
  <c r="I470" i="30"/>
  <c r="I469" i="30" s="1"/>
  <c r="H470" i="30"/>
  <c r="H469" i="30" s="1"/>
  <c r="G470" i="30"/>
  <c r="D470" i="30"/>
  <c r="D469" i="30" s="1"/>
  <c r="C470" i="30"/>
  <c r="C469" i="30" s="1"/>
  <c r="N469" i="30"/>
  <c r="K469" i="30"/>
  <c r="J469" i="30"/>
  <c r="J468" i="30" s="1"/>
  <c r="G469" i="30"/>
  <c r="F467" i="30"/>
  <c r="E467" i="30"/>
  <c r="F466" i="30"/>
  <c r="E466" i="30"/>
  <c r="F465" i="30"/>
  <c r="E465" i="30"/>
  <c r="F464" i="30"/>
  <c r="E464" i="30"/>
  <c r="F463" i="30"/>
  <c r="E463" i="30"/>
  <c r="F462" i="30"/>
  <c r="E462" i="30"/>
  <c r="F461" i="30"/>
  <c r="E461" i="30"/>
  <c r="F460" i="30"/>
  <c r="E460" i="30"/>
  <c r="F459" i="30"/>
  <c r="E459" i="30"/>
  <c r="F458" i="30"/>
  <c r="E458" i="30"/>
  <c r="F457" i="30"/>
  <c r="E457" i="30"/>
  <c r="F456" i="30"/>
  <c r="E456" i="30"/>
  <c r="F455" i="30"/>
  <c r="E455" i="30"/>
  <c r="F454" i="30"/>
  <c r="E454" i="30"/>
  <c r="E453" i="30" s="1"/>
  <c r="N453" i="30"/>
  <c r="M453" i="30"/>
  <c r="L453" i="30"/>
  <c r="K453" i="30"/>
  <c r="J453" i="30"/>
  <c r="I453" i="30"/>
  <c r="H453" i="30"/>
  <c r="G453" i="30"/>
  <c r="F453" i="30"/>
  <c r="D453" i="30"/>
  <c r="C453" i="30"/>
  <c r="F452" i="30"/>
  <c r="E452" i="30"/>
  <c r="F451" i="30"/>
  <c r="E451" i="30"/>
  <c r="F450" i="30"/>
  <c r="F449" i="30" s="1"/>
  <c r="E450" i="30"/>
  <c r="N449" i="30"/>
  <c r="M449" i="30"/>
  <c r="L449" i="30"/>
  <c r="K449" i="30"/>
  <c r="J449" i="30"/>
  <c r="I449" i="30"/>
  <c r="H449" i="30"/>
  <c r="G449" i="30"/>
  <c r="D449" i="30"/>
  <c r="C449" i="30"/>
  <c r="F448" i="30"/>
  <c r="E448" i="30"/>
  <c r="F447" i="30"/>
  <c r="E447" i="30"/>
  <c r="F446" i="30"/>
  <c r="F445" i="30" s="1"/>
  <c r="E446" i="30"/>
  <c r="E445" i="30" s="1"/>
  <c r="N445" i="30"/>
  <c r="M445" i="30"/>
  <c r="L445" i="30"/>
  <c r="K445" i="30"/>
  <c r="J445" i="30"/>
  <c r="I445" i="30"/>
  <c r="H445" i="30"/>
  <c r="G445" i="30"/>
  <c r="D445" i="30"/>
  <c r="C445" i="30"/>
  <c r="F444" i="30"/>
  <c r="E444" i="30"/>
  <c r="F443" i="30"/>
  <c r="E443" i="30"/>
  <c r="F442" i="30"/>
  <c r="E442" i="30"/>
  <c r="N441" i="30"/>
  <c r="M441" i="30"/>
  <c r="L441" i="30"/>
  <c r="K441" i="30"/>
  <c r="J441" i="30"/>
  <c r="I441" i="30"/>
  <c r="H441" i="30"/>
  <c r="G441" i="30"/>
  <c r="D441" i="30"/>
  <c r="C441" i="30"/>
  <c r="F440" i="30"/>
  <c r="E440" i="30"/>
  <c r="F439" i="30"/>
  <c r="E439" i="30"/>
  <c r="F438" i="30"/>
  <c r="F437" i="30" s="1"/>
  <c r="E438" i="30"/>
  <c r="N437" i="30"/>
  <c r="M437" i="30"/>
  <c r="L437" i="30"/>
  <c r="K437" i="30"/>
  <c r="J437" i="30"/>
  <c r="I437" i="30"/>
  <c r="I412" i="30" s="1"/>
  <c r="H437" i="30"/>
  <c r="G437" i="30"/>
  <c r="D437" i="30"/>
  <c r="C437" i="30"/>
  <c r="F436" i="30"/>
  <c r="E436" i="30"/>
  <c r="F435" i="30"/>
  <c r="E435" i="30"/>
  <c r="F434" i="30"/>
  <c r="E434" i="30"/>
  <c r="N433" i="30"/>
  <c r="M433" i="30"/>
  <c r="L433" i="30"/>
  <c r="K433" i="30"/>
  <c r="J433" i="30"/>
  <c r="I433" i="30"/>
  <c r="H433" i="30"/>
  <c r="G433" i="30"/>
  <c r="D433" i="30"/>
  <c r="C433" i="30"/>
  <c r="F432" i="30"/>
  <c r="E432" i="30"/>
  <c r="F431" i="30"/>
  <c r="E431" i="30"/>
  <c r="F430" i="30"/>
  <c r="E430" i="30"/>
  <c r="N429" i="30"/>
  <c r="M429" i="30"/>
  <c r="L429" i="30"/>
  <c r="K429" i="30"/>
  <c r="J429" i="30"/>
  <c r="I429" i="30"/>
  <c r="H429" i="30"/>
  <c r="G429" i="30"/>
  <c r="E429" i="30"/>
  <c r="D429" i="30"/>
  <c r="C429" i="30"/>
  <c r="F428" i="30"/>
  <c r="E428" i="30"/>
  <c r="F427" i="30"/>
  <c r="E427" i="30"/>
  <c r="F426" i="30"/>
  <c r="E426" i="30"/>
  <c r="E425" i="30" s="1"/>
  <c r="N425" i="30"/>
  <c r="M425" i="30"/>
  <c r="L425" i="30"/>
  <c r="K425" i="30"/>
  <c r="J425" i="30"/>
  <c r="I425" i="30"/>
  <c r="H425" i="30"/>
  <c r="G425" i="30"/>
  <c r="D425" i="30"/>
  <c r="C425" i="30"/>
  <c r="F424" i="30"/>
  <c r="E424" i="30"/>
  <c r="F423" i="30"/>
  <c r="E423" i="30"/>
  <c r="F422" i="30"/>
  <c r="E422" i="30"/>
  <c r="E421" i="30" s="1"/>
  <c r="N421" i="30"/>
  <c r="M421" i="30"/>
  <c r="L421" i="30"/>
  <c r="K421" i="30"/>
  <c r="J421" i="30"/>
  <c r="I421" i="30"/>
  <c r="H421" i="30"/>
  <c r="G421" i="30"/>
  <c r="F421" i="30"/>
  <c r="D421" i="30"/>
  <c r="C421" i="30"/>
  <c r="F420" i="30"/>
  <c r="E420" i="30"/>
  <c r="F419" i="30"/>
  <c r="E419" i="30"/>
  <c r="F418" i="30"/>
  <c r="F417" i="30" s="1"/>
  <c r="E418" i="30"/>
  <c r="N417" i="30"/>
  <c r="M417" i="30"/>
  <c r="L417" i="30"/>
  <c r="K417" i="30"/>
  <c r="J417" i="30"/>
  <c r="I417" i="30"/>
  <c r="H417" i="30"/>
  <c r="G417" i="30"/>
  <c r="D417" i="30"/>
  <c r="C417" i="30"/>
  <c r="F416" i="30"/>
  <c r="E416" i="30"/>
  <c r="F415" i="30"/>
  <c r="E415" i="30"/>
  <c r="F414" i="30"/>
  <c r="F413" i="30" s="1"/>
  <c r="E414" i="30"/>
  <c r="E413" i="30" s="1"/>
  <c r="N413" i="30"/>
  <c r="M413" i="30"/>
  <c r="L413" i="30"/>
  <c r="K413" i="30"/>
  <c r="J413" i="30"/>
  <c r="I413" i="30"/>
  <c r="H413" i="30"/>
  <c r="G413" i="30"/>
  <c r="D413" i="30"/>
  <c r="C413" i="30"/>
  <c r="F411" i="30"/>
  <c r="E411" i="30"/>
  <c r="F410" i="30"/>
  <c r="E410" i="30"/>
  <c r="F409" i="30"/>
  <c r="E409" i="30"/>
  <c r="F408" i="30"/>
  <c r="E408" i="30"/>
  <c r="F407" i="30"/>
  <c r="E407" i="30"/>
  <c r="N406" i="30"/>
  <c r="N405" i="30" s="1"/>
  <c r="M406" i="30"/>
  <c r="M405" i="30" s="1"/>
  <c r="L406" i="30"/>
  <c r="K406" i="30"/>
  <c r="K405" i="30" s="1"/>
  <c r="J406" i="30"/>
  <c r="J405" i="30" s="1"/>
  <c r="I406" i="30"/>
  <c r="I405" i="30" s="1"/>
  <c r="H406" i="30"/>
  <c r="G406" i="30"/>
  <c r="G405" i="30" s="1"/>
  <c r="D406" i="30"/>
  <c r="D405" i="30" s="1"/>
  <c r="C406" i="30"/>
  <c r="C405" i="30" s="1"/>
  <c r="L405" i="30"/>
  <c r="H405" i="30"/>
  <c r="F404" i="30"/>
  <c r="F403" i="30" s="1"/>
  <c r="E404" i="30"/>
  <c r="N403" i="30"/>
  <c r="M403" i="30"/>
  <c r="L403" i="30"/>
  <c r="K403" i="30"/>
  <c r="J403" i="30"/>
  <c r="I403" i="30"/>
  <c r="H403" i="30"/>
  <c r="G403" i="30"/>
  <c r="E403" i="30"/>
  <c r="D403" i="30"/>
  <c r="C403" i="30"/>
  <c r="F402" i="30"/>
  <c r="E402" i="30"/>
  <c r="F401" i="30"/>
  <c r="E401" i="30"/>
  <c r="F400" i="30"/>
  <c r="E400" i="30"/>
  <c r="N399" i="30"/>
  <c r="M399" i="30"/>
  <c r="L399" i="30"/>
  <c r="K399" i="30"/>
  <c r="J399" i="30"/>
  <c r="I399" i="30"/>
  <c r="H399" i="30"/>
  <c r="G399" i="30"/>
  <c r="D399" i="30"/>
  <c r="C399" i="30"/>
  <c r="F398" i="30"/>
  <c r="E398" i="30"/>
  <c r="F397" i="30"/>
  <c r="E397" i="30"/>
  <c r="F396" i="30"/>
  <c r="E396" i="30"/>
  <c r="N395" i="30"/>
  <c r="M395" i="30"/>
  <c r="L395" i="30"/>
  <c r="K395" i="30"/>
  <c r="J395" i="30"/>
  <c r="I395" i="30"/>
  <c r="H395" i="30"/>
  <c r="G395" i="30"/>
  <c r="F395" i="30"/>
  <c r="D395" i="30"/>
  <c r="C395" i="30"/>
  <c r="F394" i="30"/>
  <c r="E394" i="30"/>
  <c r="F393" i="30"/>
  <c r="E393" i="30"/>
  <c r="F392" i="30"/>
  <c r="E392" i="30"/>
  <c r="N391" i="30"/>
  <c r="M391" i="30"/>
  <c r="L391" i="30"/>
  <c r="K391" i="30"/>
  <c r="J391" i="30"/>
  <c r="I391" i="30"/>
  <c r="H391" i="30"/>
  <c r="G391" i="30"/>
  <c r="D391" i="30"/>
  <c r="C391" i="30"/>
  <c r="F390" i="30"/>
  <c r="E390" i="30"/>
  <c r="F389" i="30"/>
  <c r="E389" i="30"/>
  <c r="F388" i="30"/>
  <c r="E388" i="30"/>
  <c r="E387" i="30" s="1"/>
  <c r="N387" i="30"/>
  <c r="M387" i="30"/>
  <c r="L387" i="30"/>
  <c r="K387" i="30"/>
  <c r="J387" i="30"/>
  <c r="I387" i="30"/>
  <c r="H387" i="30"/>
  <c r="G387" i="30"/>
  <c r="D387" i="30"/>
  <c r="C387" i="30"/>
  <c r="F386" i="30"/>
  <c r="E386" i="30"/>
  <c r="F385" i="30"/>
  <c r="E385" i="30"/>
  <c r="F384" i="30"/>
  <c r="E384" i="30"/>
  <c r="E383" i="30" s="1"/>
  <c r="N383" i="30"/>
  <c r="M383" i="30"/>
  <c r="L383" i="30"/>
  <c r="K383" i="30"/>
  <c r="J383" i="30"/>
  <c r="I383" i="30"/>
  <c r="H383" i="30"/>
  <c r="G383" i="30"/>
  <c r="D383" i="30"/>
  <c r="C383" i="30"/>
  <c r="F382" i="30"/>
  <c r="E382" i="30"/>
  <c r="F381" i="30"/>
  <c r="E381" i="30"/>
  <c r="F380" i="30"/>
  <c r="F379" i="30" s="1"/>
  <c r="E380" i="30"/>
  <c r="E379" i="30" s="1"/>
  <c r="N379" i="30"/>
  <c r="M379" i="30"/>
  <c r="L379" i="30"/>
  <c r="K379" i="30"/>
  <c r="J379" i="30"/>
  <c r="I379" i="30"/>
  <c r="H379" i="30"/>
  <c r="G379" i="30"/>
  <c r="D379" i="30"/>
  <c r="C379" i="30"/>
  <c r="F378" i="30"/>
  <c r="E378" i="30"/>
  <c r="F377" i="30"/>
  <c r="E377" i="30"/>
  <c r="F376" i="30"/>
  <c r="F375" i="30" s="1"/>
  <c r="E376" i="30"/>
  <c r="N375" i="30"/>
  <c r="M375" i="30"/>
  <c r="L375" i="30"/>
  <c r="K375" i="30"/>
  <c r="J375" i="30"/>
  <c r="I375" i="30"/>
  <c r="H375" i="30"/>
  <c r="G375" i="30"/>
  <c r="D375" i="30"/>
  <c r="C375" i="30"/>
  <c r="F374" i="30"/>
  <c r="E374" i="30"/>
  <c r="F373" i="30"/>
  <c r="E373" i="30"/>
  <c r="E371" i="30" s="1"/>
  <c r="F372" i="30"/>
  <c r="F371" i="30" s="1"/>
  <c r="E372" i="30"/>
  <c r="N371" i="30"/>
  <c r="M371" i="30"/>
  <c r="L371" i="30"/>
  <c r="K371" i="30"/>
  <c r="J371" i="30"/>
  <c r="I371" i="30"/>
  <c r="H371" i="30"/>
  <c r="G371" i="30"/>
  <c r="D371" i="30"/>
  <c r="C371" i="30"/>
  <c r="F370" i="30"/>
  <c r="E370" i="30"/>
  <c r="F369" i="30"/>
  <c r="E369" i="30"/>
  <c r="F368" i="30"/>
  <c r="E368" i="30"/>
  <c r="N367" i="30"/>
  <c r="M367" i="30"/>
  <c r="L367" i="30"/>
  <c r="K367" i="30"/>
  <c r="J367" i="30"/>
  <c r="I367" i="30"/>
  <c r="H367" i="30"/>
  <c r="G367" i="30"/>
  <c r="D367" i="30"/>
  <c r="C367" i="30"/>
  <c r="F366" i="30"/>
  <c r="E366" i="30"/>
  <c r="F365" i="30"/>
  <c r="E365" i="30"/>
  <c r="F364" i="30"/>
  <c r="E364" i="30"/>
  <c r="N363" i="30"/>
  <c r="M363" i="30"/>
  <c r="L363" i="30"/>
  <c r="K363" i="30"/>
  <c r="J363" i="30"/>
  <c r="I363" i="30"/>
  <c r="H363" i="30"/>
  <c r="G363" i="30"/>
  <c r="F363" i="30"/>
  <c r="D363" i="30"/>
  <c r="C363" i="30"/>
  <c r="F362" i="30"/>
  <c r="F361" i="30" s="1"/>
  <c r="E362" i="30"/>
  <c r="E361" i="30" s="1"/>
  <c r="N361" i="30"/>
  <c r="M361" i="30"/>
  <c r="L361" i="30"/>
  <c r="K361" i="30"/>
  <c r="J361" i="30"/>
  <c r="I361" i="30"/>
  <c r="H361" i="30"/>
  <c r="G361" i="30"/>
  <c r="D361" i="30"/>
  <c r="C361" i="30"/>
  <c r="F360" i="30"/>
  <c r="E360" i="30"/>
  <c r="F359" i="30"/>
  <c r="E359" i="30"/>
  <c r="F358" i="30"/>
  <c r="E358" i="30"/>
  <c r="E357" i="30" s="1"/>
  <c r="N357" i="30"/>
  <c r="M357" i="30"/>
  <c r="L357" i="30"/>
  <c r="K357" i="30"/>
  <c r="J357" i="30"/>
  <c r="I357" i="30"/>
  <c r="H357" i="30"/>
  <c r="G357" i="30"/>
  <c r="D357" i="30"/>
  <c r="C357" i="30"/>
  <c r="F356" i="30"/>
  <c r="F355" i="30" s="1"/>
  <c r="E356" i="30"/>
  <c r="E355" i="30" s="1"/>
  <c r="N355" i="30"/>
  <c r="M355" i="30"/>
  <c r="L355" i="30"/>
  <c r="K355" i="30"/>
  <c r="J355" i="30"/>
  <c r="I355" i="30"/>
  <c r="H355" i="30"/>
  <c r="G355" i="30"/>
  <c r="D355" i="30"/>
  <c r="C355" i="30"/>
  <c r="F354" i="30"/>
  <c r="F353" i="30" s="1"/>
  <c r="E354" i="30"/>
  <c r="E353" i="30" s="1"/>
  <c r="N353" i="30"/>
  <c r="M353" i="30"/>
  <c r="L353" i="30"/>
  <c r="L350" i="30" s="1"/>
  <c r="K353" i="30"/>
  <c r="J353" i="30"/>
  <c r="I353" i="30"/>
  <c r="H353" i="30"/>
  <c r="G353" i="30"/>
  <c r="D353" i="30"/>
  <c r="C353" i="30"/>
  <c r="F352" i="30"/>
  <c r="F351" i="30" s="1"/>
  <c r="E352" i="30"/>
  <c r="E351" i="30" s="1"/>
  <c r="N351" i="30"/>
  <c r="M351" i="30"/>
  <c r="L351" i="30"/>
  <c r="K351" i="30"/>
  <c r="J351" i="30"/>
  <c r="I351" i="30"/>
  <c r="H351" i="30"/>
  <c r="G351" i="30"/>
  <c r="D351" i="30"/>
  <c r="C351" i="30"/>
  <c r="C350" i="30" s="1"/>
  <c r="F349" i="30"/>
  <c r="E349" i="30"/>
  <c r="F348" i="30"/>
  <c r="E348" i="30"/>
  <c r="N347" i="30"/>
  <c r="M347" i="30"/>
  <c r="L347" i="30"/>
  <c r="K347" i="30"/>
  <c r="J347" i="30"/>
  <c r="I347" i="30"/>
  <c r="H347" i="30"/>
  <c r="H331" i="30" s="1"/>
  <c r="G347" i="30"/>
  <c r="D347" i="30"/>
  <c r="C347" i="30"/>
  <c r="F346" i="30"/>
  <c r="E346" i="30"/>
  <c r="F345" i="30"/>
  <c r="E345" i="30"/>
  <c r="F344" i="30"/>
  <c r="E344" i="30"/>
  <c r="F343" i="30"/>
  <c r="E343" i="30"/>
  <c r="F342" i="30"/>
  <c r="E342" i="30"/>
  <c r="F341" i="30"/>
  <c r="E341" i="30"/>
  <c r="F340" i="30"/>
  <c r="E340" i="30"/>
  <c r="F339" i="30"/>
  <c r="E339" i="30"/>
  <c r="F338" i="30"/>
  <c r="E338" i="30"/>
  <c r="F337" i="30"/>
  <c r="E337" i="30"/>
  <c r="F336" i="30"/>
  <c r="E336" i="30"/>
  <c r="F335" i="30"/>
  <c r="E335" i="30"/>
  <c r="F334" i="30"/>
  <c r="E334" i="30"/>
  <c r="F333" i="30"/>
  <c r="E333" i="30"/>
  <c r="N332" i="30"/>
  <c r="N331" i="30" s="1"/>
  <c r="M332" i="30"/>
  <c r="M331" i="30" s="1"/>
  <c r="L332" i="30"/>
  <c r="K332" i="30"/>
  <c r="J332" i="30"/>
  <c r="I332" i="30"/>
  <c r="I331" i="30" s="1"/>
  <c r="H332" i="30"/>
  <c r="G332" i="30"/>
  <c r="D332" i="30"/>
  <c r="C332" i="30"/>
  <c r="C331" i="30" s="1"/>
  <c r="J331" i="30"/>
  <c r="F330" i="30"/>
  <c r="E330" i="30"/>
  <c r="F329" i="30"/>
  <c r="E329" i="30"/>
  <c r="F328" i="30"/>
  <c r="E328" i="30"/>
  <c r="N327" i="30"/>
  <c r="M327" i="30"/>
  <c r="L327" i="30"/>
  <c r="K327" i="30"/>
  <c r="J327" i="30"/>
  <c r="I327" i="30"/>
  <c r="H327" i="30"/>
  <c r="G327" i="30"/>
  <c r="F327" i="30"/>
  <c r="D327" i="30"/>
  <c r="C327" i="30"/>
  <c r="F326" i="30"/>
  <c r="E326" i="30"/>
  <c r="F325" i="30"/>
  <c r="E325" i="30"/>
  <c r="F324" i="30"/>
  <c r="E324" i="30"/>
  <c r="F323" i="30"/>
  <c r="E323" i="30"/>
  <c r="F322" i="30"/>
  <c r="E322" i="30"/>
  <c r="F321" i="30"/>
  <c r="E321" i="30"/>
  <c r="F320" i="30"/>
  <c r="E320" i="30"/>
  <c r="F319" i="30"/>
  <c r="E319" i="30"/>
  <c r="F318" i="30"/>
  <c r="E318" i="30"/>
  <c r="F317" i="30"/>
  <c r="E317" i="30"/>
  <c r="F316" i="30"/>
  <c r="E316" i="30"/>
  <c r="F315" i="30"/>
  <c r="E315" i="30"/>
  <c r="F314" i="30"/>
  <c r="E314" i="30"/>
  <c r="F313" i="30"/>
  <c r="F312" i="30" s="1"/>
  <c r="F311" i="30" s="1"/>
  <c r="E313" i="30"/>
  <c r="N312" i="30"/>
  <c r="N311" i="30" s="1"/>
  <c r="M312" i="30"/>
  <c r="M311" i="30" s="1"/>
  <c r="L312" i="30"/>
  <c r="K312" i="30"/>
  <c r="J312" i="30"/>
  <c r="J311" i="30" s="1"/>
  <c r="I312" i="30"/>
  <c r="I311" i="30" s="1"/>
  <c r="H312" i="30"/>
  <c r="G312" i="30"/>
  <c r="D312" i="30"/>
  <c r="D311" i="30" s="1"/>
  <c r="C312" i="30"/>
  <c r="L311" i="30"/>
  <c r="K311" i="30"/>
  <c r="H311" i="30"/>
  <c r="G311" i="30"/>
  <c r="C311" i="30"/>
  <c r="F310" i="30"/>
  <c r="F309" i="30" s="1"/>
  <c r="E310" i="30"/>
  <c r="E309" i="30" s="1"/>
  <c r="N309" i="30"/>
  <c r="M309" i="30"/>
  <c r="L309" i="30"/>
  <c r="K309" i="30"/>
  <c r="J309" i="30"/>
  <c r="I309" i="30"/>
  <c r="H309" i="30"/>
  <c r="G309" i="30"/>
  <c r="D309" i="30"/>
  <c r="C309" i="30"/>
  <c r="F308" i="30"/>
  <c r="E308" i="30"/>
  <c r="F307" i="30"/>
  <c r="E307" i="30"/>
  <c r="E305" i="30" s="1"/>
  <c r="F306" i="30"/>
  <c r="F305" i="30" s="1"/>
  <c r="E306" i="30"/>
  <c r="N305" i="30"/>
  <c r="M305" i="30"/>
  <c r="L305" i="30"/>
  <c r="K305" i="30"/>
  <c r="J305" i="30"/>
  <c r="I305" i="30"/>
  <c r="H305" i="30"/>
  <c r="G305" i="30"/>
  <c r="D305" i="30"/>
  <c r="C305" i="30"/>
  <c r="F304" i="30"/>
  <c r="E304" i="30"/>
  <c r="F303" i="30"/>
  <c r="E303" i="30"/>
  <c r="F302" i="30"/>
  <c r="E302" i="30"/>
  <c r="F301" i="30"/>
  <c r="F300" i="30" s="1"/>
  <c r="E301" i="30"/>
  <c r="E300" i="30" s="1"/>
  <c r="N300" i="30"/>
  <c r="M300" i="30"/>
  <c r="L300" i="30"/>
  <c r="L291" i="30" s="1"/>
  <c r="K300" i="30"/>
  <c r="J300" i="30"/>
  <c r="I300" i="30"/>
  <c r="H300" i="30"/>
  <c r="H291" i="30" s="1"/>
  <c r="G300" i="30"/>
  <c r="D300" i="30"/>
  <c r="C300" i="30"/>
  <c r="C291" i="30" s="1"/>
  <c r="F299" i="30"/>
  <c r="E299" i="30"/>
  <c r="F298" i="30"/>
  <c r="E298" i="30"/>
  <c r="F297" i="30"/>
  <c r="E297" i="30"/>
  <c r="F296" i="30"/>
  <c r="E296" i="30"/>
  <c r="E295" i="30" s="1"/>
  <c r="N295" i="30"/>
  <c r="M295" i="30"/>
  <c r="L295" i="30"/>
  <c r="K295" i="30"/>
  <c r="J295" i="30"/>
  <c r="I295" i="30"/>
  <c r="H295" i="30"/>
  <c r="G295" i="30"/>
  <c r="D295" i="30"/>
  <c r="C295" i="30"/>
  <c r="F294" i="30"/>
  <c r="E294" i="30"/>
  <c r="F293" i="30"/>
  <c r="E293" i="30"/>
  <c r="N292" i="30"/>
  <c r="N291" i="30" s="1"/>
  <c r="M292" i="30"/>
  <c r="L292" i="30"/>
  <c r="K292" i="30"/>
  <c r="K291" i="30" s="1"/>
  <c r="J292" i="30"/>
  <c r="J291" i="30" s="1"/>
  <c r="I292" i="30"/>
  <c r="H292" i="30"/>
  <c r="G292" i="30"/>
  <c r="G291" i="30" s="1"/>
  <c r="E292" i="30"/>
  <c r="D292" i="30"/>
  <c r="C292" i="30"/>
  <c r="M291" i="30"/>
  <c r="I291" i="30"/>
  <c r="D291" i="30"/>
  <c r="F290" i="30"/>
  <c r="E290" i="30"/>
  <c r="F289" i="30"/>
  <c r="E289" i="30"/>
  <c r="F288" i="30"/>
  <c r="E288" i="30"/>
  <c r="F287" i="30"/>
  <c r="E287" i="30"/>
  <c r="F286" i="30"/>
  <c r="E286" i="30"/>
  <c r="F285" i="30"/>
  <c r="E285" i="30"/>
  <c r="F284" i="30"/>
  <c r="E284" i="30"/>
  <c r="F283" i="30"/>
  <c r="F282" i="30" s="1"/>
  <c r="E283" i="30"/>
  <c r="N282" i="30"/>
  <c r="M282" i="30"/>
  <c r="L282" i="30"/>
  <c r="K282" i="30"/>
  <c r="J282" i="30"/>
  <c r="I282" i="30"/>
  <c r="H282" i="30"/>
  <c r="G282" i="30"/>
  <c r="D282" i="30"/>
  <c r="C282" i="30"/>
  <c r="F281" i="30"/>
  <c r="E281" i="30"/>
  <c r="F280" i="30"/>
  <c r="E280" i="30"/>
  <c r="F279" i="30"/>
  <c r="E279" i="30"/>
  <c r="F278" i="30"/>
  <c r="E278" i="30"/>
  <c r="N277" i="30"/>
  <c r="M277" i="30"/>
  <c r="L277" i="30"/>
  <c r="K277" i="30"/>
  <c r="J277" i="30"/>
  <c r="I277" i="30"/>
  <c r="H277" i="30"/>
  <c r="G277" i="30"/>
  <c r="D277" i="30"/>
  <c r="C277" i="30"/>
  <c r="F276" i="30"/>
  <c r="E276" i="30"/>
  <c r="F275" i="30"/>
  <c r="E275" i="30"/>
  <c r="F274" i="30"/>
  <c r="E274" i="30"/>
  <c r="F273" i="30"/>
  <c r="E273" i="30"/>
  <c r="F272" i="30"/>
  <c r="E272" i="30"/>
  <c r="F271" i="30"/>
  <c r="E271" i="30"/>
  <c r="F270" i="30"/>
  <c r="E270" i="30"/>
  <c r="F269" i="30"/>
  <c r="E269" i="30"/>
  <c r="F268" i="30"/>
  <c r="E268" i="30"/>
  <c r="F267" i="30"/>
  <c r="E267" i="30"/>
  <c r="F266" i="30"/>
  <c r="E266" i="30"/>
  <c r="F265" i="30"/>
  <c r="E265" i="30"/>
  <c r="F264" i="30"/>
  <c r="E264" i="30"/>
  <c r="F263" i="30"/>
  <c r="E263" i="30"/>
  <c r="F262" i="30"/>
  <c r="E262" i="30"/>
  <c r="F261" i="30"/>
  <c r="F260" i="30" s="1"/>
  <c r="E261" i="30"/>
  <c r="E260" i="30" s="1"/>
  <c r="N260" i="30"/>
  <c r="M260" i="30"/>
  <c r="L260" i="30"/>
  <c r="K260" i="30"/>
  <c r="J260" i="30"/>
  <c r="I260" i="30"/>
  <c r="H260" i="30"/>
  <c r="G260" i="30"/>
  <c r="D260" i="30"/>
  <c r="C260" i="30"/>
  <c r="F259" i="30"/>
  <c r="E259" i="30"/>
  <c r="F258" i="30"/>
  <c r="E258" i="30"/>
  <c r="F257" i="30"/>
  <c r="E257" i="30"/>
  <c r="N256" i="30"/>
  <c r="M256" i="30"/>
  <c r="L256" i="30"/>
  <c r="K256" i="30"/>
  <c r="J256" i="30"/>
  <c r="I256" i="30"/>
  <c r="H256" i="30"/>
  <c r="G256" i="30"/>
  <c r="D256" i="30"/>
  <c r="C256" i="30"/>
  <c r="F255" i="30"/>
  <c r="E255" i="30"/>
  <c r="F254" i="30"/>
  <c r="E254" i="30"/>
  <c r="F253" i="30"/>
  <c r="E253" i="30"/>
  <c r="F252" i="30"/>
  <c r="E252" i="30"/>
  <c r="N251" i="30"/>
  <c r="M251" i="30"/>
  <c r="L251" i="30"/>
  <c r="K251" i="30"/>
  <c r="J251" i="30"/>
  <c r="I251" i="30"/>
  <c r="H251" i="30"/>
  <c r="G251" i="30"/>
  <c r="D251" i="30"/>
  <c r="C251" i="30"/>
  <c r="F250" i="30"/>
  <c r="E250" i="30"/>
  <c r="F249" i="30"/>
  <c r="E249" i="30"/>
  <c r="N248" i="30"/>
  <c r="M248" i="30"/>
  <c r="L248" i="30"/>
  <c r="K248" i="30"/>
  <c r="J248" i="30"/>
  <c r="I248" i="30"/>
  <c r="H248" i="30"/>
  <c r="G248" i="30"/>
  <c r="D248" i="30"/>
  <c r="C248" i="30"/>
  <c r="F247" i="30"/>
  <c r="E247" i="30"/>
  <c r="F246" i="30"/>
  <c r="E246" i="30"/>
  <c r="F245" i="30"/>
  <c r="E245" i="30"/>
  <c r="F244" i="30"/>
  <c r="E244" i="30"/>
  <c r="F243" i="30"/>
  <c r="E243" i="30"/>
  <c r="F242" i="30"/>
  <c r="E242" i="30"/>
  <c r="F241" i="30"/>
  <c r="E241" i="30"/>
  <c r="F240" i="30"/>
  <c r="E240" i="30"/>
  <c r="F239" i="30"/>
  <c r="E239" i="30"/>
  <c r="F238" i="30"/>
  <c r="E238" i="30"/>
  <c r="F237" i="30"/>
  <c r="E237" i="30"/>
  <c r="N236" i="30"/>
  <c r="M236" i="30"/>
  <c r="L236" i="30"/>
  <c r="K236" i="30"/>
  <c r="J236" i="30"/>
  <c r="I236" i="30"/>
  <c r="H236" i="30"/>
  <c r="G236" i="30"/>
  <c r="D236" i="30"/>
  <c r="C236" i="30"/>
  <c r="O235" i="30"/>
  <c r="F234" i="30"/>
  <c r="E234" i="30"/>
  <c r="F233" i="30"/>
  <c r="E233" i="30"/>
  <c r="F232" i="30"/>
  <c r="E232" i="30"/>
  <c r="F231" i="30"/>
  <c r="E231" i="30"/>
  <c r="F230" i="30"/>
  <c r="E230" i="30"/>
  <c r="F229" i="30"/>
  <c r="E229" i="30"/>
  <c r="F228" i="30"/>
  <c r="F227" i="30" s="1"/>
  <c r="E228" i="30"/>
  <c r="N227" i="30"/>
  <c r="M227" i="30"/>
  <c r="L227" i="30"/>
  <c r="K227" i="30"/>
  <c r="J227" i="30"/>
  <c r="I227" i="30"/>
  <c r="H227" i="30"/>
  <c r="G227" i="30"/>
  <c r="D227" i="30"/>
  <c r="C227" i="30"/>
  <c r="F226" i="30"/>
  <c r="E226" i="30"/>
  <c r="F225" i="30"/>
  <c r="E225" i="30"/>
  <c r="F224" i="30"/>
  <c r="E224" i="30"/>
  <c r="F223" i="30"/>
  <c r="E223" i="30"/>
  <c r="F222" i="30"/>
  <c r="E222" i="30"/>
  <c r="F221" i="30"/>
  <c r="E221" i="30"/>
  <c r="F220" i="30"/>
  <c r="F219" i="30" s="1"/>
  <c r="E220" i="30"/>
  <c r="N219" i="30"/>
  <c r="M219" i="30"/>
  <c r="L219" i="30"/>
  <c r="K219" i="30"/>
  <c r="J219" i="30"/>
  <c r="I219" i="30"/>
  <c r="H219" i="30"/>
  <c r="G219" i="30"/>
  <c r="D219" i="30"/>
  <c r="C219" i="30"/>
  <c r="F218" i="30"/>
  <c r="E218" i="30"/>
  <c r="F217" i="30"/>
  <c r="E217" i="30"/>
  <c r="F216" i="30"/>
  <c r="E216" i="30"/>
  <c r="F215" i="30"/>
  <c r="E215" i="30"/>
  <c r="F214" i="30"/>
  <c r="E214" i="30"/>
  <c r="F213" i="30"/>
  <c r="E213" i="30"/>
  <c r="F212" i="30"/>
  <c r="E212" i="30"/>
  <c r="F211" i="30"/>
  <c r="E211" i="30"/>
  <c r="F210" i="30"/>
  <c r="E210" i="30"/>
  <c r="F209" i="30"/>
  <c r="E209" i="30"/>
  <c r="F208" i="30"/>
  <c r="E208" i="30"/>
  <c r="F207" i="30"/>
  <c r="E207" i="30"/>
  <c r="F206" i="30"/>
  <c r="E206" i="30"/>
  <c r="F205" i="30"/>
  <c r="E205" i="30"/>
  <c r="F204" i="30"/>
  <c r="F203" i="30" s="1"/>
  <c r="E204" i="30"/>
  <c r="N203" i="30"/>
  <c r="M203" i="30"/>
  <c r="M202" i="30" s="1"/>
  <c r="L203" i="30"/>
  <c r="L202" i="30" s="1"/>
  <c r="K203" i="30"/>
  <c r="J203" i="30"/>
  <c r="I203" i="30"/>
  <c r="H203" i="30"/>
  <c r="H202" i="30" s="1"/>
  <c r="G203" i="30"/>
  <c r="D203" i="30"/>
  <c r="D202" i="30" s="1"/>
  <c r="C203" i="30"/>
  <c r="F199" i="30"/>
  <c r="E199" i="30"/>
  <c r="F198" i="30"/>
  <c r="E198" i="30"/>
  <c r="F197" i="30"/>
  <c r="E197" i="30"/>
  <c r="N196" i="30"/>
  <c r="M196" i="30"/>
  <c r="L196" i="30"/>
  <c r="K196" i="30"/>
  <c r="J196" i="30"/>
  <c r="I196" i="30"/>
  <c r="H196" i="30"/>
  <c r="G196" i="30"/>
  <c r="F196" i="30"/>
  <c r="D196" i="30"/>
  <c r="C196" i="30"/>
  <c r="F195" i="30"/>
  <c r="E195" i="30"/>
  <c r="F194" i="30"/>
  <c r="F193" i="30" s="1"/>
  <c r="E194" i="30"/>
  <c r="N193" i="30"/>
  <c r="M193" i="30"/>
  <c r="L193" i="30"/>
  <c r="K193" i="30"/>
  <c r="J193" i="30"/>
  <c r="I193" i="30"/>
  <c r="H193" i="30"/>
  <c r="G193" i="30"/>
  <c r="D193" i="30"/>
  <c r="C193" i="30"/>
  <c r="F192" i="30"/>
  <c r="E192" i="30"/>
  <c r="F191" i="30"/>
  <c r="E191" i="30"/>
  <c r="F190" i="30"/>
  <c r="E190" i="30"/>
  <c r="N189" i="30"/>
  <c r="M189" i="30"/>
  <c r="L189" i="30"/>
  <c r="K189" i="30"/>
  <c r="J189" i="30"/>
  <c r="I189" i="30"/>
  <c r="H189" i="30"/>
  <c r="G189" i="30"/>
  <c r="D189" i="30"/>
  <c r="C189" i="30"/>
  <c r="F188" i="30"/>
  <c r="E188" i="30"/>
  <c r="F187" i="30"/>
  <c r="E187" i="30"/>
  <c r="F186" i="30"/>
  <c r="F185" i="30" s="1"/>
  <c r="E186" i="30"/>
  <c r="N185" i="30"/>
  <c r="M185" i="30"/>
  <c r="L185" i="30"/>
  <c r="K185" i="30"/>
  <c r="J185" i="30"/>
  <c r="I185" i="30"/>
  <c r="H185" i="30"/>
  <c r="G185" i="30"/>
  <c r="D185" i="30"/>
  <c r="C185" i="30"/>
  <c r="F184" i="30"/>
  <c r="E184" i="30"/>
  <c r="F183" i="30"/>
  <c r="E183" i="30"/>
  <c r="F182" i="30"/>
  <c r="E182" i="30"/>
  <c r="N181" i="30"/>
  <c r="M181" i="30"/>
  <c r="L181" i="30"/>
  <c r="K181" i="30"/>
  <c r="J181" i="30"/>
  <c r="I181" i="30"/>
  <c r="H181" i="30"/>
  <c r="G181" i="30"/>
  <c r="D181" i="30"/>
  <c r="C181" i="30"/>
  <c r="F180" i="30"/>
  <c r="E180" i="30"/>
  <c r="F179" i="30"/>
  <c r="E179" i="30"/>
  <c r="F178" i="30"/>
  <c r="E178" i="30"/>
  <c r="N177" i="30"/>
  <c r="M177" i="30"/>
  <c r="L177" i="30"/>
  <c r="K177" i="30"/>
  <c r="J177" i="30"/>
  <c r="I177" i="30"/>
  <c r="H177" i="30"/>
  <c r="G177" i="30"/>
  <c r="D177" i="30"/>
  <c r="C177" i="30"/>
  <c r="F176" i="30"/>
  <c r="E176" i="30"/>
  <c r="F175" i="30"/>
  <c r="E175" i="30"/>
  <c r="F174" i="30"/>
  <c r="E174" i="30"/>
  <c r="N173" i="30"/>
  <c r="M173" i="30"/>
  <c r="L173" i="30"/>
  <c r="K173" i="30"/>
  <c r="J173" i="30"/>
  <c r="I173" i="30"/>
  <c r="H173" i="30"/>
  <c r="G173" i="30"/>
  <c r="E173" i="30"/>
  <c r="D173" i="30"/>
  <c r="C173" i="30"/>
  <c r="F172" i="30"/>
  <c r="E172" i="30"/>
  <c r="F171" i="30"/>
  <c r="E171" i="30"/>
  <c r="F170" i="30"/>
  <c r="E170" i="30"/>
  <c r="N169" i="30"/>
  <c r="M169" i="30"/>
  <c r="L169" i="30"/>
  <c r="K169" i="30"/>
  <c r="J169" i="30"/>
  <c r="I169" i="30"/>
  <c r="H169" i="30"/>
  <c r="G169" i="30"/>
  <c r="F169" i="30"/>
  <c r="D169" i="30"/>
  <c r="C169" i="30"/>
  <c r="F168" i="30"/>
  <c r="E168" i="30"/>
  <c r="F167" i="30"/>
  <c r="E167" i="30"/>
  <c r="F166" i="30"/>
  <c r="E166" i="30"/>
  <c r="N165" i="30"/>
  <c r="M165" i="30"/>
  <c r="L165" i="30"/>
  <c r="K165" i="30"/>
  <c r="J165" i="30"/>
  <c r="I165" i="30"/>
  <c r="H165" i="30"/>
  <c r="H164" i="30" s="1"/>
  <c r="G165" i="30"/>
  <c r="D165" i="30"/>
  <c r="C165" i="30"/>
  <c r="F163" i="30"/>
  <c r="E163" i="30"/>
  <c r="F162" i="30"/>
  <c r="E162" i="30"/>
  <c r="F161" i="30"/>
  <c r="E161" i="30"/>
  <c r="F160" i="30"/>
  <c r="E160" i="30"/>
  <c r="N159" i="30"/>
  <c r="M159" i="30"/>
  <c r="L159" i="30"/>
  <c r="K159" i="30"/>
  <c r="J159" i="30"/>
  <c r="I159" i="30"/>
  <c r="H159" i="30"/>
  <c r="G159" i="30"/>
  <c r="D159" i="30"/>
  <c r="C159" i="30"/>
  <c r="F158" i="30"/>
  <c r="E158" i="30"/>
  <c r="F157" i="30"/>
  <c r="E157" i="30"/>
  <c r="F156" i="30"/>
  <c r="E156" i="30"/>
  <c r="F155" i="30"/>
  <c r="F154" i="30" s="1"/>
  <c r="E155" i="30"/>
  <c r="N154" i="30"/>
  <c r="M154" i="30"/>
  <c r="L154" i="30"/>
  <c r="K154" i="30"/>
  <c r="J154" i="30"/>
  <c r="I154" i="30"/>
  <c r="H154" i="30"/>
  <c r="G154" i="30"/>
  <c r="D154" i="30"/>
  <c r="C154" i="30"/>
  <c r="F153" i="30"/>
  <c r="E153" i="30"/>
  <c r="F152" i="30"/>
  <c r="E152" i="30"/>
  <c r="F151" i="30"/>
  <c r="F150" i="30" s="1"/>
  <c r="E151" i="30"/>
  <c r="N150" i="30"/>
  <c r="M150" i="30"/>
  <c r="L150" i="30"/>
  <c r="K150" i="30"/>
  <c r="J150" i="30"/>
  <c r="I150" i="30"/>
  <c r="H150" i="30"/>
  <c r="G150" i="30"/>
  <c r="D150" i="30"/>
  <c r="C150" i="30"/>
  <c r="F149" i="30"/>
  <c r="E149" i="30"/>
  <c r="F148" i="30"/>
  <c r="E148" i="30"/>
  <c r="F147" i="30"/>
  <c r="E147" i="30"/>
  <c r="F146" i="30"/>
  <c r="E146" i="30"/>
  <c r="N145" i="30"/>
  <c r="M145" i="30"/>
  <c r="L145" i="30"/>
  <c r="K145" i="30"/>
  <c r="J145" i="30"/>
  <c r="I145" i="30"/>
  <c r="H145" i="30"/>
  <c r="G145" i="30"/>
  <c r="D145" i="30"/>
  <c r="C145" i="30"/>
  <c r="F144" i="30"/>
  <c r="E144" i="30"/>
  <c r="F143" i="30"/>
  <c r="E143" i="30"/>
  <c r="F142" i="30"/>
  <c r="E142" i="30"/>
  <c r="F141" i="30"/>
  <c r="F140" i="30" s="1"/>
  <c r="E141" i="30"/>
  <c r="E140" i="30" s="1"/>
  <c r="N140" i="30"/>
  <c r="M140" i="30"/>
  <c r="L140" i="30"/>
  <c r="K140" i="30"/>
  <c r="J140" i="30"/>
  <c r="I140" i="30"/>
  <c r="H140" i="30"/>
  <c r="G140" i="30"/>
  <c r="D140" i="30"/>
  <c r="C140" i="30"/>
  <c r="F139" i="30"/>
  <c r="E139" i="30"/>
  <c r="F138" i="30"/>
  <c r="E138" i="30"/>
  <c r="F137" i="30"/>
  <c r="E137" i="30"/>
  <c r="F136" i="30"/>
  <c r="E136" i="30"/>
  <c r="N135" i="30"/>
  <c r="M135" i="30"/>
  <c r="L135" i="30"/>
  <c r="K135" i="30"/>
  <c r="J135" i="30"/>
  <c r="I135" i="30"/>
  <c r="H135" i="30"/>
  <c r="G135" i="30"/>
  <c r="F135" i="30"/>
  <c r="D135" i="30"/>
  <c r="C135" i="30"/>
  <c r="F134" i="30"/>
  <c r="E134" i="30"/>
  <c r="F133" i="30"/>
  <c r="E133" i="30"/>
  <c r="F132" i="30"/>
  <c r="E132" i="30"/>
  <c r="F131" i="30"/>
  <c r="E131" i="30"/>
  <c r="N130" i="30"/>
  <c r="M130" i="30"/>
  <c r="L130" i="30"/>
  <c r="K130" i="30"/>
  <c r="J130" i="30"/>
  <c r="I130" i="30"/>
  <c r="H130" i="30"/>
  <c r="G130" i="30"/>
  <c r="D130" i="30"/>
  <c r="C130" i="30"/>
  <c r="F129" i="30"/>
  <c r="E129" i="30"/>
  <c r="F128" i="30"/>
  <c r="E128" i="30"/>
  <c r="F127" i="30"/>
  <c r="E127" i="30"/>
  <c r="F126" i="30"/>
  <c r="F125" i="30" s="1"/>
  <c r="E126" i="30"/>
  <c r="E125" i="30" s="1"/>
  <c r="N125" i="30"/>
  <c r="M125" i="30"/>
  <c r="L125" i="30"/>
  <c r="K125" i="30"/>
  <c r="J125" i="30"/>
  <c r="I125" i="30"/>
  <c r="H125" i="30"/>
  <c r="G125" i="30"/>
  <c r="D125" i="30"/>
  <c r="C125" i="30"/>
  <c r="F124" i="30"/>
  <c r="E124" i="30"/>
  <c r="F123" i="30"/>
  <c r="E123" i="30"/>
  <c r="F122" i="30"/>
  <c r="E122" i="30"/>
  <c r="F121" i="30"/>
  <c r="E121" i="30"/>
  <c r="N120" i="30"/>
  <c r="M120" i="30"/>
  <c r="L120" i="30"/>
  <c r="K120" i="30"/>
  <c r="J120" i="30"/>
  <c r="I120" i="30"/>
  <c r="H120" i="30"/>
  <c r="G120" i="30"/>
  <c r="F120" i="30"/>
  <c r="D120" i="30"/>
  <c r="C120" i="30"/>
  <c r="F119" i="30"/>
  <c r="E119" i="30"/>
  <c r="F118" i="30"/>
  <c r="F117" i="30" s="1"/>
  <c r="E118" i="30"/>
  <c r="N117" i="30"/>
  <c r="M117" i="30"/>
  <c r="L117" i="30"/>
  <c r="K117" i="30"/>
  <c r="J117" i="30"/>
  <c r="I117" i="30"/>
  <c r="H117" i="30"/>
  <c r="G117" i="30"/>
  <c r="D117" i="30"/>
  <c r="C117" i="30"/>
  <c r="F116" i="30"/>
  <c r="E116" i="30"/>
  <c r="F115" i="30"/>
  <c r="E115" i="30"/>
  <c r="F114" i="30"/>
  <c r="E114" i="30"/>
  <c r="F113" i="30"/>
  <c r="F112" i="30" s="1"/>
  <c r="E113" i="30"/>
  <c r="N112" i="30"/>
  <c r="M112" i="30"/>
  <c r="L112" i="30"/>
  <c r="K112" i="30"/>
  <c r="J112" i="30"/>
  <c r="I112" i="30"/>
  <c r="H112" i="30"/>
  <c r="G112" i="30"/>
  <c r="D112" i="30"/>
  <c r="C112" i="30"/>
  <c r="F111" i="30"/>
  <c r="E111" i="30"/>
  <c r="F110" i="30"/>
  <c r="E110" i="30"/>
  <c r="N109" i="30"/>
  <c r="M109" i="30"/>
  <c r="L109" i="30"/>
  <c r="K109" i="30"/>
  <c r="J109" i="30"/>
  <c r="I109" i="30"/>
  <c r="H109" i="30"/>
  <c r="G109" i="30"/>
  <c r="D109" i="30"/>
  <c r="C109" i="30"/>
  <c r="F108" i="30"/>
  <c r="E108" i="30"/>
  <c r="F107" i="30"/>
  <c r="F106" i="30" s="1"/>
  <c r="E107" i="30"/>
  <c r="E106" i="30" s="1"/>
  <c r="N106" i="30"/>
  <c r="M106" i="30"/>
  <c r="L106" i="30"/>
  <c r="K106" i="30"/>
  <c r="J106" i="30"/>
  <c r="I106" i="30"/>
  <c r="H106" i="30"/>
  <c r="G106" i="30"/>
  <c r="D106" i="30"/>
  <c r="C106" i="30"/>
  <c r="F105" i="30"/>
  <c r="E105" i="30"/>
  <c r="F104" i="30"/>
  <c r="E104" i="30"/>
  <c r="N103" i="30"/>
  <c r="M103" i="30"/>
  <c r="L103" i="30"/>
  <c r="K103" i="30"/>
  <c r="J103" i="30"/>
  <c r="I103" i="30"/>
  <c r="H103" i="30"/>
  <c r="G103" i="30"/>
  <c r="F103" i="30"/>
  <c r="D103" i="30"/>
  <c r="C103" i="30"/>
  <c r="F101" i="30"/>
  <c r="E101" i="30"/>
  <c r="F100" i="30"/>
  <c r="E100" i="30"/>
  <c r="F99" i="30"/>
  <c r="E99" i="30"/>
  <c r="F98" i="30"/>
  <c r="E98" i="30"/>
  <c r="F97" i="30"/>
  <c r="E97" i="30"/>
  <c r="F96" i="30"/>
  <c r="E96" i="30"/>
  <c r="F95" i="30"/>
  <c r="F94" i="30" s="1"/>
  <c r="E95" i="30"/>
  <c r="N94" i="30"/>
  <c r="M94" i="30"/>
  <c r="L94" i="30"/>
  <c r="K94" i="30"/>
  <c r="J94" i="30"/>
  <c r="I94" i="30"/>
  <c r="H94" i="30"/>
  <c r="G94" i="30"/>
  <c r="D94" i="30"/>
  <c r="C94" i="30"/>
  <c r="F93" i="30"/>
  <c r="E93" i="30"/>
  <c r="F92" i="30"/>
  <c r="E92" i="30"/>
  <c r="F91" i="30"/>
  <c r="F90" i="30" s="1"/>
  <c r="E91" i="30"/>
  <c r="N90" i="30"/>
  <c r="N85" i="30" s="1"/>
  <c r="M90" i="30"/>
  <c r="L90" i="30"/>
  <c r="K90" i="30"/>
  <c r="J90" i="30"/>
  <c r="J85" i="30" s="1"/>
  <c r="I90" i="30"/>
  <c r="H90" i="30"/>
  <c r="G90" i="30"/>
  <c r="G85" i="30" s="1"/>
  <c r="D90" i="30"/>
  <c r="C90" i="30"/>
  <c r="C85" i="30" s="1"/>
  <c r="F89" i="30"/>
  <c r="E89" i="30"/>
  <c r="F88" i="30"/>
  <c r="E88" i="30"/>
  <c r="F87" i="30"/>
  <c r="E87" i="30"/>
  <c r="F86" i="30"/>
  <c r="E86" i="30"/>
  <c r="K85" i="30"/>
  <c r="F84" i="30"/>
  <c r="E84" i="30"/>
  <c r="F83" i="30"/>
  <c r="E83" i="30"/>
  <c r="F82" i="30"/>
  <c r="E82" i="30"/>
  <c r="F81" i="30"/>
  <c r="E81" i="30"/>
  <c r="F80" i="30"/>
  <c r="F79" i="30" s="1"/>
  <c r="E80" i="30"/>
  <c r="N79" i="30"/>
  <c r="M79" i="30"/>
  <c r="L79" i="30"/>
  <c r="K79" i="30"/>
  <c r="J79" i="30"/>
  <c r="I79" i="30"/>
  <c r="H79" i="30"/>
  <c r="G79" i="30"/>
  <c r="D79" i="30"/>
  <c r="C79" i="30"/>
  <c r="F76" i="30"/>
  <c r="E76" i="30"/>
  <c r="F75" i="30"/>
  <c r="E75" i="30"/>
  <c r="F74" i="30"/>
  <c r="E74" i="30"/>
  <c r="N73" i="30"/>
  <c r="M73" i="30"/>
  <c r="L73" i="30"/>
  <c r="K73" i="30"/>
  <c r="J73" i="30"/>
  <c r="I73" i="30"/>
  <c r="H73" i="30"/>
  <c r="G73" i="30"/>
  <c r="F73" i="30"/>
  <c r="D73" i="30"/>
  <c r="C73" i="30"/>
  <c r="F72" i="30"/>
  <c r="E72" i="30"/>
  <c r="F71" i="30"/>
  <c r="E71" i="30"/>
  <c r="F70" i="30"/>
  <c r="E70" i="30"/>
  <c r="E69" i="30" s="1"/>
  <c r="E68" i="30" s="1"/>
  <c r="N69" i="30"/>
  <c r="N68" i="30" s="1"/>
  <c r="M69" i="30"/>
  <c r="L69" i="30"/>
  <c r="L68" i="30" s="1"/>
  <c r="L67" i="30" s="1"/>
  <c r="K69" i="30"/>
  <c r="K68" i="30" s="1"/>
  <c r="J69" i="30"/>
  <c r="J68" i="30" s="1"/>
  <c r="I69" i="30"/>
  <c r="H69" i="30"/>
  <c r="H68" i="30" s="1"/>
  <c r="H67" i="30" s="1"/>
  <c r="G69" i="30"/>
  <c r="G68" i="30" s="1"/>
  <c r="D69" i="30"/>
  <c r="C69" i="30"/>
  <c r="C68" i="30" s="1"/>
  <c r="M68" i="30"/>
  <c r="M67" i="30" s="1"/>
  <c r="I68" i="30"/>
  <c r="D68" i="30"/>
  <c r="D67" i="30" s="1"/>
  <c r="I67" i="30"/>
  <c r="F66" i="30"/>
  <c r="E66" i="30"/>
  <c r="F65" i="30"/>
  <c r="E65" i="30"/>
  <c r="E64" i="30" s="1"/>
  <c r="E63" i="30" s="1"/>
  <c r="N64" i="30"/>
  <c r="M64" i="30"/>
  <c r="M63" i="30" s="1"/>
  <c r="L64" i="30"/>
  <c r="K64" i="30"/>
  <c r="K63" i="30" s="1"/>
  <c r="J64" i="30"/>
  <c r="I64" i="30"/>
  <c r="I63" i="30" s="1"/>
  <c r="H64" i="30"/>
  <c r="H63" i="30" s="1"/>
  <c r="G64" i="30"/>
  <c r="G63" i="30" s="1"/>
  <c r="D64" i="30"/>
  <c r="D63" i="30" s="1"/>
  <c r="C64" i="30"/>
  <c r="N63" i="30"/>
  <c r="L63" i="30"/>
  <c r="J63" i="30"/>
  <c r="C63" i="30"/>
  <c r="F62" i="30"/>
  <c r="E62" i="30"/>
  <c r="F61" i="30"/>
  <c r="E61" i="30"/>
  <c r="F60" i="30"/>
  <c r="E60" i="30"/>
  <c r="F59" i="30"/>
  <c r="E59" i="30"/>
  <c r="E58" i="30" s="1"/>
  <c r="N58" i="30"/>
  <c r="M58" i="30"/>
  <c r="L58" i="30"/>
  <c r="K58" i="30"/>
  <c r="J58" i="30"/>
  <c r="I58" i="30"/>
  <c r="H58" i="30"/>
  <c r="G58" i="30"/>
  <c r="D58" i="30"/>
  <c r="C58" i="30"/>
  <c r="F57" i="30"/>
  <c r="E57" i="30"/>
  <c r="F56" i="30"/>
  <c r="E56" i="30"/>
  <c r="F55" i="30"/>
  <c r="E55" i="30"/>
  <c r="N54" i="30"/>
  <c r="N52" i="30" s="1"/>
  <c r="M54" i="30"/>
  <c r="L54" i="30"/>
  <c r="L52" i="30" s="1"/>
  <c r="K54" i="30"/>
  <c r="K52" i="30" s="1"/>
  <c r="J54" i="30"/>
  <c r="J52" i="30" s="1"/>
  <c r="I54" i="30"/>
  <c r="I52" i="30" s="1"/>
  <c r="H54" i="30"/>
  <c r="H52" i="30" s="1"/>
  <c r="G54" i="30"/>
  <c r="G52" i="30" s="1"/>
  <c r="D54" i="30"/>
  <c r="D52" i="30" s="1"/>
  <c r="C54" i="30"/>
  <c r="C52" i="30" s="1"/>
  <c r="F53" i="30"/>
  <c r="E53" i="30"/>
  <c r="M52" i="30"/>
  <c r="F51" i="30"/>
  <c r="F50" i="30" s="1"/>
  <c r="E51" i="30"/>
  <c r="E50" i="30" s="1"/>
  <c r="N50" i="30"/>
  <c r="M50" i="30"/>
  <c r="L50" i="30"/>
  <c r="K50" i="30"/>
  <c r="J50" i="30"/>
  <c r="I50" i="30"/>
  <c r="H50" i="30"/>
  <c r="G50" i="30"/>
  <c r="D50" i="30"/>
  <c r="C50" i="30"/>
  <c r="F49" i="30"/>
  <c r="F48" i="30" s="1"/>
  <c r="E49" i="30"/>
  <c r="E48" i="30" s="1"/>
  <c r="N48" i="30"/>
  <c r="M48" i="30"/>
  <c r="L48" i="30"/>
  <c r="K48" i="30"/>
  <c r="J48" i="30"/>
  <c r="I48" i="30"/>
  <c r="H48" i="30"/>
  <c r="G48" i="30"/>
  <c r="D48" i="30"/>
  <c r="C48" i="30"/>
  <c r="F47" i="30"/>
  <c r="E47" i="30"/>
  <c r="F46" i="30"/>
  <c r="E46" i="30"/>
  <c r="F45" i="30"/>
  <c r="E45" i="30"/>
  <c r="F44" i="30"/>
  <c r="E44" i="30"/>
  <c r="F43" i="30"/>
  <c r="E43" i="30"/>
  <c r="F42" i="30"/>
  <c r="E42" i="30"/>
  <c r="F41" i="30"/>
  <c r="E41" i="30"/>
  <c r="F40" i="30"/>
  <c r="E40" i="30"/>
  <c r="F39" i="30"/>
  <c r="E39" i="30"/>
  <c r="F38" i="30"/>
  <c r="E38" i="30"/>
  <c r="F37" i="30"/>
  <c r="E37" i="30"/>
  <c r="F36" i="30"/>
  <c r="E36" i="30"/>
  <c r="F35" i="30"/>
  <c r="E35" i="30"/>
  <c r="F34" i="30"/>
  <c r="E34" i="30"/>
  <c r="N33" i="30"/>
  <c r="M33" i="30"/>
  <c r="L33" i="30"/>
  <c r="K33" i="30"/>
  <c r="J33" i="30"/>
  <c r="I33" i="30"/>
  <c r="H33" i="30"/>
  <c r="G33" i="30"/>
  <c r="E33" i="30"/>
  <c r="D33" i="30"/>
  <c r="C33" i="30"/>
  <c r="F31" i="30"/>
  <c r="E31" i="30"/>
  <c r="E30" i="30" s="1"/>
  <c r="N30" i="30"/>
  <c r="M30" i="30"/>
  <c r="L30" i="30"/>
  <c r="K30" i="30"/>
  <c r="J30" i="30"/>
  <c r="I30" i="30"/>
  <c r="H30" i="30"/>
  <c r="G30" i="30"/>
  <c r="F30" i="30"/>
  <c r="D30" i="30"/>
  <c r="C30" i="30"/>
  <c r="F29" i="30"/>
  <c r="E29" i="30"/>
  <c r="F28" i="30"/>
  <c r="E28" i="30"/>
  <c r="F27" i="30"/>
  <c r="E27" i="30"/>
  <c r="F26" i="30"/>
  <c r="E26" i="30"/>
  <c r="N25" i="30"/>
  <c r="M25" i="30"/>
  <c r="M22" i="30" s="1"/>
  <c r="M21" i="30" s="1"/>
  <c r="L25" i="30"/>
  <c r="K25" i="30"/>
  <c r="J25" i="30"/>
  <c r="I25" i="30"/>
  <c r="I22" i="30" s="1"/>
  <c r="I21" i="30" s="1"/>
  <c r="H25" i="30"/>
  <c r="G25" i="30"/>
  <c r="F25" i="30"/>
  <c r="D25" i="30"/>
  <c r="D22" i="30" s="1"/>
  <c r="D21" i="30" s="1"/>
  <c r="C25" i="30"/>
  <c r="F24" i="30"/>
  <c r="F23" i="30" s="1"/>
  <c r="E24" i="30"/>
  <c r="E23" i="30" s="1"/>
  <c r="N23" i="30"/>
  <c r="M23" i="30"/>
  <c r="L23" i="30"/>
  <c r="K23" i="30"/>
  <c r="J23" i="30"/>
  <c r="I23" i="30"/>
  <c r="H23" i="30"/>
  <c r="G23" i="30"/>
  <c r="D23" i="30"/>
  <c r="C23" i="30"/>
  <c r="L22" i="30"/>
  <c r="L21" i="30" s="1"/>
  <c r="H22" i="30"/>
  <c r="H21" i="30" s="1"/>
  <c r="F19" i="30"/>
  <c r="E19" i="30"/>
  <c r="F18" i="30"/>
  <c r="F17" i="30" s="1"/>
  <c r="F16" i="30" s="1"/>
  <c r="F15" i="30" s="1"/>
  <c r="E18" i="30"/>
  <c r="E17" i="30" s="1"/>
  <c r="E16" i="30" s="1"/>
  <c r="E15" i="30" s="1"/>
  <c r="N17" i="30"/>
  <c r="N16" i="30" s="1"/>
  <c r="N15" i="30" s="1"/>
  <c r="M17" i="30"/>
  <c r="L17" i="30"/>
  <c r="L16" i="30" s="1"/>
  <c r="L15" i="30" s="1"/>
  <c r="K17" i="30"/>
  <c r="K16" i="30" s="1"/>
  <c r="K15" i="30" s="1"/>
  <c r="J17" i="30"/>
  <c r="J16" i="30" s="1"/>
  <c r="J15" i="30" s="1"/>
  <c r="I17" i="30"/>
  <c r="H17" i="30"/>
  <c r="H16" i="30" s="1"/>
  <c r="H15" i="30" s="1"/>
  <c r="G17" i="30"/>
  <c r="D17" i="30"/>
  <c r="C17" i="30"/>
  <c r="C16" i="30" s="1"/>
  <c r="C15" i="30" s="1"/>
  <c r="M16" i="30"/>
  <c r="M15" i="30" s="1"/>
  <c r="I16" i="30"/>
  <c r="I15" i="30" s="1"/>
  <c r="G16" i="30"/>
  <c r="G15" i="30" s="1"/>
  <c r="D16" i="30"/>
  <c r="D15" i="30" s="1"/>
  <c r="F499" i="29"/>
  <c r="E499" i="29"/>
  <c r="F498" i="29"/>
  <c r="E498" i="29"/>
  <c r="F497" i="29"/>
  <c r="E497" i="29"/>
  <c r="N496" i="29"/>
  <c r="N495" i="29" s="1"/>
  <c r="M496" i="29"/>
  <c r="M495" i="29" s="1"/>
  <c r="L496" i="29"/>
  <c r="K496" i="29"/>
  <c r="K495" i="29" s="1"/>
  <c r="J496" i="29"/>
  <c r="J495" i="29" s="1"/>
  <c r="I496" i="29"/>
  <c r="H496" i="29"/>
  <c r="G496" i="29"/>
  <c r="G495" i="29" s="1"/>
  <c r="F496" i="29"/>
  <c r="F495" i="29" s="1"/>
  <c r="D496" i="29"/>
  <c r="D495" i="29" s="1"/>
  <c r="C496" i="29"/>
  <c r="L495" i="29"/>
  <c r="I495" i="29"/>
  <c r="H495" i="29"/>
  <c r="C495" i="29"/>
  <c r="F494" i="29"/>
  <c r="E494" i="29"/>
  <c r="F493" i="29"/>
  <c r="E493" i="29"/>
  <c r="F492" i="29"/>
  <c r="E492" i="29"/>
  <c r="F491" i="29"/>
  <c r="E491" i="29"/>
  <c r="N490" i="29"/>
  <c r="M490" i="29"/>
  <c r="L490" i="29"/>
  <c r="K490" i="29"/>
  <c r="J490" i="29"/>
  <c r="I490" i="29"/>
  <c r="H490" i="29"/>
  <c r="G490" i="29"/>
  <c r="D490" i="29"/>
  <c r="C490" i="29"/>
  <c r="F489" i="29"/>
  <c r="E489" i="29"/>
  <c r="F488" i="29"/>
  <c r="E488" i="29"/>
  <c r="F487" i="29"/>
  <c r="E487" i="29"/>
  <c r="F486" i="29"/>
  <c r="E486" i="29"/>
  <c r="N485" i="29"/>
  <c r="N484" i="29" s="1"/>
  <c r="M485" i="29"/>
  <c r="L485" i="29"/>
  <c r="K485" i="29"/>
  <c r="J485" i="29"/>
  <c r="I485" i="29"/>
  <c r="H485" i="29"/>
  <c r="G485" i="29"/>
  <c r="D485" i="29"/>
  <c r="C485" i="29"/>
  <c r="F483" i="29"/>
  <c r="E483" i="29"/>
  <c r="F482" i="29"/>
  <c r="E482" i="29"/>
  <c r="N481" i="29"/>
  <c r="M481" i="29"/>
  <c r="L481" i="29"/>
  <c r="K481" i="29"/>
  <c r="J481" i="29"/>
  <c r="I481" i="29"/>
  <c r="H481" i="29"/>
  <c r="G481" i="29"/>
  <c r="F481" i="29"/>
  <c r="D481" i="29"/>
  <c r="C481" i="29"/>
  <c r="F479" i="29"/>
  <c r="E479" i="29"/>
  <c r="F478" i="29"/>
  <c r="F477" i="29" s="1"/>
  <c r="F476" i="29" s="1"/>
  <c r="E478" i="29"/>
  <c r="E477" i="29" s="1"/>
  <c r="E476" i="29" s="1"/>
  <c r="N477" i="29"/>
  <c r="N476" i="29" s="1"/>
  <c r="M477" i="29"/>
  <c r="M476" i="29" s="1"/>
  <c r="L477" i="29"/>
  <c r="L476" i="29" s="1"/>
  <c r="K477" i="29"/>
  <c r="K476" i="29" s="1"/>
  <c r="J477" i="29"/>
  <c r="I477" i="29"/>
  <c r="I476" i="29" s="1"/>
  <c r="H477" i="29"/>
  <c r="H476" i="29" s="1"/>
  <c r="G477" i="29"/>
  <c r="G476" i="29" s="1"/>
  <c r="D477" i="29"/>
  <c r="C477" i="29"/>
  <c r="C476" i="29" s="1"/>
  <c r="J476" i="29"/>
  <c r="D476" i="29"/>
  <c r="F475" i="29"/>
  <c r="E475" i="29"/>
  <c r="F474" i="29"/>
  <c r="E474" i="29"/>
  <c r="F473" i="29"/>
  <c r="E473" i="29"/>
  <c r="F472" i="29"/>
  <c r="E472" i="29"/>
  <c r="F471" i="29"/>
  <c r="E471" i="29"/>
  <c r="N470" i="29"/>
  <c r="N469" i="29" s="1"/>
  <c r="M470" i="29"/>
  <c r="M469" i="29" s="1"/>
  <c r="L470" i="29"/>
  <c r="K470" i="29"/>
  <c r="J470" i="29"/>
  <c r="J469" i="29" s="1"/>
  <c r="I470" i="29"/>
  <c r="I469" i="29" s="1"/>
  <c r="H470" i="29"/>
  <c r="G470" i="29"/>
  <c r="G469" i="29" s="1"/>
  <c r="D470" i="29"/>
  <c r="D469" i="29" s="1"/>
  <c r="C470" i="29"/>
  <c r="L469" i="29"/>
  <c r="K469" i="29"/>
  <c r="H469" i="29"/>
  <c r="H468" i="29" s="1"/>
  <c r="C469" i="29"/>
  <c r="F467" i="29"/>
  <c r="E467" i="29"/>
  <c r="F466" i="29"/>
  <c r="E466" i="29"/>
  <c r="F465" i="29"/>
  <c r="E465" i="29"/>
  <c r="F464" i="29"/>
  <c r="E464" i="29"/>
  <c r="F463" i="29"/>
  <c r="E463" i="29"/>
  <c r="F462" i="29"/>
  <c r="E462" i="29"/>
  <c r="F461" i="29"/>
  <c r="E461" i="29"/>
  <c r="F460" i="29"/>
  <c r="E460" i="29"/>
  <c r="F459" i="29"/>
  <c r="E459" i="29"/>
  <c r="F458" i="29"/>
  <c r="E458" i="29"/>
  <c r="F457" i="29"/>
  <c r="E457" i="29"/>
  <c r="F456" i="29"/>
  <c r="E456" i="29"/>
  <c r="F455" i="29"/>
  <c r="E455" i="29"/>
  <c r="F454" i="29"/>
  <c r="E454" i="29"/>
  <c r="N453" i="29"/>
  <c r="M453" i="29"/>
  <c r="L453" i="29"/>
  <c r="K453" i="29"/>
  <c r="J453" i="29"/>
  <c r="I453" i="29"/>
  <c r="H453" i="29"/>
  <c r="G453" i="29"/>
  <c r="D453" i="29"/>
  <c r="C453" i="29"/>
  <c r="F452" i="29"/>
  <c r="E452" i="29"/>
  <c r="F451" i="29"/>
  <c r="E451" i="29"/>
  <c r="F450" i="29"/>
  <c r="E450" i="29"/>
  <c r="N449" i="29"/>
  <c r="M449" i="29"/>
  <c r="L449" i="29"/>
  <c r="K449" i="29"/>
  <c r="J449" i="29"/>
  <c r="I449" i="29"/>
  <c r="H449" i="29"/>
  <c r="G449" i="29"/>
  <c r="F449" i="29"/>
  <c r="D449" i="29"/>
  <c r="C449" i="29"/>
  <c r="F448" i="29"/>
  <c r="E448" i="29"/>
  <c r="F447" i="29"/>
  <c r="E447" i="29"/>
  <c r="F446" i="29"/>
  <c r="E446" i="29"/>
  <c r="N445" i="29"/>
  <c r="M445" i="29"/>
  <c r="L445" i="29"/>
  <c r="K445" i="29"/>
  <c r="J445" i="29"/>
  <c r="I445" i="29"/>
  <c r="H445" i="29"/>
  <c r="G445" i="29"/>
  <c r="D445" i="29"/>
  <c r="C445" i="29"/>
  <c r="F444" i="29"/>
  <c r="E444" i="29"/>
  <c r="F443" i="29"/>
  <c r="E443" i="29"/>
  <c r="F442" i="29"/>
  <c r="E442" i="29"/>
  <c r="N441" i="29"/>
  <c r="M441" i="29"/>
  <c r="L441" i="29"/>
  <c r="K441" i="29"/>
  <c r="J441" i="29"/>
  <c r="I441" i="29"/>
  <c r="H441" i="29"/>
  <c r="G441" i="29"/>
  <c r="D441" i="29"/>
  <c r="C441" i="29"/>
  <c r="F440" i="29"/>
  <c r="E440" i="29"/>
  <c r="F439" i="29"/>
  <c r="E439" i="29"/>
  <c r="F438" i="29"/>
  <c r="E438" i="29"/>
  <c r="E437" i="29" s="1"/>
  <c r="N437" i="29"/>
  <c r="M437" i="29"/>
  <c r="L437" i="29"/>
  <c r="K437" i="29"/>
  <c r="J437" i="29"/>
  <c r="I437" i="29"/>
  <c r="H437" i="29"/>
  <c r="G437" i="29"/>
  <c r="D437" i="29"/>
  <c r="C437" i="29"/>
  <c r="F436" i="29"/>
  <c r="E436" i="29"/>
  <c r="F435" i="29"/>
  <c r="E435" i="29"/>
  <c r="F434" i="29"/>
  <c r="E434" i="29"/>
  <c r="E433" i="29" s="1"/>
  <c r="N433" i="29"/>
  <c r="M433" i="29"/>
  <c r="L433" i="29"/>
  <c r="K433" i="29"/>
  <c r="J433" i="29"/>
  <c r="I433" i="29"/>
  <c r="H433" i="29"/>
  <c r="G433" i="29"/>
  <c r="F433" i="29"/>
  <c r="D433" i="29"/>
  <c r="C433" i="29"/>
  <c r="F432" i="29"/>
  <c r="E432" i="29"/>
  <c r="F431" i="29"/>
  <c r="E431" i="29"/>
  <c r="F430" i="29"/>
  <c r="F429" i="29" s="1"/>
  <c r="E430" i="29"/>
  <c r="N429" i="29"/>
  <c r="M429" i="29"/>
  <c r="L429" i="29"/>
  <c r="K429" i="29"/>
  <c r="J429" i="29"/>
  <c r="I429" i="29"/>
  <c r="H429" i="29"/>
  <c r="G429" i="29"/>
  <c r="D429" i="29"/>
  <c r="C429" i="29"/>
  <c r="F428" i="29"/>
  <c r="E428" i="29"/>
  <c r="F427" i="29"/>
  <c r="E427" i="29"/>
  <c r="F426" i="29"/>
  <c r="F425" i="29" s="1"/>
  <c r="E426" i="29"/>
  <c r="N425" i="29"/>
  <c r="M425" i="29"/>
  <c r="L425" i="29"/>
  <c r="K425" i="29"/>
  <c r="J425" i="29"/>
  <c r="I425" i="29"/>
  <c r="H425" i="29"/>
  <c r="G425" i="29"/>
  <c r="D425" i="29"/>
  <c r="C425" i="29"/>
  <c r="F424" i="29"/>
  <c r="E424" i="29"/>
  <c r="F423" i="29"/>
  <c r="E423" i="29"/>
  <c r="F422" i="29"/>
  <c r="E422" i="29"/>
  <c r="E421" i="29" s="1"/>
  <c r="N421" i="29"/>
  <c r="M421" i="29"/>
  <c r="L421" i="29"/>
  <c r="K421" i="29"/>
  <c r="J421" i="29"/>
  <c r="I421" i="29"/>
  <c r="H421" i="29"/>
  <c r="G421" i="29"/>
  <c r="D421" i="29"/>
  <c r="C421" i="29"/>
  <c r="F420" i="29"/>
  <c r="E420" i="29"/>
  <c r="F419" i="29"/>
  <c r="E419" i="29"/>
  <c r="F418" i="29"/>
  <c r="F417" i="29" s="1"/>
  <c r="E418" i="29"/>
  <c r="E417" i="29" s="1"/>
  <c r="N417" i="29"/>
  <c r="M417" i="29"/>
  <c r="L417" i="29"/>
  <c r="K417" i="29"/>
  <c r="J417" i="29"/>
  <c r="I417" i="29"/>
  <c r="H417" i="29"/>
  <c r="G417" i="29"/>
  <c r="D417" i="29"/>
  <c r="C417" i="29"/>
  <c r="F416" i="29"/>
  <c r="E416" i="29"/>
  <c r="F415" i="29"/>
  <c r="E415" i="29"/>
  <c r="F414" i="29"/>
  <c r="F413" i="29" s="1"/>
  <c r="E414" i="29"/>
  <c r="N413" i="29"/>
  <c r="M413" i="29"/>
  <c r="L413" i="29"/>
  <c r="K413" i="29"/>
  <c r="J413" i="29"/>
  <c r="I413" i="29"/>
  <c r="H413" i="29"/>
  <c r="G413" i="29"/>
  <c r="D413" i="29"/>
  <c r="C413" i="29"/>
  <c r="G412" i="29"/>
  <c r="F411" i="29"/>
  <c r="E411" i="29"/>
  <c r="F410" i="29"/>
  <c r="E410" i="29"/>
  <c r="F409" i="29"/>
  <c r="E409" i="29"/>
  <c r="F408" i="29"/>
  <c r="E408" i="29"/>
  <c r="F407" i="29"/>
  <c r="E407" i="29"/>
  <c r="N406" i="29"/>
  <c r="N405" i="29" s="1"/>
  <c r="M406" i="29"/>
  <c r="M405" i="29" s="1"/>
  <c r="L406" i="29"/>
  <c r="L405" i="29" s="1"/>
  <c r="K406" i="29"/>
  <c r="K405" i="29" s="1"/>
  <c r="J406" i="29"/>
  <c r="J405" i="29" s="1"/>
  <c r="I406" i="29"/>
  <c r="I405" i="29" s="1"/>
  <c r="H406" i="29"/>
  <c r="G406" i="29"/>
  <c r="G405" i="29" s="1"/>
  <c r="F406" i="29"/>
  <c r="D406" i="29"/>
  <c r="D405" i="29" s="1"/>
  <c r="C406" i="29"/>
  <c r="C405" i="29" s="1"/>
  <c r="H405" i="29"/>
  <c r="F405" i="29"/>
  <c r="F404" i="29"/>
  <c r="F403" i="29" s="1"/>
  <c r="E404" i="29"/>
  <c r="E403" i="29" s="1"/>
  <c r="N403" i="29"/>
  <c r="M403" i="29"/>
  <c r="L403" i="29"/>
  <c r="K403" i="29"/>
  <c r="J403" i="29"/>
  <c r="I403" i="29"/>
  <c r="H403" i="29"/>
  <c r="G403" i="29"/>
  <c r="D403" i="29"/>
  <c r="C403" i="29"/>
  <c r="F402" i="29"/>
  <c r="E402" i="29"/>
  <c r="F401" i="29"/>
  <c r="E401" i="29"/>
  <c r="E399" i="29" s="1"/>
  <c r="F400" i="29"/>
  <c r="E400" i="29"/>
  <c r="N399" i="29"/>
  <c r="M399" i="29"/>
  <c r="L399" i="29"/>
  <c r="K399" i="29"/>
  <c r="J399" i="29"/>
  <c r="I399" i="29"/>
  <c r="H399" i="29"/>
  <c r="G399" i="29"/>
  <c r="D399" i="29"/>
  <c r="C399" i="29"/>
  <c r="F398" i="29"/>
  <c r="E398" i="29"/>
  <c r="F397" i="29"/>
  <c r="E397" i="29"/>
  <c r="F396" i="29"/>
  <c r="E396" i="29"/>
  <c r="N395" i="29"/>
  <c r="M395" i="29"/>
  <c r="L395" i="29"/>
  <c r="K395" i="29"/>
  <c r="J395" i="29"/>
  <c r="I395" i="29"/>
  <c r="H395" i="29"/>
  <c r="G395" i="29"/>
  <c r="D395" i="29"/>
  <c r="C395" i="29"/>
  <c r="F394" i="29"/>
  <c r="E394" i="29"/>
  <c r="F393" i="29"/>
  <c r="E393" i="29"/>
  <c r="F392" i="29"/>
  <c r="E392" i="29"/>
  <c r="N391" i="29"/>
  <c r="M391" i="29"/>
  <c r="L391" i="29"/>
  <c r="K391" i="29"/>
  <c r="J391" i="29"/>
  <c r="I391" i="29"/>
  <c r="H391" i="29"/>
  <c r="G391" i="29"/>
  <c r="F391" i="29"/>
  <c r="D391" i="29"/>
  <c r="C391" i="29"/>
  <c r="F390" i="29"/>
  <c r="E390" i="29"/>
  <c r="F389" i="29"/>
  <c r="E389" i="29"/>
  <c r="F388" i="29"/>
  <c r="E388" i="29"/>
  <c r="N387" i="29"/>
  <c r="M387" i="29"/>
  <c r="L387" i="29"/>
  <c r="K387" i="29"/>
  <c r="J387" i="29"/>
  <c r="I387" i="29"/>
  <c r="H387" i="29"/>
  <c r="G387" i="29"/>
  <c r="D387" i="29"/>
  <c r="C387" i="29"/>
  <c r="F386" i="29"/>
  <c r="E386" i="29"/>
  <c r="F385" i="29"/>
  <c r="E385" i="29"/>
  <c r="F384" i="29"/>
  <c r="E384" i="29"/>
  <c r="N383" i="29"/>
  <c r="M383" i="29"/>
  <c r="L383" i="29"/>
  <c r="K383" i="29"/>
  <c r="J383" i="29"/>
  <c r="I383" i="29"/>
  <c r="H383" i="29"/>
  <c r="G383" i="29"/>
  <c r="D383" i="29"/>
  <c r="C383" i="29"/>
  <c r="F382" i="29"/>
  <c r="E382" i="29"/>
  <c r="F381" i="29"/>
  <c r="E381" i="29"/>
  <c r="F380" i="29"/>
  <c r="E380" i="29"/>
  <c r="N379" i="29"/>
  <c r="M379" i="29"/>
  <c r="L379" i="29"/>
  <c r="K379" i="29"/>
  <c r="J379" i="29"/>
  <c r="I379" i="29"/>
  <c r="H379" i="29"/>
  <c r="G379" i="29"/>
  <c r="D379" i="29"/>
  <c r="C379" i="29"/>
  <c r="F378" i="29"/>
  <c r="E378" i="29"/>
  <c r="F377" i="29"/>
  <c r="E377" i="29"/>
  <c r="F376" i="29"/>
  <c r="F375" i="29" s="1"/>
  <c r="E376" i="29"/>
  <c r="E375" i="29" s="1"/>
  <c r="N375" i="29"/>
  <c r="M375" i="29"/>
  <c r="L375" i="29"/>
  <c r="K375" i="29"/>
  <c r="J375" i="29"/>
  <c r="I375" i="29"/>
  <c r="H375" i="29"/>
  <c r="G375" i="29"/>
  <c r="D375" i="29"/>
  <c r="C375" i="29"/>
  <c r="F374" i="29"/>
  <c r="E374" i="29"/>
  <c r="F373" i="29"/>
  <c r="E373" i="29"/>
  <c r="F372" i="29"/>
  <c r="F371" i="29" s="1"/>
  <c r="E372" i="29"/>
  <c r="N371" i="29"/>
  <c r="M371" i="29"/>
  <c r="L371" i="29"/>
  <c r="K371" i="29"/>
  <c r="J371" i="29"/>
  <c r="I371" i="29"/>
  <c r="H371" i="29"/>
  <c r="G371" i="29"/>
  <c r="D371" i="29"/>
  <c r="C371" i="29"/>
  <c r="F370" i="29"/>
  <c r="E370" i="29"/>
  <c r="F369" i="29"/>
  <c r="E369" i="29"/>
  <c r="F368" i="29"/>
  <c r="F367" i="29" s="1"/>
  <c r="E368" i="29"/>
  <c r="N367" i="29"/>
  <c r="M367" i="29"/>
  <c r="L367" i="29"/>
  <c r="K367" i="29"/>
  <c r="J367" i="29"/>
  <c r="I367" i="29"/>
  <c r="H367" i="29"/>
  <c r="G367" i="29"/>
  <c r="D367" i="29"/>
  <c r="C367" i="29"/>
  <c r="F366" i="29"/>
  <c r="E366" i="29"/>
  <c r="F365" i="29"/>
  <c r="E365" i="29"/>
  <c r="F364" i="29"/>
  <c r="E364" i="29"/>
  <c r="N363" i="29"/>
  <c r="M363" i="29"/>
  <c r="L363" i="29"/>
  <c r="K363" i="29"/>
  <c r="J363" i="29"/>
  <c r="I363" i="29"/>
  <c r="H363" i="29"/>
  <c r="G363" i="29"/>
  <c r="D363" i="29"/>
  <c r="C363" i="29"/>
  <c r="F362" i="29"/>
  <c r="F361" i="29" s="1"/>
  <c r="E362" i="29"/>
  <c r="E361" i="29" s="1"/>
  <c r="N361" i="29"/>
  <c r="M361" i="29"/>
  <c r="L361" i="29"/>
  <c r="K361" i="29"/>
  <c r="J361" i="29"/>
  <c r="I361" i="29"/>
  <c r="H361" i="29"/>
  <c r="G361" i="29"/>
  <c r="D361" i="29"/>
  <c r="C361" i="29"/>
  <c r="F360" i="29"/>
  <c r="E360" i="29"/>
  <c r="F359" i="29"/>
  <c r="E359" i="29"/>
  <c r="F358" i="29"/>
  <c r="E358" i="29"/>
  <c r="N357" i="29"/>
  <c r="M357" i="29"/>
  <c r="L357" i="29"/>
  <c r="K357" i="29"/>
  <c r="J357" i="29"/>
  <c r="I357" i="29"/>
  <c r="H357" i="29"/>
  <c r="G357" i="29"/>
  <c r="D357" i="29"/>
  <c r="C357" i="29"/>
  <c r="F356" i="29"/>
  <c r="F355" i="29" s="1"/>
  <c r="E356" i="29"/>
  <c r="E355" i="29" s="1"/>
  <c r="N355" i="29"/>
  <c r="M355" i="29"/>
  <c r="L355" i="29"/>
  <c r="K355" i="29"/>
  <c r="J355" i="29"/>
  <c r="I355" i="29"/>
  <c r="H355" i="29"/>
  <c r="G355" i="29"/>
  <c r="D355" i="29"/>
  <c r="C355" i="29"/>
  <c r="F354" i="29"/>
  <c r="F353" i="29" s="1"/>
  <c r="E354" i="29"/>
  <c r="E353" i="29" s="1"/>
  <c r="N353" i="29"/>
  <c r="M353" i="29"/>
  <c r="L353" i="29"/>
  <c r="K353" i="29"/>
  <c r="J353" i="29"/>
  <c r="I353" i="29"/>
  <c r="H353" i="29"/>
  <c r="G353" i="29"/>
  <c r="D353" i="29"/>
  <c r="C353" i="29"/>
  <c r="F352" i="29"/>
  <c r="F351" i="29" s="1"/>
  <c r="E352" i="29"/>
  <c r="E351" i="29" s="1"/>
  <c r="N351" i="29"/>
  <c r="M351" i="29"/>
  <c r="L351" i="29"/>
  <c r="K351" i="29"/>
  <c r="J351" i="29"/>
  <c r="I351" i="29"/>
  <c r="H351" i="29"/>
  <c r="G351" i="29"/>
  <c r="D351" i="29"/>
  <c r="C351" i="29"/>
  <c r="F349" i="29"/>
  <c r="E349" i="29"/>
  <c r="F348" i="29"/>
  <c r="F347" i="29" s="1"/>
  <c r="E348" i="29"/>
  <c r="N347" i="29"/>
  <c r="M347" i="29"/>
  <c r="M331" i="29" s="1"/>
  <c r="L347" i="29"/>
  <c r="K347" i="29"/>
  <c r="J347" i="29"/>
  <c r="I347" i="29"/>
  <c r="I331" i="29" s="1"/>
  <c r="H347" i="29"/>
  <c r="G347" i="29"/>
  <c r="D347" i="29"/>
  <c r="D331" i="29" s="1"/>
  <c r="C347" i="29"/>
  <c r="F346" i="29"/>
  <c r="E346" i="29"/>
  <c r="F345" i="29"/>
  <c r="E345" i="29"/>
  <c r="F344" i="29"/>
  <c r="E344" i="29"/>
  <c r="F343" i="29"/>
  <c r="E343" i="29"/>
  <c r="F342" i="29"/>
  <c r="E342" i="29"/>
  <c r="F341" i="29"/>
  <c r="E341" i="29"/>
  <c r="F340" i="29"/>
  <c r="E340" i="29"/>
  <c r="F339" i="29"/>
  <c r="E339" i="29"/>
  <c r="F338" i="29"/>
  <c r="E338" i="29"/>
  <c r="F337" i="29"/>
  <c r="E337" i="29"/>
  <c r="F336" i="29"/>
  <c r="E336" i="29"/>
  <c r="F335" i="29"/>
  <c r="E335" i="29"/>
  <c r="F334" i="29"/>
  <c r="E334" i="29"/>
  <c r="F333" i="29"/>
  <c r="F332" i="29" s="1"/>
  <c r="E333" i="29"/>
  <c r="E332" i="29" s="1"/>
  <c r="N332" i="29"/>
  <c r="M332" i="29"/>
  <c r="L332" i="29"/>
  <c r="L331" i="29" s="1"/>
  <c r="K332" i="29"/>
  <c r="J332" i="29"/>
  <c r="I332" i="29"/>
  <c r="H332" i="29"/>
  <c r="G332" i="29"/>
  <c r="D332" i="29"/>
  <c r="C332" i="29"/>
  <c r="H331" i="29"/>
  <c r="F330" i="29"/>
  <c r="E330" i="29"/>
  <c r="F329" i="29"/>
  <c r="E329" i="29"/>
  <c r="F328" i="29"/>
  <c r="E328" i="29"/>
  <c r="N327" i="29"/>
  <c r="M327" i="29"/>
  <c r="L327" i="29"/>
  <c r="K327" i="29"/>
  <c r="J327" i="29"/>
  <c r="I327" i="29"/>
  <c r="H327" i="29"/>
  <c r="G327" i="29"/>
  <c r="D327" i="29"/>
  <c r="C327" i="29"/>
  <c r="F326" i="29"/>
  <c r="E326" i="29"/>
  <c r="F325" i="29"/>
  <c r="E325" i="29"/>
  <c r="F324" i="29"/>
  <c r="E324" i="29"/>
  <c r="F323" i="29"/>
  <c r="E323" i="29"/>
  <c r="F322" i="29"/>
  <c r="E322" i="29"/>
  <c r="F321" i="29"/>
  <c r="E321" i="29"/>
  <c r="F320" i="29"/>
  <c r="E320" i="29"/>
  <c r="F319" i="29"/>
  <c r="E319" i="29"/>
  <c r="F318" i="29"/>
  <c r="E318" i="29"/>
  <c r="F317" i="29"/>
  <c r="E317" i="29"/>
  <c r="F316" i="29"/>
  <c r="E316" i="29"/>
  <c r="F315" i="29"/>
  <c r="E315" i="29"/>
  <c r="F314" i="29"/>
  <c r="E314" i="29"/>
  <c r="F313" i="29"/>
  <c r="E313" i="29"/>
  <c r="N312" i="29"/>
  <c r="M312" i="29"/>
  <c r="L312" i="29"/>
  <c r="K312" i="29"/>
  <c r="J312" i="29"/>
  <c r="I312" i="29"/>
  <c r="H312" i="29"/>
  <c r="G312" i="29"/>
  <c r="D312" i="29"/>
  <c r="C312" i="29"/>
  <c r="C311" i="29" s="1"/>
  <c r="L311" i="29"/>
  <c r="H311" i="29"/>
  <c r="F310" i="29"/>
  <c r="F309" i="29" s="1"/>
  <c r="E310" i="29"/>
  <c r="E309" i="29" s="1"/>
  <c r="N309" i="29"/>
  <c r="M309" i="29"/>
  <c r="L309" i="29"/>
  <c r="K309" i="29"/>
  <c r="J309" i="29"/>
  <c r="I309" i="29"/>
  <c r="H309" i="29"/>
  <c r="G309" i="29"/>
  <c r="D309" i="29"/>
  <c r="C309" i="29"/>
  <c r="F308" i="29"/>
  <c r="E308" i="29"/>
  <c r="F307" i="29"/>
  <c r="E307" i="29"/>
  <c r="F306" i="29"/>
  <c r="E306" i="29"/>
  <c r="E305" i="29" s="1"/>
  <c r="N305" i="29"/>
  <c r="M305" i="29"/>
  <c r="L305" i="29"/>
  <c r="K305" i="29"/>
  <c r="J305" i="29"/>
  <c r="I305" i="29"/>
  <c r="H305" i="29"/>
  <c r="G305" i="29"/>
  <c r="D305" i="29"/>
  <c r="C305" i="29"/>
  <c r="F304" i="29"/>
  <c r="E304" i="29"/>
  <c r="F303" i="29"/>
  <c r="E303" i="29"/>
  <c r="F302" i="29"/>
  <c r="E302" i="29"/>
  <c r="F301" i="29"/>
  <c r="F300" i="29" s="1"/>
  <c r="E301" i="29"/>
  <c r="N300" i="29"/>
  <c r="M300" i="29"/>
  <c r="L300" i="29"/>
  <c r="K300" i="29"/>
  <c r="J300" i="29"/>
  <c r="I300" i="29"/>
  <c r="H300" i="29"/>
  <c r="G300" i="29"/>
  <c r="D300" i="29"/>
  <c r="C300" i="29"/>
  <c r="F299" i="29"/>
  <c r="E299" i="29"/>
  <c r="F298" i="29"/>
  <c r="E298" i="29"/>
  <c r="F297" i="29"/>
  <c r="E297" i="29"/>
  <c r="F296" i="29"/>
  <c r="E296" i="29"/>
  <c r="E295" i="29" s="1"/>
  <c r="N295" i="29"/>
  <c r="M295" i="29"/>
  <c r="L295" i="29"/>
  <c r="K295" i="29"/>
  <c r="K291" i="29" s="1"/>
  <c r="J295" i="29"/>
  <c r="J291" i="29" s="1"/>
  <c r="I295" i="29"/>
  <c r="H295" i="29"/>
  <c r="G295" i="29"/>
  <c r="G291" i="29" s="1"/>
  <c r="D295" i="29"/>
  <c r="D291" i="29" s="1"/>
  <c r="C295" i="29"/>
  <c r="F294" i="29"/>
  <c r="E294" i="29"/>
  <c r="F293" i="29"/>
  <c r="F292" i="29" s="1"/>
  <c r="E293" i="29"/>
  <c r="N292" i="29"/>
  <c r="M292" i="29"/>
  <c r="M291" i="29" s="1"/>
  <c r="L292" i="29"/>
  <c r="L291" i="29" s="1"/>
  <c r="K292" i="29"/>
  <c r="J292" i="29"/>
  <c r="I292" i="29"/>
  <c r="I291" i="29" s="1"/>
  <c r="H292" i="29"/>
  <c r="H291" i="29" s="1"/>
  <c r="G292" i="29"/>
  <c r="D292" i="29"/>
  <c r="C292" i="29"/>
  <c r="C291" i="29" s="1"/>
  <c r="N291" i="29"/>
  <c r="F290" i="29"/>
  <c r="E290" i="29"/>
  <c r="F289" i="29"/>
  <c r="E289" i="29"/>
  <c r="F288" i="29"/>
  <c r="E288" i="29"/>
  <c r="F287" i="29"/>
  <c r="E287" i="29"/>
  <c r="F286" i="29"/>
  <c r="E286" i="29"/>
  <c r="F285" i="29"/>
  <c r="E285" i="29"/>
  <c r="F284" i="29"/>
  <c r="E284" i="29"/>
  <c r="F283" i="29"/>
  <c r="E283" i="29"/>
  <c r="N282" i="29"/>
  <c r="M282" i="29"/>
  <c r="L282" i="29"/>
  <c r="K282" i="29"/>
  <c r="J282" i="29"/>
  <c r="I282" i="29"/>
  <c r="H282" i="29"/>
  <c r="G282" i="29"/>
  <c r="D282" i="29"/>
  <c r="C282" i="29"/>
  <c r="F281" i="29"/>
  <c r="E281" i="29"/>
  <c r="F280" i="29"/>
  <c r="E280" i="29"/>
  <c r="F279" i="29"/>
  <c r="E279" i="29"/>
  <c r="F278" i="29"/>
  <c r="E278" i="29"/>
  <c r="E277" i="29" s="1"/>
  <c r="N277" i="29"/>
  <c r="M277" i="29"/>
  <c r="L277" i="29"/>
  <c r="K277" i="29"/>
  <c r="J277" i="29"/>
  <c r="I277" i="29"/>
  <c r="H277" i="29"/>
  <c r="G277" i="29"/>
  <c r="D277" i="29"/>
  <c r="C277" i="29"/>
  <c r="F276" i="29"/>
  <c r="E276" i="29"/>
  <c r="F275" i="29"/>
  <c r="E275" i="29"/>
  <c r="F274" i="29"/>
  <c r="E274" i="29"/>
  <c r="F273" i="29"/>
  <c r="E273" i="29"/>
  <c r="F272" i="29"/>
  <c r="E272" i="29"/>
  <c r="F271" i="29"/>
  <c r="E271" i="29"/>
  <c r="F270" i="29"/>
  <c r="E270" i="29"/>
  <c r="F269" i="29"/>
  <c r="E269" i="29"/>
  <c r="F268" i="29"/>
  <c r="E268" i="29"/>
  <c r="F267" i="29"/>
  <c r="E267" i="29"/>
  <c r="F266" i="29"/>
  <c r="E266" i="29"/>
  <c r="F265" i="29"/>
  <c r="E265" i="29"/>
  <c r="F264" i="29"/>
  <c r="E264" i="29"/>
  <c r="F263" i="29"/>
  <c r="E263" i="29"/>
  <c r="F262" i="29"/>
  <c r="E262" i="29"/>
  <c r="F261" i="29"/>
  <c r="E261" i="29"/>
  <c r="N260" i="29"/>
  <c r="M260" i="29"/>
  <c r="L260" i="29"/>
  <c r="K260" i="29"/>
  <c r="J260" i="29"/>
  <c r="I260" i="29"/>
  <c r="H260" i="29"/>
  <c r="G260" i="29"/>
  <c r="D260" i="29"/>
  <c r="C260" i="29"/>
  <c r="F259" i="29"/>
  <c r="E259" i="29"/>
  <c r="F258" i="29"/>
  <c r="E258" i="29"/>
  <c r="F257" i="29"/>
  <c r="E257" i="29"/>
  <c r="N256" i="29"/>
  <c r="M256" i="29"/>
  <c r="L256" i="29"/>
  <c r="K256" i="29"/>
  <c r="J256" i="29"/>
  <c r="I256" i="29"/>
  <c r="H256" i="29"/>
  <c r="G256" i="29"/>
  <c r="D256" i="29"/>
  <c r="C256" i="29"/>
  <c r="F255" i="29"/>
  <c r="E255" i="29"/>
  <c r="F254" i="29"/>
  <c r="E254" i="29"/>
  <c r="F253" i="29"/>
  <c r="E253" i="29"/>
  <c r="F252" i="29"/>
  <c r="E252" i="29"/>
  <c r="N251" i="29"/>
  <c r="M251" i="29"/>
  <c r="L251" i="29"/>
  <c r="K251" i="29"/>
  <c r="J251" i="29"/>
  <c r="I251" i="29"/>
  <c r="H251" i="29"/>
  <c r="G251" i="29"/>
  <c r="D251" i="29"/>
  <c r="C251" i="29"/>
  <c r="F250" i="29"/>
  <c r="E250" i="29"/>
  <c r="F249" i="29"/>
  <c r="E249" i="29"/>
  <c r="N248" i="29"/>
  <c r="M248" i="29"/>
  <c r="L248" i="29"/>
  <c r="K248" i="29"/>
  <c r="J248" i="29"/>
  <c r="I248" i="29"/>
  <c r="H248" i="29"/>
  <c r="G248" i="29"/>
  <c r="F248" i="29"/>
  <c r="D248" i="29"/>
  <c r="C248" i="29"/>
  <c r="F247" i="29"/>
  <c r="E247" i="29"/>
  <c r="F246" i="29"/>
  <c r="E246" i="29"/>
  <c r="F245" i="29"/>
  <c r="E245" i="29"/>
  <c r="F244" i="29"/>
  <c r="E244" i="29"/>
  <c r="F243" i="29"/>
  <c r="E243" i="29"/>
  <c r="F242" i="29"/>
  <c r="E242" i="29"/>
  <c r="F241" i="29"/>
  <c r="E241" i="29"/>
  <c r="F240" i="29"/>
  <c r="E240" i="29"/>
  <c r="F239" i="29"/>
  <c r="E239" i="29"/>
  <c r="F238" i="29"/>
  <c r="E238" i="29"/>
  <c r="F237" i="29"/>
  <c r="E237" i="29"/>
  <c r="N236" i="29"/>
  <c r="M236" i="29"/>
  <c r="L236" i="29"/>
  <c r="K236" i="29"/>
  <c r="J236" i="29"/>
  <c r="I236" i="29"/>
  <c r="H236" i="29"/>
  <c r="G236" i="29"/>
  <c r="D236" i="29"/>
  <c r="C236" i="29"/>
  <c r="O235" i="29"/>
  <c r="F234" i="29"/>
  <c r="E234" i="29"/>
  <c r="F233" i="29"/>
  <c r="E233" i="29"/>
  <c r="F232" i="29"/>
  <c r="E232" i="29"/>
  <c r="F231" i="29"/>
  <c r="E231" i="29"/>
  <c r="F230" i="29"/>
  <c r="E230" i="29"/>
  <c r="F229" i="29"/>
  <c r="E229" i="29"/>
  <c r="F228" i="29"/>
  <c r="F227" i="29" s="1"/>
  <c r="E228" i="29"/>
  <c r="N227" i="29"/>
  <c r="M227" i="29"/>
  <c r="L227" i="29"/>
  <c r="K227" i="29"/>
  <c r="J227" i="29"/>
  <c r="I227" i="29"/>
  <c r="H227" i="29"/>
  <c r="G227" i="29"/>
  <c r="D227" i="29"/>
  <c r="C227" i="29"/>
  <c r="F226" i="29"/>
  <c r="E226" i="29"/>
  <c r="F225" i="29"/>
  <c r="E225" i="29"/>
  <c r="F224" i="29"/>
  <c r="E224" i="29"/>
  <c r="F223" i="29"/>
  <c r="E223" i="29"/>
  <c r="F222" i="29"/>
  <c r="E222" i="29"/>
  <c r="F221" i="29"/>
  <c r="E221" i="29"/>
  <c r="F220" i="29"/>
  <c r="E220" i="29"/>
  <c r="E219" i="29" s="1"/>
  <c r="N219" i="29"/>
  <c r="M219" i="29"/>
  <c r="L219" i="29"/>
  <c r="K219" i="29"/>
  <c r="J219" i="29"/>
  <c r="I219" i="29"/>
  <c r="H219" i="29"/>
  <c r="G219" i="29"/>
  <c r="D219" i="29"/>
  <c r="C219" i="29"/>
  <c r="F218" i="29"/>
  <c r="E218" i="29"/>
  <c r="F217" i="29"/>
  <c r="E217" i="29"/>
  <c r="F216" i="29"/>
  <c r="E216" i="29"/>
  <c r="F215" i="29"/>
  <c r="E215" i="29"/>
  <c r="F214" i="29"/>
  <c r="E214" i="29"/>
  <c r="F213" i="29"/>
  <c r="E213" i="29"/>
  <c r="F212" i="29"/>
  <c r="E212" i="29"/>
  <c r="F211" i="29"/>
  <c r="E211" i="29"/>
  <c r="F210" i="29"/>
  <c r="E210" i="29"/>
  <c r="F209" i="29"/>
  <c r="E209" i="29"/>
  <c r="F208" i="29"/>
  <c r="E208" i="29"/>
  <c r="F207" i="29"/>
  <c r="E207" i="29"/>
  <c r="F206" i="29"/>
  <c r="E206" i="29"/>
  <c r="F205" i="29"/>
  <c r="E205" i="29"/>
  <c r="F204" i="29"/>
  <c r="E204" i="29"/>
  <c r="N203" i="29"/>
  <c r="M203" i="29"/>
  <c r="L203" i="29"/>
  <c r="K203" i="29"/>
  <c r="J203" i="29"/>
  <c r="J202" i="29" s="1"/>
  <c r="I203" i="29"/>
  <c r="H203" i="29"/>
  <c r="G203" i="29"/>
  <c r="D203" i="29"/>
  <c r="C203" i="29"/>
  <c r="F199" i="29"/>
  <c r="E199" i="29"/>
  <c r="F198" i="29"/>
  <c r="E198" i="29"/>
  <c r="F197" i="29"/>
  <c r="E197" i="29"/>
  <c r="N196" i="29"/>
  <c r="M196" i="29"/>
  <c r="L196" i="29"/>
  <c r="K196" i="29"/>
  <c r="J196" i="29"/>
  <c r="I196" i="29"/>
  <c r="H196" i="29"/>
  <c r="G196" i="29"/>
  <c r="D196" i="29"/>
  <c r="C196" i="29"/>
  <c r="F195" i="29"/>
  <c r="E195" i="29"/>
  <c r="F194" i="29"/>
  <c r="E194" i="29"/>
  <c r="N193" i="29"/>
  <c r="M193" i="29"/>
  <c r="L193" i="29"/>
  <c r="K193" i="29"/>
  <c r="J193" i="29"/>
  <c r="I193" i="29"/>
  <c r="H193" i="29"/>
  <c r="G193" i="29"/>
  <c r="D193" i="29"/>
  <c r="C193" i="29"/>
  <c r="F192" i="29"/>
  <c r="E192" i="29"/>
  <c r="F191" i="29"/>
  <c r="E191" i="29"/>
  <c r="F190" i="29"/>
  <c r="E190" i="29"/>
  <c r="N189" i="29"/>
  <c r="M189" i="29"/>
  <c r="L189" i="29"/>
  <c r="K189" i="29"/>
  <c r="J189" i="29"/>
  <c r="I189" i="29"/>
  <c r="H189" i="29"/>
  <c r="G189" i="29"/>
  <c r="D189" i="29"/>
  <c r="C189" i="29"/>
  <c r="F188" i="29"/>
  <c r="E188" i="29"/>
  <c r="F187" i="29"/>
  <c r="E187" i="29"/>
  <c r="F186" i="29"/>
  <c r="E186" i="29"/>
  <c r="N185" i="29"/>
  <c r="M185" i="29"/>
  <c r="L185" i="29"/>
  <c r="K185" i="29"/>
  <c r="J185" i="29"/>
  <c r="I185" i="29"/>
  <c r="H185" i="29"/>
  <c r="G185" i="29"/>
  <c r="D185" i="29"/>
  <c r="C185" i="29"/>
  <c r="F184" i="29"/>
  <c r="E184" i="29"/>
  <c r="F183" i="29"/>
  <c r="E183" i="29"/>
  <c r="F182" i="29"/>
  <c r="E182" i="29"/>
  <c r="N181" i="29"/>
  <c r="M181" i="29"/>
  <c r="L181" i="29"/>
  <c r="K181" i="29"/>
  <c r="J181" i="29"/>
  <c r="I181" i="29"/>
  <c r="H181" i="29"/>
  <c r="G181" i="29"/>
  <c r="D181" i="29"/>
  <c r="C181" i="29"/>
  <c r="F180" i="29"/>
  <c r="E180" i="29"/>
  <c r="F179" i="29"/>
  <c r="E179" i="29"/>
  <c r="F178" i="29"/>
  <c r="E178" i="29"/>
  <c r="E177" i="29" s="1"/>
  <c r="N177" i="29"/>
  <c r="M177" i="29"/>
  <c r="L177" i="29"/>
  <c r="K177" i="29"/>
  <c r="J177" i="29"/>
  <c r="I177" i="29"/>
  <c r="H177" i="29"/>
  <c r="G177" i="29"/>
  <c r="D177" i="29"/>
  <c r="C177" i="29"/>
  <c r="F176" i="29"/>
  <c r="E176" i="29"/>
  <c r="F175" i="29"/>
  <c r="E175" i="29"/>
  <c r="F174" i="29"/>
  <c r="E174" i="29"/>
  <c r="E173" i="29" s="1"/>
  <c r="N173" i="29"/>
  <c r="M173" i="29"/>
  <c r="L173" i="29"/>
  <c r="K173" i="29"/>
  <c r="J173" i="29"/>
  <c r="I173" i="29"/>
  <c r="H173" i="29"/>
  <c r="G173" i="29"/>
  <c r="D173" i="29"/>
  <c r="C173" i="29"/>
  <c r="F172" i="29"/>
  <c r="E172" i="29"/>
  <c r="F171" i="29"/>
  <c r="E171" i="29"/>
  <c r="F170" i="29"/>
  <c r="E170" i="29"/>
  <c r="E169" i="29" s="1"/>
  <c r="N169" i="29"/>
  <c r="M169" i="29"/>
  <c r="L169" i="29"/>
  <c r="K169" i="29"/>
  <c r="J169" i="29"/>
  <c r="I169" i="29"/>
  <c r="H169" i="29"/>
  <c r="G169" i="29"/>
  <c r="D169" i="29"/>
  <c r="C169" i="29"/>
  <c r="F168" i="29"/>
  <c r="E168" i="29"/>
  <c r="F167" i="29"/>
  <c r="E167" i="29"/>
  <c r="F166" i="29"/>
  <c r="E166" i="29"/>
  <c r="N165" i="29"/>
  <c r="M165" i="29"/>
  <c r="L165" i="29"/>
  <c r="K165" i="29"/>
  <c r="J165" i="29"/>
  <c r="I165" i="29"/>
  <c r="H165" i="29"/>
  <c r="G165" i="29"/>
  <c r="F165" i="29"/>
  <c r="D165" i="29"/>
  <c r="C165" i="29"/>
  <c r="F163" i="29"/>
  <c r="E163" i="29"/>
  <c r="F162" i="29"/>
  <c r="E162" i="29"/>
  <c r="F161" i="29"/>
  <c r="E161" i="29"/>
  <c r="F160" i="29"/>
  <c r="E160" i="29"/>
  <c r="N159" i="29"/>
  <c r="M159" i="29"/>
  <c r="L159" i="29"/>
  <c r="K159" i="29"/>
  <c r="J159" i="29"/>
  <c r="I159" i="29"/>
  <c r="H159" i="29"/>
  <c r="G159" i="29"/>
  <c r="F159" i="29"/>
  <c r="D159" i="29"/>
  <c r="C159" i="29"/>
  <c r="F158" i="29"/>
  <c r="E158" i="29"/>
  <c r="F157" i="29"/>
  <c r="E157" i="29"/>
  <c r="F156" i="29"/>
  <c r="E156" i="29"/>
  <c r="F155" i="29"/>
  <c r="E155" i="29"/>
  <c r="N154" i="29"/>
  <c r="M154" i="29"/>
  <c r="L154" i="29"/>
  <c r="K154" i="29"/>
  <c r="J154" i="29"/>
  <c r="I154" i="29"/>
  <c r="H154" i="29"/>
  <c r="G154" i="29"/>
  <c r="D154" i="29"/>
  <c r="C154" i="29"/>
  <c r="F153" i="29"/>
  <c r="E153" i="29"/>
  <c r="F152" i="29"/>
  <c r="E152" i="29"/>
  <c r="E150" i="29" s="1"/>
  <c r="F151" i="29"/>
  <c r="E151" i="29"/>
  <c r="N150" i="29"/>
  <c r="M150" i="29"/>
  <c r="L150" i="29"/>
  <c r="K150" i="29"/>
  <c r="J150" i="29"/>
  <c r="I150" i="29"/>
  <c r="H150" i="29"/>
  <c r="G150" i="29"/>
  <c r="D150" i="29"/>
  <c r="C150" i="29"/>
  <c r="F149" i="29"/>
  <c r="E149" i="29"/>
  <c r="F148" i="29"/>
  <c r="E148" i="29"/>
  <c r="F147" i="29"/>
  <c r="E147" i="29"/>
  <c r="F146" i="29"/>
  <c r="E146" i="29"/>
  <c r="E145" i="29" s="1"/>
  <c r="N145" i="29"/>
  <c r="M145" i="29"/>
  <c r="L145" i="29"/>
  <c r="K145" i="29"/>
  <c r="J145" i="29"/>
  <c r="I145" i="29"/>
  <c r="H145" i="29"/>
  <c r="G145" i="29"/>
  <c r="D145" i="29"/>
  <c r="C145" i="29"/>
  <c r="F144" i="29"/>
  <c r="E144" i="29"/>
  <c r="F143" i="29"/>
  <c r="E143" i="29"/>
  <c r="F142" i="29"/>
  <c r="E142" i="29"/>
  <c r="F141" i="29"/>
  <c r="E141" i="29"/>
  <c r="N140" i="29"/>
  <c r="M140" i="29"/>
  <c r="L140" i="29"/>
  <c r="K140" i="29"/>
  <c r="J140" i="29"/>
  <c r="I140" i="29"/>
  <c r="H140" i="29"/>
  <c r="G140" i="29"/>
  <c r="D140" i="29"/>
  <c r="C140" i="29"/>
  <c r="F139" i="29"/>
  <c r="E139" i="29"/>
  <c r="F138" i="29"/>
  <c r="E138" i="29"/>
  <c r="F137" i="29"/>
  <c r="E137" i="29"/>
  <c r="F136" i="29"/>
  <c r="E136" i="29"/>
  <c r="E135" i="29" s="1"/>
  <c r="N135" i="29"/>
  <c r="M135" i="29"/>
  <c r="L135" i="29"/>
  <c r="K135" i="29"/>
  <c r="J135" i="29"/>
  <c r="I135" i="29"/>
  <c r="H135" i="29"/>
  <c r="G135" i="29"/>
  <c r="D135" i="29"/>
  <c r="C135" i="29"/>
  <c r="F134" i="29"/>
  <c r="E134" i="29"/>
  <c r="F133" i="29"/>
  <c r="E133" i="29"/>
  <c r="F132" i="29"/>
  <c r="E132" i="29"/>
  <c r="F131" i="29"/>
  <c r="E131" i="29"/>
  <c r="N130" i="29"/>
  <c r="M130" i="29"/>
  <c r="L130" i="29"/>
  <c r="K130" i="29"/>
  <c r="J130" i="29"/>
  <c r="I130" i="29"/>
  <c r="H130" i="29"/>
  <c r="G130" i="29"/>
  <c r="D130" i="29"/>
  <c r="C130" i="29"/>
  <c r="F129" i="29"/>
  <c r="E129" i="29"/>
  <c r="F128" i="29"/>
  <c r="E128" i="29"/>
  <c r="F127" i="29"/>
  <c r="E127" i="29"/>
  <c r="F126" i="29"/>
  <c r="E126" i="29"/>
  <c r="E125" i="29" s="1"/>
  <c r="N125" i="29"/>
  <c r="M125" i="29"/>
  <c r="L125" i="29"/>
  <c r="K125" i="29"/>
  <c r="J125" i="29"/>
  <c r="I125" i="29"/>
  <c r="H125" i="29"/>
  <c r="G125" i="29"/>
  <c r="D125" i="29"/>
  <c r="C125" i="29"/>
  <c r="F124" i="29"/>
  <c r="E124" i="29"/>
  <c r="F123" i="29"/>
  <c r="E123" i="29"/>
  <c r="F122" i="29"/>
  <c r="E122" i="29"/>
  <c r="E120" i="29" s="1"/>
  <c r="F121" i="29"/>
  <c r="E121" i="29"/>
  <c r="N120" i="29"/>
  <c r="M120" i="29"/>
  <c r="L120" i="29"/>
  <c r="K120" i="29"/>
  <c r="J120" i="29"/>
  <c r="I120" i="29"/>
  <c r="H120" i="29"/>
  <c r="G120" i="29"/>
  <c r="D120" i="29"/>
  <c r="C120" i="29"/>
  <c r="F119" i="29"/>
  <c r="E119" i="29"/>
  <c r="F118" i="29"/>
  <c r="F117" i="29" s="1"/>
  <c r="E118" i="29"/>
  <c r="N117" i="29"/>
  <c r="M117" i="29"/>
  <c r="L117" i="29"/>
  <c r="K117" i="29"/>
  <c r="J117" i="29"/>
  <c r="I117" i="29"/>
  <c r="H117" i="29"/>
  <c r="G117" i="29"/>
  <c r="D117" i="29"/>
  <c r="C117" i="29"/>
  <c r="F116" i="29"/>
  <c r="E116" i="29"/>
  <c r="F115" i="29"/>
  <c r="E115" i="29"/>
  <c r="F114" i="29"/>
  <c r="E114" i="29"/>
  <c r="F113" i="29"/>
  <c r="E113" i="29"/>
  <c r="N112" i="29"/>
  <c r="M112" i="29"/>
  <c r="L112" i="29"/>
  <c r="K112" i="29"/>
  <c r="J112" i="29"/>
  <c r="I112" i="29"/>
  <c r="H112" i="29"/>
  <c r="G112" i="29"/>
  <c r="D112" i="29"/>
  <c r="C112" i="29"/>
  <c r="F111" i="29"/>
  <c r="E111" i="29"/>
  <c r="F110" i="29"/>
  <c r="E110" i="29"/>
  <c r="E109" i="29" s="1"/>
  <c r="N109" i="29"/>
  <c r="M109" i="29"/>
  <c r="L109" i="29"/>
  <c r="K109" i="29"/>
  <c r="J109" i="29"/>
  <c r="I109" i="29"/>
  <c r="H109" i="29"/>
  <c r="G109" i="29"/>
  <c r="D109" i="29"/>
  <c r="C109" i="29"/>
  <c r="F108" i="29"/>
  <c r="E108" i="29"/>
  <c r="E106" i="29" s="1"/>
  <c r="F107" i="29"/>
  <c r="E107" i="29"/>
  <c r="N106" i="29"/>
  <c r="M106" i="29"/>
  <c r="L106" i="29"/>
  <c r="K106" i="29"/>
  <c r="J106" i="29"/>
  <c r="I106" i="29"/>
  <c r="H106" i="29"/>
  <c r="G106" i="29"/>
  <c r="D106" i="29"/>
  <c r="C106" i="29"/>
  <c r="F105" i="29"/>
  <c r="E105" i="29"/>
  <c r="F104" i="29"/>
  <c r="E104" i="29"/>
  <c r="E103" i="29" s="1"/>
  <c r="N103" i="29"/>
  <c r="M103" i="29"/>
  <c r="L103" i="29"/>
  <c r="K103" i="29"/>
  <c r="J103" i="29"/>
  <c r="I103" i="29"/>
  <c r="H103" i="29"/>
  <c r="G103" i="29"/>
  <c r="D103" i="29"/>
  <c r="C103" i="29"/>
  <c r="F101" i="29"/>
  <c r="E101" i="29"/>
  <c r="F100" i="29"/>
  <c r="E100" i="29"/>
  <c r="F99" i="29"/>
  <c r="E99" i="29"/>
  <c r="F98" i="29"/>
  <c r="E98" i="29"/>
  <c r="F97" i="29"/>
  <c r="E97" i="29"/>
  <c r="F96" i="29"/>
  <c r="E96" i="29"/>
  <c r="F95" i="29"/>
  <c r="E95" i="29"/>
  <c r="N94" i="29"/>
  <c r="M94" i="29"/>
  <c r="L94" i="29"/>
  <c r="K94" i="29"/>
  <c r="J94" i="29"/>
  <c r="I94" i="29"/>
  <c r="H94" i="29"/>
  <c r="G94" i="29"/>
  <c r="D94" i="29"/>
  <c r="C94" i="29"/>
  <c r="F93" i="29"/>
  <c r="E93" i="29"/>
  <c r="F92" i="29"/>
  <c r="E92" i="29"/>
  <c r="F91" i="29"/>
  <c r="E91" i="29"/>
  <c r="N90" i="29"/>
  <c r="M90" i="29"/>
  <c r="L90" i="29"/>
  <c r="L85" i="29" s="1"/>
  <c r="L78" i="29" s="1"/>
  <c r="L77" i="29" s="1"/>
  <c r="K90" i="29"/>
  <c r="J90" i="29"/>
  <c r="I90" i="29"/>
  <c r="H90" i="29"/>
  <c r="G90" i="29"/>
  <c r="D90" i="29"/>
  <c r="C90" i="29"/>
  <c r="F89" i="29"/>
  <c r="E89" i="29"/>
  <c r="F88" i="29"/>
  <c r="E88" i="29"/>
  <c r="F87" i="29"/>
  <c r="E87" i="29"/>
  <c r="F86" i="29"/>
  <c r="E86" i="29"/>
  <c r="M85" i="29"/>
  <c r="I85" i="29"/>
  <c r="D85" i="29"/>
  <c r="F84" i="29"/>
  <c r="E84" i="29"/>
  <c r="F83" i="29"/>
  <c r="E83" i="29"/>
  <c r="F82" i="29"/>
  <c r="E82" i="29"/>
  <c r="F81" i="29"/>
  <c r="E81" i="29"/>
  <c r="F80" i="29"/>
  <c r="E80" i="29"/>
  <c r="N79" i="29"/>
  <c r="M79" i="29"/>
  <c r="L79" i="29"/>
  <c r="K79" i="29"/>
  <c r="J79" i="29"/>
  <c r="I79" i="29"/>
  <c r="H79" i="29"/>
  <c r="G79" i="29"/>
  <c r="F79" i="29"/>
  <c r="D79" i="29"/>
  <c r="C79" i="29"/>
  <c r="F76" i="29"/>
  <c r="E76" i="29"/>
  <c r="F75" i="29"/>
  <c r="E75" i="29"/>
  <c r="F74" i="29"/>
  <c r="E74" i="29"/>
  <c r="N73" i="29"/>
  <c r="M73" i="29"/>
  <c r="L73" i="29"/>
  <c r="K73" i="29"/>
  <c r="J73" i="29"/>
  <c r="I73" i="29"/>
  <c r="H73" i="29"/>
  <c r="G73" i="29"/>
  <c r="D73" i="29"/>
  <c r="C73" i="29"/>
  <c r="F72" i="29"/>
  <c r="E72" i="29"/>
  <c r="F71" i="29"/>
  <c r="E71" i="29"/>
  <c r="F70" i="29"/>
  <c r="E70" i="29"/>
  <c r="E69" i="29" s="1"/>
  <c r="E68" i="29" s="1"/>
  <c r="N69" i="29"/>
  <c r="N68" i="29" s="1"/>
  <c r="N67" i="29" s="1"/>
  <c r="M69" i="29"/>
  <c r="L69" i="29"/>
  <c r="L68" i="29" s="1"/>
  <c r="K69" i="29"/>
  <c r="J69" i="29"/>
  <c r="I69" i="29"/>
  <c r="H69" i="29"/>
  <c r="H68" i="29" s="1"/>
  <c r="G69" i="29"/>
  <c r="G68" i="29" s="1"/>
  <c r="G67" i="29" s="1"/>
  <c r="D69" i="29"/>
  <c r="D68" i="29" s="1"/>
  <c r="C69" i="29"/>
  <c r="C68" i="29" s="1"/>
  <c r="C67" i="29" s="1"/>
  <c r="M68" i="29"/>
  <c r="K68" i="29"/>
  <c r="K67" i="29" s="1"/>
  <c r="J68" i="29"/>
  <c r="J67" i="29" s="1"/>
  <c r="I68" i="29"/>
  <c r="F66" i="29"/>
  <c r="E66" i="29"/>
  <c r="F65" i="29"/>
  <c r="E65" i="29"/>
  <c r="N64" i="29"/>
  <c r="N63" i="29" s="1"/>
  <c r="M64" i="29"/>
  <c r="L64" i="29"/>
  <c r="K64" i="29"/>
  <c r="K63" i="29" s="1"/>
  <c r="J64" i="29"/>
  <c r="J63" i="29" s="1"/>
  <c r="I64" i="29"/>
  <c r="H64" i="29"/>
  <c r="H63" i="29" s="1"/>
  <c r="G64" i="29"/>
  <c r="G63" i="29" s="1"/>
  <c r="F64" i="29"/>
  <c r="F63" i="29" s="1"/>
  <c r="D64" i="29"/>
  <c r="D63" i="29" s="1"/>
  <c r="C64" i="29"/>
  <c r="C63" i="29" s="1"/>
  <c r="M63" i="29"/>
  <c r="L63" i="29"/>
  <c r="I63" i="29"/>
  <c r="F62" i="29"/>
  <c r="E62" i="29"/>
  <c r="F61" i="29"/>
  <c r="E61" i="29"/>
  <c r="F60" i="29"/>
  <c r="E60" i="29"/>
  <c r="F59" i="29"/>
  <c r="E59" i="29"/>
  <c r="N58" i="29"/>
  <c r="M58" i="29"/>
  <c r="L58" i="29"/>
  <c r="K58" i="29"/>
  <c r="J58" i="29"/>
  <c r="I58" i="29"/>
  <c r="H58" i="29"/>
  <c r="G58" i="29"/>
  <c r="F58" i="29"/>
  <c r="D58" i="29"/>
  <c r="C58" i="29"/>
  <c r="F57" i="29"/>
  <c r="E57" i="29"/>
  <c r="F56" i="29"/>
  <c r="E56" i="29"/>
  <c r="F55" i="29"/>
  <c r="E55" i="29"/>
  <c r="E54" i="29" s="1"/>
  <c r="N54" i="29"/>
  <c r="N52" i="29" s="1"/>
  <c r="M54" i="29"/>
  <c r="M52" i="29" s="1"/>
  <c r="L54" i="29"/>
  <c r="L52" i="29" s="1"/>
  <c r="K54" i="29"/>
  <c r="K52" i="29" s="1"/>
  <c r="J54" i="29"/>
  <c r="J52" i="29" s="1"/>
  <c r="I54" i="29"/>
  <c r="I52" i="29" s="1"/>
  <c r="H54" i="29"/>
  <c r="H52" i="29" s="1"/>
  <c r="G54" i="29"/>
  <c r="G52" i="29" s="1"/>
  <c r="D54" i="29"/>
  <c r="D52" i="29" s="1"/>
  <c r="C54" i="29"/>
  <c r="C52" i="29" s="1"/>
  <c r="F53" i="29"/>
  <c r="E53" i="29"/>
  <c r="F51" i="29"/>
  <c r="F50" i="29" s="1"/>
  <c r="E51" i="29"/>
  <c r="E50" i="29" s="1"/>
  <c r="N50" i="29"/>
  <c r="M50" i="29"/>
  <c r="L50" i="29"/>
  <c r="K50" i="29"/>
  <c r="J50" i="29"/>
  <c r="I50" i="29"/>
  <c r="H50" i="29"/>
  <c r="G50" i="29"/>
  <c r="D50" i="29"/>
  <c r="C50" i="29"/>
  <c r="F49" i="29"/>
  <c r="F48" i="29" s="1"/>
  <c r="E49" i="29"/>
  <c r="E48" i="29" s="1"/>
  <c r="N48" i="29"/>
  <c r="M48" i="29"/>
  <c r="L48" i="29"/>
  <c r="K48" i="29"/>
  <c r="J48" i="29"/>
  <c r="I48" i="29"/>
  <c r="H48" i="29"/>
  <c r="G48" i="29"/>
  <c r="D48" i="29"/>
  <c r="C48" i="29"/>
  <c r="C32" i="29" s="1"/>
  <c r="F47" i="29"/>
  <c r="E47" i="29"/>
  <c r="F46" i="29"/>
  <c r="E46" i="29"/>
  <c r="F45" i="29"/>
  <c r="E45" i="29"/>
  <c r="F44" i="29"/>
  <c r="E44" i="29"/>
  <c r="F43" i="29"/>
  <c r="E43" i="29"/>
  <c r="F42" i="29"/>
  <c r="E42" i="29"/>
  <c r="F41" i="29"/>
  <c r="E41" i="29"/>
  <c r="F40" i="29"/>
  <c r="E40" i="29"/>
  <c r="F39" i="29"/>
  <c r="E39" i="29"/>
  <c r="F38" i="29"/>
  <c r="E38" i="29"/>
  <c r="F37" i="29"/>
  <c r="E37" i="29"/>
  <c r="F36" i="29"/>
  <c r="E36" i="29"/>
  <c r="F35" i="29"/>
  <c r="E35" i="29"/>
  <c r="F34" i="29"/>
  <c r="E34" i="29"/>
  <c r="E33" i="29" s="1"/>
  <c r="N33" i="29"/>
  <c r="M33" i="29"/>
  <c r="L33" i="29"/>
  <c r="K33" i="29"/>
  <c r="J33" i="29"/>
  <c r="I33" i="29"/>
  <c r="H33" i="29"/>
  <c r="G33" i="29"/>
  <c r="D33" i="29"/>
  <c r="C33" i="29"/>
  <c r="F31" i="29"/>
  <c r="F30" i="29" s="1"/>
  <c r="E31" i="29"/>
  <c r="E30" i="29" s="1"/>
  <c r="N30" i="29"/>
  <c r="M30" i="29"/>
  <c r="L30" i="29"/>
  <c r="K30" i="29"/>
  <c r="J30" i="29"/>
  <c r="I30" i="29"/>
  <c r="H30" i="29"/>
  <c r="G30" i="29"/>
  <c r="D30" i="29"/>
  <c r="C30" i="29"/>
  <c r="F29" i="29"/>
  <c r="E29" i="29"/>
  <c r="F28" i="29"/>
  <c r="E28" i="29"/>
  <c r="F27" i="29"/>
  <c r="E27" i="29"/>
  <c r="F26" i="29"/>
  <c r="F25" i="29" s="1"/>
  <c r="E26" i="29"/>
  <c r="N25" i="29"/>
  <c r="M25" i="29"/>
  <c r="L25" i="29"/>
  <c r="K25" i="29"/>
  <c r="J25" i="29"/>
  <c r="I25" i="29"/>
  <c r="H25" i="29"/>
  <c r="G25" i="29"/>
  <c r="D25" i="29"/>
  <c r="C25" i="29"/>
  <c r="F24" i="29"/>
  <c r="F23" i="29" s="1"/>
  <c r="E24" i="29"/>
  <c r="E23" i="29" s="1"/>
  <c r="N23" i="29"/>
  <c r="M23" i="29"/>
  <c r="L23" i="29"/>
  <c r="K23" i="29"/>
  <c r="J23" i="29"/>
  <c r="I23" i="29"/>
  <c r="H23" i="29"/>
  <c r="G23" i="29"/>
  <c r="D23" i="29"/>
  <c r="C23" i="29"/>
  <c r="C22" i="29" s="1"/>
  <c r="D22" i="29"/>
  <c r="D21" i="29" s="1"/>
  <c r="F19" i="29"/>
  <c r="E19" i="29"/>
  <c r="F18" i="29"/>
  <c r="E18" i="29"/>
  <c r="N17" i="29"/>
  <c r="N16" i="29" s="1"/>
  <c r="N15" i="29" s="1"/>
  <c r="M17" i="29"/>
  <c r="M16" i="29" s="1"/>
  <c r="M15" i="29" s="1"/>
  <c r="L17" i="29"/>
  <c r="K17" i="29"/>
  <c r="J17" i="29"/>
  <c r="J16" i="29" s="1"/>
  <c r="J15" i="29" s="1"/>
  <c r="I17" i="29"/>
  <c r="I16" i="29" s="1"/>
  <c r="I15" i="29" s="1"/>
  <c r="H17" i="29"/>
  <c r="H16" i="29" s="1"/>
  <c r="H15" i="29" s="1"/>
  <c r="G17" i="29"/>
  <c r="G16" i="29" s="1"/>
  <c r="G15" i="29" s="1"/>
  <c r="D17" i="29"/>
  <c r="D16" i="29" s="1"/>
  <c r="D15" i="29" s="1"/>
  <c r="C17" i="29"/>
  <c r="C16" i="29" s="1"/>
  <c r="C15" i="29" s="1"/>
  <c r="L16" i="29"/>
  <c r="L15" i="29" s="1"/>
  <c r="K16" i="29"/>
  <c r="K15" i="29" s="1"/>
  <c r="Y110" i="24"/>
  <c r="S110" i="24"/>
  <c r="M110" i="24"/>
  <c r="G110" i="24"/>
  <c r="X104" i="24"/>
  <c r="R104" i="24"/>
  <c r="L104" i="24"/>
  <c r="F104" i="24"/>
  <c r="W98" i="24"/>
  <c r="Q98" i="24"/>
  <c r="K98" i="24"/>
  <c r="E98" i="24"/>
  <c r="V92" i="24"/>
  <c r="P92" i="24"/>
  <c r="J92" i="24"/>
  <c r="D92" i="24"/>
  <c r="K14" i="24"/>
  <c r="L14" i="24"/>
  <c r="M14" i="24"/>
  <c r="AD88" i="24"/>
  <c r="E52" i="29" l="1"/>
  <c r="D102" i="29"/>
  <c r="F112" i="29"/>
  <c r="E196" i="29"/>
  <c r="G202" i="29"/>
  <c r="K202" i="29"/>
  <c r="D311" i="29"/>
  <c r="J311" i="29"/>
  <c r="N311" i="29"/>
  <c r="F327" i="29"/>
  <c r="J350" i="29"/>
  <c r="N350" i="29"/>
  <c r="D350" i="29"/>
  <c r="D468" i="29"/>
  <c r="H484" i="29"/>
  <c r="H480" i="29" s="1"/>
  <c r="L484" i="29"/>
  <c r="L480" i="29" s="1"/>
  <c r="F485" i="29"/>
  <c r="D20" i="30"/>
  <c r="D14" i="30" s="1"/>
  <c r="D32" i="30"/>
  <c r="M32" i="30"/>
  <c r="M20" i="30" s="1"/>
  <c r="M14" i="30" s="1"/>
  <c r="E291" i="30"/>
  <c r="F85" i="30"/>
  <c r="F78" i="30" s="1"/>
  <c r="F77" i="30" s="1"/>
  <c r="C102" i="30"/>
  <c r="K164" i="29"/>
  <c r="J480" i="31"/>
  <c r="I32" i="32"/>
  <c r="E112" i="29"/>
  <c r="F145" i="29"/>
  <c r="F181" i="29"/>
  <c r="F185" i="29"/>
  <c r="F189" i="29"/>
  <c r="F236" i="29"/>
  <c r="E248" i="29"/>
  <c r="E256" i="29"/>
  <c r="M311" i="29"/>
  <c r="I350" i="29"/>
  <c r="E453" i="29"/>
  <c r="I468" i="29"/>
  <c r="N480" i="29"/>
  <c r="M468" i="32"/>
  <c r="C331" i="29"/>
  <c r="E367" i="29"/>
  <c r="F399" i="29"/>
  <c r="K484" i="29"/>
  <c r="K480" i="29" s="1"/>
  <c r="L32" i="30"/>
  <c r="L20" i="30" s="1"/>
  <c r="L14" i="30" s="1"/>
  <c r="F33" i="30"/>
  <c r="J78" i="30"/>
  <c r="J77" i="30" s="1"/>
  <c r="N78" i="30"/>
  <c r="N77" i="30" s="1"/>
  <c r="D85" i="30"/>
  <c r="D78" i="30" s="1"/>
  <c r="D77" i="30" s="1"/>
  <c r="F109" i="30"/>
  <c r="F130" i="30"/>
  <c r="F145" i="30"/>
  <c r="D164" i="30"/>
  <c r="I164" i="30"/>
  <c r="F173" i="30"/>
  <c r="F177" i="30"/>
  <c r="F181" i="30"/>
  <c r="E185" i="30"/>
  <c r="E189" i="30"/>
  <c r="G202" i="30"/>
  <c r="K202" i="30"/>
  <c r="F277" i="30"/>
  <c r="F292" i="30"/>
  <c r="E312" i="30"/>
  <c r="L331" i="30"/>
  <c r="F332" i="30"/>
  <c r="J350" i="30"/>
  <c r="N350" i="30"/>
  <c r="D350" i="30"/>
  <c r="F429" i="30"/>
  <c r="F433" i="30"/>
  <c r="E437" i="30"/>
  <c r="E441" i="30"/>
  <c r="C468" i="30"/>
  <c r="I468" i="30"/>
  <c r="F17" i="31"/>
  <c r="F16" i="31" s="1"/>
  <c r="F15" i="31" s="1"/>
  <c r="J32" i="31"/>
  <c r="J67" i="31"/>
  <c r="N67" i="31"/>
  <c r="K78" i="31"/>
  <c r="K77" i="31" s="1"/>
  <c r="E103" i="31"/>
  <c r="E106" i="31"/>
  <c r="F109" i="31"/>
  <c r="F154" i="31"/>
  <c r="E165" i="31"/>
  <c r="E169" i="31"/>
  <c r="F181" i="31"/>
  <c r="F185" i="31"/>
  <c r="F196" i="31"/>
  <c r="H235" i="31"/>
  <c r="L235" i="31"/>
  <c r="F251" i="31"/>
  <c r="G235" i="31"/>
  <c r="E295" i="31"/>
  <c r="G311" i="31"/>
  <c r="K311" i="31"/>
  <c r="D331" i="31"/>
  <c r="F347" i="31"/>
  <c r="E371" i="31"/>
  <c r="F399" i="31"/>
  <c r="F406" i="31"/>
  <c r="F405" i="31" s="1"/>
  <c r="F413" i="31"/>
  <c r="F417" i="31"/>
  <c r="E429" i="31"/>
  <c r="F453" i="31"/>
  <c r="F490" i="31"/>
  <c r="F22" i="32"/>
  <c r="E54" i="32"/>
  <c r="E64" i="32"/>
  <c r="E63" i="32" s="1"/>
  <c r="H67" i="32"/>
  <c r="L67" i="32"/>
  <c r="F69" i="32"/>
  <c r="F68" i="32" s="1"/>
  <c r="F67" i="32" s="1"/>
  <c r="K67" i="32"/>
  <c r="E73" i="32"/>
  <c r="E67" i="32" s="1"/>
  <c r="F94" i="32"/>
  <c r="F103" i="32"/>
  <c r="E140" i="32"/>
  <c r="E154" i="32"/>
  <c r="F169" i="32"/>
  <c r="F173" i="32"/>
  <c r="F177" i="32"/>
  <c r="G350" i="32"/>
  <c r="F357" i="32"/>
  <c r="E383" i="32"/>
  <c r="F421" i="32"/>
  <c r="F425" i="32"/>
  <c r="E429" i="32"/>
  <c r="E433" i="32"/>
  <c r="F453" i="32"/>
  <c r="G468" i="32"/>
  <c r="K468" i="32"/>
  <c r="E468" i="32"/>
  <c r="H480" i="32"/>
  <c r="L480" i="32"/>
  <c r="F481" i="32"/>
  <c r="H350" i="30"/>
  <c r="G350" i="30"/>
  <c r="N412" i="30"/>
  <c r="E468" i="30"/>
  <c r="C480" i="30"/>
  <c r="M480" i="30"/>
  <c r="H32" i="31"/>
  <c r="H20" i="31" s="1"/>
  <c r="H14" i="31" s="1"/>
  <c r="E52" i="31"/>
  <c r="E67" i="31"/>
  <c r="N164" i="31"/>
  <c r="C412" i="31"/>
  <c r="J85" i="32"/>
  <c r="J78" i="32" s="1"/>
  <c r="J77" i="32" s="1"/>
  <c r="J412" i="32"/>
  <c r="D412" i="32"/>
  <c r="M468" i="30"/>
  <c r="K468" i="30"/>
  <c r="J20" i="31"/>
  <c r="G480" i="31"/>
  <c r="M32" i="32"/>
  <c r="M20" i="32" s="1"/>
  <c r="M14" i="32" s="1"/>
  <c r="L202" i="32"/>
  <c r="C480" i="32"/>
  <c r="G480" i="32"/>
  <c r="K480" i="32"/>
  <c r="E506" i="38"/>
  <c r="D484" i="29"/>
  <c r="D480" i="29" s="1"/>
  <c r="J484" i="29"/>
  <c r="F22" i="30"/>
  <c r="G22" i="30"/>
  <c r="G21" i="30" s="1"/>
  <c r="K22" i="30"/>
  <c r="K21" i="30" s="1"/>
  <c r="I32" i="30"/>
  <c r="H32" i="30"/>
  <c r="H20" i="30" s="1"/>
  <c r="H14" i="30" s="1"/>
  <c r="F54" i="30"/>
  <c r="F58" i="30"/>
  <c r="C78" i="30"/>
  <c r="C77" i="30" s="1"/>
  <c r="E94" i="30"/>
  <c r="K102" i="30"/>
  <c r="E109" i="30"/>
  <c r="E120" i="30"/>
  <c r="E145" i="30"/>
  <c r="E154" i="30"/>
  <c r="E177" i="30"/>
  <c r="I235" i="30"/>
  <c r="M235" i="30"/>
  <c r="G235" i="30"/>
  <c r="K235" i="30"/>
  <c r="E277" i="30"/>
  <c r="F295" i="30"/>
  <c r="E327" i="30"/>
  <c r="G331" i="30"/>
  <c r="K331" i="30"/>
  <c r="E332" i="30"/>
  <c r="F357" i="30"/>
  <c r="E363" i="30"/>
  <c r="E367" i="30"/>
  <c r="F387" i="30"/>
  <c r="F391" i="30"/>
  <c r="E395" i="30"/>
  <c r="E399" i="30"/>
  <c r="G480" i="30"/>
  <c r="F490" i="30"/>
  <c r="D32" i="31"/>
  <c r="D20" i="31" s="1"/>
  <c r="D14" i="31" s="1"/>
  <c r="C32" i="31"/>
  <c r="C20" i="31" s="1"/>
  <c r="L32" i="31"/>
  <c r="L20" i="31" s="1"/>
  <c r="L14" i="31" s="1"/>
  <c r="F54" i="31"/>
  <c r="F52" i="31" s="1"/>
  <c r="F58" i="31"/>
  <c r="F73" i="31"/>
  <c r="F67" i="31" s="1"/>
  <c r="L85" i="31"/>
  <c r="L78" i="31" s="1"/>
  <c r="L77" i="31" s="1"/>
  <c r="F94" i="31"/>
  <c r="F103" i="31"/>
  <c r="E117" i="31"/>
  <c r="F130" i="31"/>
  <c r="E185" i="31"/>
  <c r="I164" i="31"/>
  <c r="E193" i="31"/>
  <c r="E196" i="31"/>
  <c r="D291" i="31"/>
  <c r="I291" i="31"/>
  <c r="M291" i="31"/>
  <c r="G291" i="31"/>
  <c r="K291" i="31"/>
  <c r="E300" i="31"/>
  <c r="C331" i="31"/>
  <c r="I331" i="31"/>
  <c r="M331" i="31"/>
  <c r="E332" i="31"/>
  <c r="G331" i="31"/>
  <c r="K331" i="31"/>
  <c r="E417" i="31"/>
  <c r="G468" i="31"/>
  <c r="F481" i="31"/>
  <c r="E485" i="31"/>
  <c r="F17" i="32"/>
  <c r="F16" i="32" s="1"/>
  <c r="F15" i="32" s="1"/>
  <c r="N32" i="32"/>
  <c r="E103" i="32"/>
  <c r="E177" i="32"/>
  <c r="E189" i="32"/>
  <c r="E203" i="32"/>
  <c r="C202" i="32"/>
  <c r="E227" i="32"/>
  <c r="F248" i="32"/>
  <c r="F256" i="32"/>
  <c r="F332" i="32"/>
  <c r="D331" i="32"/>
  <c r="J331" i="32"/>
  <c r="F371" i="32"/>
  <c r="F375" i="32"/>
  <c r="E399" i="32"/>
  <c r="F406" i="32"/>
  <c r="F405" i="32" s="1"/>
  <c r="J480" i="32"/>
  <c r="F490" i="32"/>
  <c r="F291" i="30"/>
  <c r="I20" i="30"/>
  <c r="I14" i="30" s="1"/>
  <c r="J480" i="29"/>
  <c r="C32" i="30"/>
  <c r="H85" i="30"/>
  <c r="H78" i="30" s="1"/>
  <c r="H77" i="30" s="1"/>
  <c r="L85" i="30"/>
  <c r="L78" i="30" s="1"/>
  <c r="L77" i="30" s="1"/>
  <c r="H102" i="30"/>
  <c r="L102" i="30"/>
  <c r="M201" i="30"/>
  <c r="H202" i="32"/>
  <c r="I78" i="29"/>
  <c r="I77" i="29" s="1"/>
  <c r="G85" i="29"/>
  <c r="G78" i="29" s="1"/>
  <c r="G77" i="29" s="1"/>
  <c r="K85" i="29"/>
  <c r="G164" i="29"/>
  <c r="J164" i="29"/>
  <c r="M202" i="29"/>
  <c r="H235" i="29"/>
  <c r="L235" i="29"/>
  <c r="I235" i="29"/>
  <c r="E379" i="29"/>
  <c r="J22" i="30"/>
  <c r="J21" i="30" s="1"/>
  <c r="N22" i="30"/>
  <c r="N21" i="30" s="1"/>
  <c r="J67" i="30"/>
  <c r="N67" i="30"/>
  <c r="I85" i="30"/>
  <c r="I78" i="30" s="1"/>
  <c r="I77" i="30" s="1"/>
  <c r="M85" i="30"/>
  <c r="J102" i="30"/>
  <c r="N102" i="30"/>
  <c r="J235" i="30"/>
  <c r="K350" i="30"/>
  <c r="H468" i="30"/>
  <c r="L468" i="30"/>
  <c r="C14" i="31"/>
  <c r="H67" i="31"/>
  <c r="L67" i="31"/>
  <c r="L102" i="31"/>
  <c r="D102" i="31"/>
  <c r="D32" i="32"/>
  <c r="D20" i="32" s="1"/>
  <c r="D14" i="32" s="1"/>
  <c r="G67" i="32"/>
  <c r="G102" i="32"/>
  <c r="K102" i="32"/>
  <c r="I201" i="32"/>
  <c r="H350" i="32"/>
  <c r="I480" i="32"/>
  <c r="M480" i="32"/>
  <c r="G22" i="29"/>
  <c r="G21" i="29" s="1"/>
  <c r="K22" i="29"/>
  <c r="K21" i="29" s="1"/>
  <c r="E25" i="29"/>
  <c r="E22" i="29" s="1"/>
  <c r="E21" i="29" s="1"/>
  <c r="F69" i="29"/>
  <c r="F68" i="29" s="1"/>
  <c r="F73" i="29"/>
  <c r="E79" i="29"/>
  <c r="M78" i="29"/>
  <c r="M77" i="29" s="1"/>
  <c r="H85" i="29"/>
  <c r="H78" i="29" s="1"/>
  <c r="H77" i="29" s="1"/>
  <c r="F94" i="29"/>
  <c r="F103" i="29"/>
  <c r="F130" i="29"/>
  <c r="E140" i="29"/>
  <c r="F169" i="29"/>
  <c r="F173" i="29"/>
  <c r="F196" i="29"/>
  <c r="G311" i="29"/>
  <c r="K311" i="29"/>
  <c r="E312" i="29"/>
  <c r="I311" i="29"/>
  <c r="E347" i="29"/>
  <c r="F383" i="29"/>
  <c r="F387" i="29"/>
  <c r="E395" i="29"/>
  <c r="E406" i="29"/>
  <c r="E405" i="29" s="1"/>
  <c r="E425" i="29"/>
  <c r="L412" i="29"/>
  <c r="F445" i="29"/>
  <c r="E449" i="29"/>
  <c r="F490" i="29"/>
  <c r="F484" i="29" s="1"/>
  <c r="F480" i="29" s="1"/>
  <c r="E496" i="29"/>
  <c r="E495" i="29" s="1"/>
  <c r="F21" i="30"/>
  <c r="E25" i="30"/>
  <c r="E22" i="30" s="1"/>
  <c r="J32" i="30"/>
  <c r="N32" i="30"/>
  <c r="F69" i="30"/>
  <c r="F68" i="30" s="1"/>
  <c r="F67" i="30" s="1"/>
  <c r="G67" i="30"/>
  <c r="K67" i="30"/>
  <c r="E73" i="30"/>
  <c r="E67" i="30" s="1"/>
  <c r="M78" i="30"/>
  <c r="M77" i="30" s="1"/>
  <c r="E79" i="30"/>
  <c r="G102" i="30"/>
  <c r="E103" i="30"/>
  <c r="E117" i="30"/>
  <c r="E135" i="30"/>
  <c r="F159" i="30"/>
  <c r="F102" i="30" s="1"/>
  <c r="L164" i="30"/>
  <c r="F165" i="30"/>
  <c r="G164" i="30"/>
  <c r="K164" i="30"/>
  <c r="E169" i="30"/>
  <c r="E181" i="30"/>
  <c r="E196" i="30"/>
  <c r="I202" i="30"/>
  <c r="E227" i="30"/>
  <c r="E236" i="30"/>
  <c r="E248" i="30"/>
  <c r="C235" i="30"/>
  <c r="E256" i="30"/>
  <c r="E347" i="30"/>
  <c r="E331" i="30" s="1"/>
  <c r="F367" i="30"/>
  <c r="F383" i="30"/>
  <c r="F399" i="30"/>
  <c r="E406" i="30"/>
  <c r="E405" i="30" s="1"/>
  <c r="J412" i="30"/>
  <c r="D412" i="30"/>
  <c r="F425" i="30"/>
  <c r="F441" i="30"/>
  <c r="I32" i="31"/>
  <c r="M32" i="31"/>
  <c r="M20" i="31" s="1"/>
  <c r="M14" i="31" s="1"/>
  <c r="K164" i="31"/>
  <c r="H202" i="31"/>
  <c r="H201" i="31" s="1"/>
  <c r="L202" i="31"/>
  <c r="I102" i="32"/>
  <c r="M102" i="32"/>
  <c r="L164" i="32"/>
  <c r="H164" i="32"/>
  <c r="L22" i="29"/>
  <c r="L21" i="29" s="1"/>
  <c r="E90" i="29"/>
  <c r="E130" i="29"/>
  <c r="F154" i="29"/>
  <c r="E189" i="29"/>
  <c r="E193" i="29"/>
  <c r="F256" i="29"/>
  <c r="F260" i="29"/>
  <c r="F282" i="29"/>
  <c r="G331" i="29"/>
  <c r="K331" i="29"/>
  <c r="F357" i="29"/>
  <c r="E363" i="29"/>
  <c r="E383" i="29"/>
  <c r="J412" i="29"/>
  <c r="N412" i="29"/>
  <c r="D412" i="29"/>
  <c r="E441" i="29"/>
  <c r="C468" i="29"/>
  <c r="M468" i="29"/>
  <c r="E470" i="29"/>
  <c r="E469" i="29" s="1"/>
  <c r="E468" i="29" s="1"/>
  <c r="K468" i="29"/>
  <c r="G484" i="29"/>
  <c r="G480" i="29" s="1"/>
  <c r="E485" i="29"/>
  <c r="I484" i="29"/>
  <c r="I480" i="29" s="1"/>
  <c r="M484" i="29"/>
  <c r="M480" i="29" s="1"/>
  <c r="C22" i="30"/>
  <c r="C21" i="30" s="1"/>
  <c r="C20" i="30" s="1"/>
  <c r="C14" i="30" s="1"/>
  <c r="G32" i="30"/>
  <c r="G20" i="30" s="1"/>
  <c r="G14" i="30" s="1"/>
  <c r="K32" i="30"/>
  <c r="K20" i="30" s="1"/>
  <c r="K14" i="30" s="1"/>
  <c r="K13" i="30" s="1"/>
  <c r="F52" i="30"/>
  <c r="E54" i="30"/>
  <c r="E52" i="30" s="1"/>
  <c r="E32" i="30" s="1"/>
  <c r="F64" i="30"/>
  <c r="F63" i="30" s="1"/>
  <c r="C67" i="30"/>
  <c r="K78" i="30"/>
  <c r="K77" i="30" s="1"/>
  <c r="G78" i="30"/>
  <c r="G77" i="30" s="1"/>
  <c r="E90" i="30"/>
  <c r="E112" i="30"/>
  <c r="E130" i="30"/>
  <c r="E150" i="30"/>
  <c r="E159" i="30"/>
  <c r="M164" i="30"/>
  <c r="E165" i="30"/>
  <c r="C164" i="30"/>
  <c r="F189" i="30"/>
  <c r="E193" i="30"/>
  <c r="J202" i="30"/>
  <c r="N202" i="30"/>
  <c r="F236" i="30"/>
  <c r="L235" i="30"/>
  <c r="F248" i="30"/>
  <c r="N235" i="30"/>
  <c r="D331" i="30"/>
  <c r="F347" i="30"/>
  <c r="F331" i="30" s="1"/>
  <c r="E375" i="30"/>
  <c r="E391" i="30"/>
  <c r="F406" i="30"/>
  <c r="F405" i="30" s="1"/>
  <c r="G412" i="30"/>
  <c r="K412" i="30"/>
  <c r="E417" i="30"/>
  <c r="M412" i="30"/>
  <c r="E433" i="30"/>
  <c r="E449" i="30"/>
  <c r="D468" i="30"/>
  <c r="J14" i="31"/>
  <c r="K20" i="31"/>
  <c r="K14" i="31" s="1"/>
  <c r="K13" i="31" s="1"/>
  <c r="I20" i="31"/>
  <c r="I14" i="31" s="1"/>
  <c r="G102" i="31"/>
  <c r="M350" i="31"/>
  <c r="J412" i="31"/>
  <c r="I20" i="32"/>
  <c r="I14" i="32" s="1"/>
  <c r="H32" i="32"/>
  <c r="H20" i="32" s="1"/>
  <c r="H14" i="32" s="1"/>
  <c r="H13" i="32" s="1"/>
  <c r="D78" i="32"/>
  <c r="D77" i="32" s="1"/>
  <c r="M164" i="32"/>
  <c r="H468" i="32"/>
  <c r="E481" i="30"/>
  <c r="F32" i="31"/>
  <c r="F20" i="31" s="1"/>
  <c r="F14" i="31" s="1"/>
  <c r="I67" i="31"/>
  <c r="M67" i="31"/>
  <c r="G78" i="31"/>
  <c r="G77" i="31" s="1"/>
  <c r="F117" i="31"/>
  <c r="F140" i="31"/>
  <c r="E150" i="31"/>
  <c r="J102" i="31"/>
  <c r="N102" i="31"/>
  <c r="E159" i="31"/>
  <c r="M164" i="31"/>
  <c r="F291" i="31"/>
  <c r="J291" i="31"/>
  <c r="N291" i="31"/>
  <c r="F311" i="31"/>
  <c r="J311" i="31"/>
  <c r="N311" i="31"/>
  <c r="E327" i="31"/>
  <c r="J350" i="31"/>
  <c r="N350" i="31"/>
  <c r="I350" i="31"/>
  <c r="E375" i="31"/>
  <c r="H412" i="31"/>
  <c r="L412" i="31"/>
  <c r="K412" i="31"/>
  <c r="E421" i="31"/>
  <c r="E433" i="31"/>
  <c r="I484" i="31"/>
  <c r="M484" i="31"/>
  <c r="M480" i="31" s="1"/>
  <c r="E484" i="31"/>
  <c r="J22" i="32"/>
  <c r="J21" i="32" s="1"/>
  <c r="N22" i="32"/>
  <c r="N21" i="32" s="1"/>
  <c r="N20" i="32" s="1"/>
  <c r="N14" i="32" s="1"/>
  <c r="G32" i="32"/>
  <c r="K32" i="32"/>
  <c r="F52" i="32"/>
  <c r="E52" i="32"/>
  <c r="C67" i="32"/>
  <c r="G78" i="32"/>
  <c r="G77" i="32" s="1"/>
  <c r="I85" i="32"/>
  <c r="I78" i="32" s="1"/>
  <c r="I77" i="32" s="1"/>
  <c r="M85" i="32"/>
  <c r="M78" i="32" s="1"/>
  <c r="M77" i="32" s="1"/>
  <c r="H102" i="32"/>
  <c r="L102" i="32"/>
  <c r="F112" i="32"/>
  <c r="E120" i="32"/>
  <c r="F135" i="32"/>
  <c r="I164" i="32"/>
  <c r="J235" i="32"/>
  <c r="N235" i="32"/>
  <c r="E282" i="32"/>
  <c r="E347" i="32"/>
  <c r="E331" i="32" s="1"/>
  <c r="G412" i="32"/>
  <c r="K412" i="32"/>
  <c r="C468" i="32"/>
  <c r="L468" i="32"/>
  <c r="F481" i="30"/>
  <c r="E485" i="30"/>
  <c r="F496" i="30"/>
  <c r="F495" i="30" s="1"/>
  <c r="G32" i="31"/>
  <c r="G20" i="31" s="1"/>
  <c r="G14" i="31" s="1"/>
  <c r="E33" i="31"/>
  <c r="E64" i="31"/>
  <c r="E63" i="31" s="1"/>
  <c r="C78" i="31"/>
  <c r="C77" i="31" s="1"/>
  <c r="H85" i="31"/>
  <c r="H78" i="31" s="1"/>
  <c r="H77" i="31" s="1"/>
  <c r="F90" i="31"/>
  <c r="J85" i="31"/>
  <c r="J78" i="31" s="1"/>
  <c r="J77" i="31" s="1"/>
  <c r="N85" i="31"/>
  <c r="N78" i="31" s="1"/>
  <c r="N77" i="31" s="1"/>
  <c r="K102" i="31"/>
  <c r="M102" i="31"/>
  <c r="F112" i="31"/>
  <c r="E120" i="31"/>
  <c r="F125" i="31"/>
  <c r="F150" i="31"/>
  <c r="E154" i="31"/>
  <c r="J164" i="31"/>
  <c r="D164" i="31"/>
  <c r="D13" i="31" s="1"/>
  <c r="F177" i="31"/>
  <c r="J202" i="31"/>
  <c r="F248" i="31"/>
  <c r="F256" i="31"/>
  <c r="F235" i="31" s="1"/>
  <c r="E260" i="31"/>
  <c r="E292" i="31"/>
  <c r="E312" i="31"/>
  <c r="E347" i="31"/>
  <c r="L350" i="31"/>
  <c r="G350" i="31"/>
  <c r="K350" i="31"/>
  <c r="E363" i="31"/>
  <c r="E350" i="31" s="1"/>
  <c r="E383" i="31"/>
  <c r="F391" i="31"/>
  <c r="E395" i="31"/>
  <c r="E406" i="31"/>
  <c r="E405" i="31" s="1"/>
  <c r="N412" i="31"/>
  <c r="D412" i="31"/>
  <c r="I412" i="31"/>
  <c r="M412" i="31"/>
  <c r="F441" i="31"/>
  <c r="E445" i="31"/>
  <c r="N468" i="31"/>
  <c r="K468" i="31"/>
  <c r="E470" i="31"/>
  <c r="E469" i="31" s="1"/>
  <c r="E468" i="31" s="1"/>
  <c r="H468" i="31"/>
  <c r="L468" i="31"/>
  <c r="L200" i="31" s="1"/>
  <c r="E481" i="31"/>
  <c r="E480" i="31" s="1"/>
  <c r="D484" i="31"/>
  <c r="F496" i="31"/>
  <c r="F495" i="31" s="1"/>
  <c r="F21" i="32"/>
  <c r="G22" i="32"/>
  <c r="G21" i="32" s="1"/>
  <c r="K22" i="32"/>
  <c r="K21" i="32" s="1"/>
  <c r="K20" i="32" s="1"/>
  <c r="K14" i="32" s="1"/>
  <c r="E25" i="32"/>
  <c r="E22" i="32" s="1"/>
  <c r="E21" i="32" s="1"/>
  <c r="C32" i="32"/>
  <c r="H85" i="32"/>
  <c r="H78" i="32" s="1"/>
  <c r="H77" i="32" s="1"/>
  <c r="L85" i="32"/>
  <c r="L78" i="32" s="1"/>
  <c r="L77" i="32" s="1"/>
  <c r="F90" i="32"/>
  <c r="F85" i="32" s="1"/>
  <c r="F78" i="32" s="1"/>
  <c r="F77" i="32" s="1"/>
  <c r="N85" i="32"/>
  <c r="N78" i="32" s="1"/>
  <c r="N77" i="32" s="1"/>
  <c r="C102" i="32"/>
  <c r="J102" i="32"/>
  <c r="N102" i="32"/>
  <c r="E109" i="32"/>
  <c r="E102" i="32" s="1"/>
  <c r="E117" i="32"/>
  <c r="E130" i="32"/>
  <c r="E145" i="32"/>
  <c r="F159" i="32"/>
  <c r="J164" i="32"/>
  <c r="N164" i="32"/>
  <c r="D164" i="32"/>
  <c r="F181" i="32"/>
  <c r="E185" i="32"/>
  <c r="E196" i="32"/>
  <c r="N202" i="32"/>
  <c r="E251" i="32"/>
  <c r="E235" i="32" s="1"/>
  <c r="E201" i="32" s="1"/>
  <c r="F347" i="32"/>
  <c r="F331" i="32" s="1"/>
  <c r="D350" i="32"/>
  <c r="L350" i="32"/>
  <c r="F367" i="32"/>
  <c r="F350" i="32" s="1"/>
  <c r="F383" i="32"/>
  <c r="F399" i="32"/>
  <c r="F417" i="32"/>
  <c r="F433" i="32"/>
  <c r="F449" i="32"/>
  <c r="D468" i="32"/>
  <c r="E485" i="32"/>
  <c r="E484" i="32" s="1"/>
  <c r="E496" i="32"/>
  <c r="E495" i="32" s="1"/>
  <c r="F485" i="30"/>
  <c r="F484" i="30" s="1"/>
  <c r="E17" i="31"/>
  <c r="E16" i="31" s="1"/>
  <c r="E15" i="31" s="1"/>
  <c r="C102" i="31"/>
  <c r="H102" i="31"/>
  <c r="I102" i="31"/>
  <c r="G164" i="31"/>
  <c r="F193" i="31"/>
  <c r="G202" i="31"/>
  <c r="G201" i="31" s="1"/>
  <c r="K202" i="31"/>
  <c r="M202" i="31"/>
  <c r="E248" i="31"/>
  <c r="E305" i="31"/>
  <c r="D350" i="31"/>
  <c r="E391" i="31"/>
  <c r="G412" i="31"/>
  <c r="E413" i="31"/>
  <c r="F449" i="31"/>
  <c r="J468" i="31"/>
  <c r="C468" i="31"/>
  <c r="D468" i="31"/>
  <c r="I468" i="31"/>
  <c r="M468" i="31"/>
  <c r="D480" i="31"/>
  <c r="C22" i="32"/>
  <c r="C21" i="32" s="1"/>
  <c r="C20" i="32" s="1"/>
  <c r="C14" i="32" s="1"/>
  <c r="E33" i="32"/>
  <c r="F58" i="32"/>
  <c r="J67" i="32"/>
  <c r="N67" i="32"/>
  <c r="C78" i="32"/>
  <c r="C77" i="32" s="1"/>
  <c r="D102" i="32"/>
  <c r="F154" i="32"/>
  <c r="F102" i="32" s="1"/>
  <c r="F165" i="32"/>
  <c r="F164" i="32" s="1"/>
  <c r="E169" i="32"/>
  <c r="F189" i="32"/>
  <c r="E193" i="32"/>
  <c r="G202" i="32"/>
  <c r="G201" i="32" s="1"/>
  <c r="K202" i="32"/>
  <c r="E219" i="32"/>
  <c r="E202" i="32" s="1"/>
  <c r="F251" i="32"/>
  <c r="F235" i="32" s="1"/>
  <c r="I350" i="32"/>
  <c r="M350" i="32"/>
  <c r="M200" i="32" s="1"/>
  <c r="E375" i="32"/>
  <c r="E391" i="32"/>
  <c r="E350" i="32" s="1"/>
  <c r="C412" i="32"/>
  <c r="E425" i="32"/>
  <c r="E441" i="32"/>
  <c r="E481" i="32"/>
  <c r="F485" i="32"/>
  <c r="F484" i="32" s="1"/>
  <c r="F480" i="32" s="1"/>
  <c r="F496" i="32"/>
  <c r="F495" i="32" s="1"/>
  <c r="F33" i="32"/>
  <c r="F32" i="32" s="1"/>
  <c r="C235" i="32"/>
  <c r="C201" i="32" s="1"/>
  <c r="J202" i="32"/>
  <c r="J201" i="32" s="1"/>
  <c r="F203" i="32"/>
  <c r="J32" i="32"/>
  <c r="J20" i="32" s="1"/>
  <c r="J14" i="32" s="1"/>
  <c r="E85" i="32"/>
  <c r="E78" i="32" s="1"/>
  <c r="E77" i="32" s="1"/>
  <c r="E32" i="32"/>
  <c r="E20" i="32" s="1"/>
  <c r="E14" i="32" s="1"/>
  <c r="M201" i="32"/>
  <c r="L13" i="32"/>
  <c r="D480" i="32"/>
  <c r="F227" i="32"/>
  <c r="G164" i="32"/>
  <c r="K164" i="32"/>
  <c r="K13" i="32" s="1"/>
  <c r="N201" i="32"/>
  <c r="D235" i="32"/>
  <c r="H235" i="32"/>
  <c r="L235" i="32"/>
  <c r="L201" i="32" s="1"/>
  <c r="J350" i="32"/>
  <c r="J200" i="32" s="1"/>
  <c r="N350" i="32"/>
  <c r="E412" i="32"/>
  <c r="C164" i="32"/>
  <c r="F202" i="32"/>
  <c r="K201" i="32"/>
  <c r="K200" i="32"/>
  <c r="H412" i="32"/>
  <c r="L412" i="32"/>
  <c r="E85" i="31"/>
  <c r="E78" i="31" s="1"/>
  <c r="E77" i="31" s="1"/>
  <c r="E203" i="31"/>
  <c r="D202" i="31"/>
  <c r="E236" i="31"/>
  <c r="D235" i="31"/>
  <c r="D201" i="31" s="1"/>
  <c r="E282" i="31"/>
  <c r="E256" i="31"/>
  <c r="C235" i="31"/>
  <c r="E251" i="31"/>
  <c r="E219" i="31"/>
  <c r="E202" i="31" s="1"/>
  <c r="C202" i="31"/>
  <c r="E102" i="31"/>
  <c r="E331" i="31"/>
  <c r="E32" i="31"/>
  <c r="E20" i="31"/>
  <c r="E14" i="31" s="1"/>
  <c r="E164" i="31"/>
  <c r="I480" i="31"/>
  <c r="K201" i="31"/>
  <c r="K200" i="31"/>
  <c r="E311" i="31"/>
  <c r="F331" i="31"/>
  <c r="F350" i="31"/>
  <c r="F484" i="31"/>
  <c r="F480" i="31" s="1"/>
  <c r="L201" i="31"/>
  <c r="J235" i="31"/>
  <c r="N235" i="31"/>
  <c r="N200" i="31" s="1"/>
  <c r="I235" i="31"/>
  <c r="M235" i="31"/>
  <c r="C350" i="31"/>
  <c r="E412" i="31"/>
  <c r="E453" i="31"/>
  <c r="F85" i="31"/>
  <c r="F78" i="31" s="1"/>
  <c r="F77" i="31" s="1"/>
  <c r="H164" i="31"/>
  <c r="L164" i="31"/>
  <c r="E291" i="31"/>
  <c r="E219" i="30"/>
  <c r="F256" i="30"/>
  <c r="F251" i="30"/>
  <c r="H235" i="30"/>
  <c r="H201" i="30" s="1"/>
  <c r="E282" i="30"/>
  <c r="E251" i="30"/>
  <c r="E203" i="30"/>
  <c r="C202" i="30"/>
  <c r="L201" i="30"/>
  <c r="I201" i="30"/>
  <c r="E21" i="30"/>
  <c r="F32" i="30"/>
  <c r="H480" i="30"/>
  <c r="L480" i="30"/>
  <c r="N201" i="30"/>
  <c r="N200" i="30"/>
  <c r="E102" i="30"/>
  <c r="D102" i="30"/>
  <c r="M102" i="30"/>
  <c r="G201" i="30"/>
  <c r="G200" i="30"/>
  <c r="E85" i="30"/>
  <c r="E78" i="30" s="1"/>
  <c r="E77" i="30" s="1"/>
  <c r="D235" i="30"/>
  <c r="D201" i="30" s="1"/>
  <c r="H412" i="30"/>
  <c r="L412" i="30"/>
  <c r="J201" i="30"/>
  <c r="J200" i="30"/>
  <c r="I102" i="30"/>
  <c r="F202" i="30"/>
  <c r="K201" i="30"/>
  <c r="K200" i="30"/>
  <c r="J164" i="30"/>
  <c r="N164" i="30"/>
  <c r="E350" i="30"/>
  <c r="I350" i="30"/>
  <c r="M350" i="30"/>
  <c r="M200" i="30" s="1"/>
  <c r="C412" i="30"/>
  <c r="E484" i="30"/>
  <c r="E480" i="30" s="1"/>
  <c r="F441" i="29"/>
  <c r="D32" i="29"/>
  <c r="D20" i="29" s="1"/>
  <c r="D14" i="29" s="1"/>
  <c r="J32" i="29"/>
  <c r="N32" i="29"/>
  <c r="H412" i="29"/>
  <c r="K412" i="29"/>
  <c r="C21" i="29"/>
  <c r="C20" i="29"/>
  <c r="C14" i="29" s="1"/>
  <c r="I32" i="29"/>
  <c r="M32" i="29"/>
  <c r="H67" i="29"/>
  <c r="L67" i="29"/>
  <c r="F67" i="29"/>
  <c r="C235" i="29"/>
  <c r="M235" i="29"/>
  <c r="M200" i="29" s="1"/>
  <c r="M350" i="29"/>
  <c r="E391" i="29"/>
  <c r="N164" i="29"/>
  <c r="D164" i="29"/>
  <c r="F331" i="29"/>
  <c r="J331" i="29"/>
  <c r="N331" i="29"/>
  <c r="E17" i="29"/>
  <c r="E16" i="29" s="1"/>
  <c r="E15" i="29" s="1"/>
  <c r="I22" i="29"/>
  <c r="I21" i="29" s="1"/>
  <c r="M22" i="29"/>
  <c r="M21" i="29" s="1"/>
  <c r="F33" i="29"/>
  <c r="D67" i="29"/>
  <c r="D78" i="29"/>
  <c r="D77" i="29" s="1"/>
  <c r="C85" i="29"/>
  <c r="C78" i="29" s="1"/>
  <c r="C77" i="29" s="1"/>
  <c r="H102" i="29"/>
  <c r="L102" i="29"/>
  <c r="C164" i="29"/>
  <c r="H164" i="29"/>
  <c r="L164" i="29"/>
  <c r="E331" i="29"/>
  <c r="G350" i="29"/>
  <c r="K350" i="29"/>
  <c r="C412" i="29"/>
  <c r="C484" i="29"/>
  <c r="C480" i="29" s="1"/>
  <c r="F17" i="29"/>
  <c r="F16" i="29" s="1"/>
  <c r="F15" i="29" s="1"/>
  <c r="H22" i="29"/>
  <c r="H21" i="29" s="1"/>
  <c r="F22" i="29"/>
  <c r="F21" i="29" s="1"/>
  <c r="J22" i="29"/>
  <c r="J21" i="29" s="1"/>
  <c r="J20" i="29" s="1"/>
  <c r="J14" i="29" s="1"/>
  <c r="N22" i="29"/>
  <c r="N21" i="29" s="1"/>
  <c r="G32" i="29"/>
  <c r="G20" i="29" s="1"/>
  <c r="G14" i="29" s="1"/>
  <c r="K32" i="29"/>
  <c r="K20" i="29" s="1"/>
  <c r="K14" i="29" s="1"/>
  <c r="L32" i="29"/>
  <c r="L20" i="29" s="1"/>
  <c r="L14" i="29" s="1"/>
  <c r="F54" i="29"/>
  <c r="F52" i="29" s="1"/>
  <c r="E58" i="29"/>
  <c r="E32" i="29" s="1"/>
  <c r="I102" i="29"/>
  <c r="M102" i="29"/>
  <c r="E117" i="29"/>
  <c r="C102" i="29"/>
  <c r="I164" i="29"/>
  <c r="M164" i="29"/>
  <c r="E185" i="29"/>
  <c r="N202" i="29"/>
  <c r="K235" i="29"/>
  <c r="K201" i="29" s="1"/>
  <c r="F251" i="29"/>
  <c r="L468" i="29"/>
  <c r="F90" i="29"/>
  <c r="F85" i="29" s="1"/>
  <c r="F78" i="29" s="1"/>
  <c r="F77" i="29" s="1"/>
  <c r="K78" i="29"/>
  <c r="K77" i="29" s="1"/>
  <c r="E94" i="29"/>
  <c r="F106" i="29"/>
  <c r="F120" i="29"/>
  <c r="F135" i="29"/>
  <c r="F150" i="29"/>
  <c r="G102" i="29"/>
  <c r="K102" i="29"/>
  <c r="E154" i="29"/>
  <c r="C202" i="29"/>
  <c r="L202" i="29"/>
  <c r="L201" i="29" s="1"/>
  <c r="F219" i="29"/>
  <c r="E227" i="29"/>
  <c r="E236" i="29"/>
  <c r="G235" i="29"/>
  <c r="G201" i="29" s="1"/>
  <c r="E251" i="29"/>
  <c r="E260" i="29"/>
  <c r="E282" i="29"/>
  <c r="E292" i="29"/>
  <c r="E300" i="29"/>
  <c r="E327" i="29"/>
  <c r="E311" i="29" s="1"/>
  <c r="C350" i="29"/>
  <c r="E357" i="29"/>
  <c r="E371" i="29"/>
  <c r="E387" i="29"/>
  <c r="E413" i="29"/>
  <c r="I412" i="29"/>
  <c r="M412" i="29"/>
  <c r="E429" i="29"/>
  <c r="E445" i="29"/>
  <c r="F453" i="29"/>
  <c r="J468" i="29"/>
  <c r="N468" i="29"/>
  <c r="E490" i="29"/>
  <c r="E484" i="29" s="1"/>
  <c r="E64" i="29"/>
  <c r="E63" i="29" s="1"/>
  <c r="I67" i="29"/>
  <c r="M67" i="29"/>
  <c r="E73" i="29"/>
  <c r="E67" i="29" s="1"/>
  <c r="J85" i="29"/>
  <c r="J78" i="29" s="1"/>
  <c r="J77" i="29" s="1"/>
  <c r="N85" i="29"/>
  <c r="N78" i="29" s="1"/>
  <c r="N77" i="29" s="1"/>
  <c r="F109" i="29"/>
  <c r="F125" i="29"/>
  <c r="F140" i="29"/>
  <c r="J102" i="29"/>
  <c r="N102" i="29"/>
  <c r="E159" i="29"/>
  <c r="E165" i="29"/>
  <c r="F177" i="29"/>
  <c r="E181" i="29"/>
  <c r="F193" i="29"/>
  <c r="D235" i="29"/>
  <c r="N235" i="29"/>
  <c r="F277" i="29"/>
  <c r="F295" i="29"/>
  <c r="F291" i="29" s="1"/>
  <c r="F305" i="29"/>
  <c r="F312" i="29"/>
  <c r="F311" i="29" s="1"/>
  <c r="H350" i="29"/>
  <c r="L350" i="29"/>
  <c r="F363" i="29"/>
  <c r="F379" i="29"/>
  <c r="F395" i="29"/>
  <c r="F421" i="29"/>
  <c r="F437" i="29"/>
  <c r="G468" i="29"/>
  <c r="E481" i="29"/>
  <c r="F470" i="29"/>
  <c r="F469" i="29" s="1"/>
  <c r="F468" i="29" s="1"/>
  <c r="J235" i="29"/>
  <c r="J200" i="29" s="1"/>
  <c r="E203" i="29"/>
  <c r="F203" i="29"/>
  <c r="D202" i="29"/>
  <c r="I202" i="29"/>
  <c r="I201" i="29" s="1"/>
  <c r="H202" i="29"/>
  <c r="C201" i="29"/>
  <c r="H32" i="29"/>
  <c r="H20" i="29" s="1"/>
  <c r="H14" i="29" s="1"/>
  <c r="E85" i="29"/>
  <c r="E78" i="29" s="1"/>
  <c r="E77" i="29" s="1"/>
  <c r="AP10" i="24"/>
  <c r="AP4" i="24" s="1"/>
  <c r="AO10" i="24"/>
  <c r="AO4" i="24" s="1"/>
  <c r="AN10" i="24"/>
  <c r="AN4" i="24" s="1"/>
  <c r="AM10" i="24"/>
  <c r="AM4" i="24" s="1"/>
  <c r="AL9" i="24"/>
  <c r="AL8" i="24"/>
  <c r="AL7" i="24"/>
  <c r="AL5" i="24"/>
  <c r="F499" i="27"/>
  <c r="E499" i="27"/>
  <c r="F498" i="27"/>
  <c r="E498" i="27"/>
  <c r="F497" i="27"/>
  <c r="E497" i="27"/>
  <c r="N496" i="27"/>
  <c r="N495" i="27" s="1"/>
  <c r="M496" i="27"/>
  <c r="M495" i="27" s="1"/>
  <c r="L496" i="27"/>
  <c r="L495" i="27" s="1"/>
  <c r="K496" i="27"/>
  <c r="K495" i="27" s="1"/>
  <c r="J496" i="27"/>
  <c r="J495" i="27" s="1"/>
  <c r="I496" i="27"/>
  <c r="I495" i="27" s="1"/>
  <c r="H496" i="27"/>
  <c r="G496" i="27"/>
  <c r="D496" i="27"/>
  <c r="D495" i="27" s="1"/>
  <c r="C496" i="27"/>
  <c r="C495" i="27" s="1"/>
  <c r="H495" i="27"/>
  <c r="G495" i="27"/>
  <c r="F494" i="27"/>
  <c r="E494" i="27"/>
  <c r="F493" i="27"/>
  <c r="E493" i="27"/>
  <c r="F492" i="27"/>
  <c r="E492" i="27"/>
  <c r="F491" i="27"/>
  <c r="E491" i="27"/>
  <c r="N490" i="27"/>
  <c r="M490" i="27"/>
  <c r="L490" i="27"/>
  <c r="K490" i="27"/>
  <c r="J490" i="27"/>
  <c r="I490" i="27"/>
  <c r="H490" i="27"/>
  <c r="G490" i="27"/>
  <c r="D490" i="27"/>
  <c r="C490" i="27"/>
  <c r="F489" i="27"/>
  <c r="E489" i="27"/>
  <c r="F488" i="27"/>
  <c r="E488" i="27"/>
  <c r="F487" i="27"/>
  <c r="E487" i="27"/>
  <c r="F486" i="27"/>
  <c r="E486" i="27"/>
  <c r="N485" i="27"/>
  <c r="N484" i="27" s="1"/>
  <c r="M485" i="27"/>
  <c r="L485" i="27"/>
  <c r="K485" i="27"/>
  <c r="J485" i="27"/>
  <c r="I485" i="27"/>
  <c r="H485" i="27"/>
  <c r="G485" i="27"/>
  <c r="D485" i="27"/>
  <c r="C485" i="27"/>
  <c r="F483" i="27"/>
  <c r="E483" i="27"/>
  <c r="F482" i="27"/>
  <c r="E482" i="27"/>
  <c r="N481" i="27"/>
  <c r="M481" i="27"/>
  <c r="L481" i="27"/>
  <c r="K481" i="27"/>
  <c r="J481" i="27"/>
  <c r="I481" i="27"/>
  <c r="H481" i="27"/>
  <c r="G481" i="27"/>
  <c r="D481" i="27"/>
  <c r="C481" i="27"/>
  <c r="F479" i="27"/>
  <c r="E479" i="27"/>
  <c r="F478" i="27"/>
  <c r="E478" i="27"/>
  <c r="E477" i="27" s="1"/>
  <c r="E476" i="27" s="1"/>
  <c r="N477" i="27"/>
  <c r="M477" i="27"/>
  <c r="L477" i="27"/>
  <c r="K477" i="27"/>
  <c r="J477" i="27"/>
  <c r="I477" i="27"/>
  <c r="H477" i="27"/>
  <c r="G477" i="27"/>
  <c r="F477" i="27"/>
  <c r="F476" i="27" s="1"/>
  <c r="D477" i="27"/>
  <c r="D476" i="27" s="1"/>
  <c r="C477" i="27"/>
  <c r="C476" i="27" s="1"/>
  <c r="N476" i="27"/>
  <c r="M476" i="27"/>
  <c r="L476" i="27"/>
  <c r="K476" i="27"/>
  <c r="J476" i="27"/>
  <c r="I476" i="27"/>
  <c r="H476" i="27"/>
  <c r="G476" i="27"/>
  <c r="F475" i="27"/>
  <c r="E475" i="27"/>
  <c r="F474" i="27"/>
  <c r="E474" i="27"/>
  <c r="F473" i="27"/>
  <c r="E473" i="27"/>
  <c r="F472" i="27"/>
  <c r="E472" i="27"/>
  <c r="F471" i="27"/>
  <c r="F470" i="27" s="1"/>
  <c r="F469" i="27" s="1"/>
  <c r="E471" i="27"/>
  <c r="E470" i="27" s="1"/>
  <c r="E469" i="27" s="1"/>
  <c r="N470" i="27"/>
  <c r="M470" i="27"/>
  <c r="M469" i="27" s="1"/>
  <c r="L470" i="27"/>
  <c r="L469" i="27" s="1"/>
  <c r="L468" i="27" s="1"/>
  <c r="K470" i="27"/>
  <c r="K469" i="27" s="1"/>
  <c r="K468" i="27" s="1"/>
  <c r="J470" i="27"/>
  <c r="I470" i="27"/>
  <c r="I469" i="27" s="1"/>
  <c r="H470" i="27"/>
  <c r="H469" i="27" s="1"/>
  <c r="H468" i="27" s="1"/>
  <c r="G470" i="27"/>
  <c r="G469" i="27" s="1"/>
  <c r="G468" i="27" s="1"/>
  <c r="D470" i="27"/>
  <c r="D469" i="27" s="1"/>
  <c r="C470" i="27"/>
  <c r="C469" i="27" s="1"/>
  <c r="N469" i="27"/>
  <c r="N468" i="27" s="1"/>
  <c r="J469" i="27"/>
  <c r="F467" i="27"/>
  <c r="E467" i="27"/>
  <c r="F466" i="27"/>
  <c r="E466" i="27"/>
  <c r="F465" i="27"/>
  <c r="E465" i="27"/>
  <c r="F464" i="27"/>
  <c r="E464" i="27"/>
  <c r="F463" i="27"/>
  <c r="E463" i="27"/>
  <c r="F462" i="27"/>
  <c r="E462" i="27"/>
  <c r="F461" i="27"/>
  <c r="E461" i="27"/>
  <c r="F460" i="27"/>
  <c r="E460" i="27"/>
  <c r="F459" i="27"/>
  <c r="E459" i="27"/>
  <c r="F458" i="27"/>
  <c r="E458" i="27"/>
  <c r="F457" i="27"/>
  <c r="E457" i="27"/>
  <c r="F456" i="27"/>
  <c r="E456" i="27"/>
  <c r="F455" i="27"/>
  <c r="E455" i="27"/>
  <c r="F454" i="27"/>
  <c r="F453" i="27" s="1"/>
  <c r="E454" i="27"/>
  <c r="N453" i="27"/>
  <c r="M453" i="27"/>
  <c r="L453" i="27"/>
  <c r="K453" i="27"/>
  <c r="J453" i="27"/>
  <c r="I453" i="27"/>
  <c r="H453" i="27"/>
  <c r="G453" i="27"/>
  <c r="D453" i="27"/>
  <c r="C453" i="27"/>
  <c r="F452" i="27"/>
  <c r="E452" i="27"/>
  <c r="F451" i="27"/>
  <c r="E451" i="27"/>
  <c r="F450" i="27"/>
  <c r="E450" i="27"/>
  <c r="N449" i="27"/>
  <c r="M449" i="27"/>
  <c r="L449" i="27"/>
  <c r="K449" i="27"/>
  <c r="J449" i="27"/>
  <c r="I449" i="27"/>
  <c r="H449" i="27"/>
  <c r="G449" i="27"/>
  <c r="D449" i="27"/>
  <c r="C449" i="27"/>
  <c r="F448" i="27"/>
  <c r="E448" i="27"/>
  <c r="F447" i="27"/>
  <c r="E447" i="27"/>
  <c r="F446" i="27"/>
  <c r="F445" i="27" s="1"/>
  <c r="E446" i="27"/>
  <c r="N445" i="27"/>
  <c r="M445" i="27"/>
  <c r="L445" i="27"/>
  <c r="K445" i="27"/>
  <c r="J445" i="27"/>
  <c r="I445" i="27"/>
  <c r="H445" i="27"/>
  <c r="G445" i="27"/>
  <c r="D445" i="27"/>
  <c r="C445" i="27"/>
  <c r="F444" i="27"/>
  <c r="E444" i="27"/>
  <c r="F443" i="27"/>
  <c r="E443" i="27"/>
  <c r="F442" i="27"/>
  <c r="E442" i="27"/>
  <c r="N441" i="27"/>
  <c r="M441" i="27"/>
  <c r="L441" i="27"/>
  <c r="K441" i="27"/>
  <c r="J441" i="27"/>
  <c r="I441" i="27"/>
  <c r="H441" i="27"/>
  <c r="G441" i="27"/>
  <c r="D441" i="27"/>
  <c r="C441" i="27"/>
  <c r="F440" i="27"/>
  <c r="E440" i="27"/>
  <c r="F439" i="27"/>
  <c r="E439" i="27"/>
  <c r="F438" i="27"/>
  <c r="F437" i="27" s="1"/>
  <c r="E438" i="27"/>
  <c r="N437" i="27"/>
  <c r="M437" i="27"/>
  <c r="L437" i="27"/>
  <c r="K437" i="27"/>
  <c r="J437" i="27"/>
  <c r="I437" i="27"/>
  <c r="H437" i="27"/>
  <c r="G437" i="27"/>
  <c r="D437" i="27"/>
  <c r="C437" i="27"/>
  <c r="F436" i="27"/>
  <c r="E436" i="27"/>
  <c r="F435" i="27"/>
  <c r="E435" i="27"/>
  <c r="F434" i="27"/>
  <c r="E434" i="27"/>
  <c r="N433" i="27"/>
  <c r="M433" i="27"/>
  <c r="L433" i="27"/>
  <c r="K433" i="27"/>
  <c r="J433" i="27"/>
  <c r="I433" i="27"/>
  <c r="H433" i="27"/>
  <c r="G433" i="27"/>
  <c r="D433" i="27"/>
  <c r="C433" i="27"/>
  <c r="F432" i="27"/>
  <c r="E432" i="27"/>
  <c r="F431" i="27"/>
  <c r="E431" i="27"/>
  <c r="F430" i="27"/>
  <c r="E430" i="27"/>
  <c r="N429" i="27"/>
  <c r="M429" i="27"/>
  <c r="L429" i="27"/>
  <c r="K429" i="27"/>
  <c r="J429" i="27"/>
  <c r="I429" i="27"/>
  <c r="H429" i="27"/>
  <c r="G429" i="27"/>
  <c r="D429" i="27"/>
  <c r="C429" i="27"/>
  <c r="F428" i="27"/>
  <c r="E428" i="27"/>
  <c r="F427" i="27"/>
  <c r="E427" i="27"/>
  <c r="F426" i="27"/>
  <c r="E426" i="27"/>
  <c r="N425" i="27"/>
  <c r="M425" i="27"/>
  <c r="L425" i="27"/>
  <c r="K425" i="27"/>
  <c r="J425" i="27"/>
  <c r="I425" i="27"/>
  <c r="H425" i="27"/>
  <c r="G425" i="27"/>
  <c r="D425" i="27"/>
  <c r="C425" i="27"/>
  <c r="F424" i="27"/>
  <c r="E424" i="27"/>
  <c r="F423" i="27"/>
  <c r="E423" i="27"/>
  <c r="F422" i="27"/>
  <c r="E422" i="27"/>
  <c r="N421" i="27"/>
  <c r="M421" i="27"/>
  <c r="L421" i="27"/>
  <c r="K421" i="27"/>
  <c r="J421" i="27"/>
  <c r="I421" i="27"/>
  <c r="H421" i="27"/>
  <c r="G421" i="27"/>
  <c r="D421" i="27"/>
  <c r="C421" i="27"/>
  <c r="F420" i="27"/>
  <c r="E420" i="27"/>
  <c r="F419" i="27"/>
  <c r="E419" i="27"/>
  <c r="F418" i="27"/>
  <c r="E418" i="27"/>
  <c r="N417" i="27"/>
  <c r="M417" i="27"/>
  <c r="L417" i="27"/>
  <c r="K417" i="27"/>
  <c r="J417" i="27"/>
  <c r="I417" i="27"/>
  <c r="H417" i="27"/>
  <c r="G417" i="27"/>
  <c r="D417" i="27"/>
  <c r="C417" i="27"/>
  <c r="F416" i="27"/>
  <c r="E416" i="27"/>
  <c r="F415" i="27"/>
  <c r="E415" i="27"/>
  <c r="F414" i="27"/>
  <c r="F413" i="27" s="1"/>
  <c r="E414" i="27"/>
  <c r="N413" i="27"/>
  <c r="N412" i="27" s="1"/>
  <c r="M413" i="27"/>
  <c r="L413" i="27"/>
  <c r="K413" i="27"/>
  <c r="J413" i="27"/>
  <c r="I413" i="27"/>
  <c r="H413" i="27"/>
  <c r="G413" i="27"/>
  <c r="D413" i="27"/>
  <c r="C413" i="27"/>
  <c r="F411" i="27"/>
  <c r="E411" i="27"/>
  <c r="F410" i="27"/>
  <c r="E410" i="27"/>
  <c r="F409" i="27"/>
  <c r="E409" i="27"/>
  <c r="F408" i="27"/>
  <c r="E408" i="27"/>
  <c r="F407" i="27"/>
  <c r="E407" i="27"/>
  <c r="N406" i="27"/>
  <c r="N405" i="27" s="1"/>
  <c r="M406" i="27"/>
  <c r="M405" i="27" s="1"/>
  <c r="L406" i="27"/>
  <c r="L405" i="27" s="1"/>
  <c r="K406" i="27"/>
  <c r="K405" i="27" s="1"/>
  <c r="J406" i="27"/>
  <c r="J405" i="27" s="1"/>
  <c r="I406" i="27"/>
  <c r="I405" i="27" s="1"/>
  <c r="H406" i="27"/>
  <c r="H405" i="27" s="1"/>
  <c r="G406" i="27"/>
  <c r="G405" i="27" s="1"/>
  <c r="D406" i="27"/>
  <c r="D405" i="27" s="1"/>
  <c r="C406" i="27"/>
  <c r="C405" i="27" s="1"/>
  <c r="F404" i="27"/>
  <c r="F403" i="27" s="1"/>
  <c r="E404" i="27"/>
  <c r="E403" i="27" s="1"/>
  <c r="N403" i="27"/>
  <c r="M403" i="27"/>
  <c r="L403" i="27"/>
  <c r="K403" i="27"/>
  <c r="J403" i="27"/>
  <c r="I403" i="27"/>
  <c r="H403" i="27"/>
  <c r="G403" i="27"/>
  <c r="D403" i="27"/>
  <c r="C403" i="27"/>
  <c r="F402" i="27"/>
  <c r="E402" i="27"/>
  <c r="F401" i="27"/>
  <c r="E401" i="27"/>
  <c r="F400" i="27"/>
  <c r="E400" i="27"/>
  <c r="N399" i="27"/>
  <c r="M399" i="27"/>
  <c r="L399" i="27"/>
  <c r="K399" i="27"/>
  <c r="J399" i="27"/>
  <c r="I399" i="27"/>
  <c r="H399" i="27"/>
  <c r="G399" i="27"/>
  <c r="D399" i="27"/>
  <c r="C399" i="27"/>
  <c r="F398" i="27"/>
  <c r="E398" i="27"/>
  <c r="F397" i="27"/>
  <c r="E397" i="27"/>
  <c r="F396" i="27"/>
  <c r="E396" i="27"/>
  <c r="N395" i="27"/>
  <c r="M395" i="27"/>
  <c r="L395" i="27"/>
  <c r="K395" i="27"/>
  <c r="J395" i="27"/>
  <c r="I395" i="27"/>
  <c r="H395" i="27"/>
  <c r="G395" i="27"/>
  <c r="D395" i="27"/>
  <c r="C395" i="27"/>
  <c r="F394" i="27"/>
  <c r="E394" i="27"/>
  <c r="F393" i="27"/>
  <c r="E393" i="27"/>
  <c r="F392" i="27"/>
  <c r="E392" i="27"/>
  <c r="N391" i="27"/>
  <c r="M391" i="27"/>
  <c r="L391" i="27"/>
  <c r="K391" i="27"/>
  <c r="J391" i="27"/>
  <c r="I391" i="27"/>
  <c r="H391" i="27"/>
  <c r="G391" i="27"/>
  <c r="D391" i="27"/>
  <c r="C391" i="27"/>
  <c r="F390" i="27"/>
  <c r="E390" i="27"/>
  <c r="F389" i="27"/>
  <c r="E389" i="27"/>
  <c r="F388" i="27"/>
  <c r="E388" i="27"/>
  <c r="N387" i="27"/>
  <c r="M387" i="27"/>
  <c r="L387" i="27"/>
  <c r="K387" i="27"/>
  <c r="J387" i="27"/>
  <c r="I387" i="27"/>
  <c r="H387" i="27"/>
  <c r="G387" i="27"/>
  <c r="E387" i="27"/>
  <c r="D387" i="27"/>
  <c r="C387" i="27"/>
  <c r="F386" i="27"/>
  <c r="E386" i="27"/>
  <c r="F385" i="27"/>
  <c r="E385" i="27"/>
  <c r="F384" i="27"/>
  <c r="E384" i="27"/>
  <c r="E383" i="27" s="1"/>
  <c r="N383" i="27"/>
  <c r="M383" i="27"/>
  <c r="L383" i="27"/>
  <c r="K383" i="27"/>
  <c r="J383" i="27"/>
  <c r="I383" i="27"/>
  <c r="H383" i="27"/>
  <c r="G383" i="27"/>
  <c r="D383" i="27"/>
  <c r="C383" i="27"/>
  <c r="F382" i="27"/>
  <c r="E382" i="27"/>
  <c r="F381" i="27"/>
  <c r="E381" i="27"/>
  <c r="F380" i="27"/>
  <c r="F379" i="27" s="1"/>
  <c r="E380" i="27"/>
  <c r="E379" i="27" s="1"/>
  <c r="N379" i="27"/>
  <c r="M379" i="27"/>
  <c r="L379" i="27"/>
  <c r="K379" i="27"/>
  <c r="J379" i="27"/>
  <c r="I379" i="27"/>
  <c r="H379" i="27"/>
  <c r="G379" i="27"/>
  <c r="D379" i="27"/>
  <c r="C379" i="27"/>
  <c r="F378" i="27"/>
  <c r="E378" i="27"/>
  <c r="F377" i="27"/>
  <c r="E377" i="27"/>
  <c r="F376" i="27"/>
  <c r="F375" i="27" s="1"/>
  <c r="E376" i="27"/>
  <c r="N375" i="27"/>
  <c r="M375" i="27"/>
  <c r="L375" i="27"/>
  <c r="K375" i="27"/>
  <c r="J375" i="27"/>
  <c r="I375" i="27"/>
  <c r="H375" i="27"/>
  <c r="G375" i="27"/>
  <c r="D375" i="27"/>
  <c r="C375" i="27"/>
  <c r="F374" i="27"/>
  <c r="E374" i="27"/>
  <c r="F373" i="27"/>
  <c r="E373" i="27"/>
  <c r="F372" i="27"/>
  <c r="F371" i="27" s="1"/>
  <c r="E372" i="27"/>
  <c r="N371" i="27"/>
  <c r="M371" i="27"/>
  <c r="L371" i="27"/>
  <c r="K371" i="27"/>
  <c r="J371" i="27"/>
  <c r="I371" i="27"/>
  <c r="H371" i="27"/>
  <c r="G371" i="27"/>
  <c r="D371" i="27"/>
  <c r="C371" i="27"/>
  <c r="F370" i="27"/>
  <c r="E370" i="27"/>
  <c r="F369" i="27"/>
  <c r="E369" i="27"/>
  <c r="F368" i="27"/>
  <c r="E368" i="27"/>
  <c r="N367" i="27"/>
  <c r="M367" i="27"/>
  <c r="L367" i="27"/>
  <c r="K367" i="27"/>
  <c r="J367" i="27"/>
  <c r="I367" i="27"/>
  <c r="H367" i="27"/>
  <c r="G367" i="27"/>
  <c r="D367" i="27"/>
  <c r="C367" i="27"/>
  <c r="F366" i="27"/>
  <c r="E366" i="27"/>
  <c r="F365" i="27"/>
  <c r="E365" i="27"/>
  <c r="F364" i="27"/>
  <c r="F363" i="27" s="1"/>
  <c r="E364" i="27"/>
  <c r="E363" i="27" s="1"/>
  <c r="N363" i="27"/>
  <c r="M363" i="27"/>
  <c r="L363" i="27"/>
  <c r="K363" i="27"/>
  <c r="J363" i="27"/>
  <c r="I363" i="27"/>
  <c r="H363" i="27"/>
  <c r="G363" i="27"/>
  <c r="D363" i="27"/>
  <c r="C363" i="27"/>
  <c r="F362" i="27"/>
  <c r="F361" i="27" s="1"/>
  <c r="E362" i="27"/>
  <c r="E361" i="27" s="1"/>
  <c r="N361" i="27"/>
  <c r="M361" i="27"/>
  <c r="L361" i="27"/>
  <c r="K361" i="27"/>
  <c r="J361" i="27"/>
  <c r="I361" i="27"/>
  <c r="H361" i="27"/>
  <c r="G361" i="27"/>
  <c r="D361" i="27"/>
  <c r="C361" i="27"/>
  <c r="F360" i="27"/>
  <c r="E360" i="27"/>
  <c r="F359" i="27"/>
  <c r="E359" i="27"/>
  <c r="F358" i="27"/>
  <c r="E358" i="27"/>
  <c r="N357" i="27"/>
  <c r="M357" i="27"/>
  <c r="L357" i="27"/>
  <c r="K357" i="27"/>
  <c r="J357" i="27"/>
  <c r="I357" i="27"/>
  <c r="H357" i="27"/>
  <c r="G357" i="27"/>
  <c r="D357" i="27"/>
  <c r="C357" i="27"/>
  <c r="F356" i="27"/>
  <c r="F355" i="27" s="1"/>
  <c r="E356" i="27"/>
  <c r="E355" i="27" s="1"/>
  <c r="N355" i="27"/>
  <c r="M355" i="27"/>
  <c r="L355" i="27"/>
  <c r="K355" i="27"/>
  <c r="J355" i="27"/>
  <c r="I355" i="27"/>
  <c r="H355" i="27"/>
  <c r="G355" i="27"/>
  <c r="D355" i="27"/>
  <c r="C355" i="27"/>
  <c r="F354" i="27"/>
  <c r="F353" i="27" s="1"/>
  <c r="E354" i="27"/>
  <c r="E353" i="27" s="1"/>
  <c r="N353" i="27"/>
  <c r="M353" i="27"/>
  <c r="L353" i="27"/>
  <c r="K353" i="27"/>
  <c r="J353" i="27"/>
  <c r="I353" i="27"/>
  <c r="H353" i="27"/>
  <c r="G353" i="27"/>
  <c r="D353" i="27"/>
  <c r="C353" i="27"/>
  <c r="F352" i="27"/>
  <c r="F351" i="27" s="1"/>
  <c r="E352" i="27"/>
  <c r="E351" i="27" s="1"/>
  <c r="N351" i="27"/>
  <c r="M351" i="27"/>
  <c r="L351" i="27"/>
  <c r="K351" i="27"/>
  <c r="J351" i="27"/>
  <c r="I351" i="27"/>
  <c r="H351" i="27"/>
  <c r="G351" i="27"/>
  <c r="D351" i="27"/>
  <c r="C351" i="27"/>
  <c r="F349" i="27"/>
  <c r="E349" i="27"/>
  <c r="F348" i="27"/>
  <c r="E348" i="27"/>
  <c r="N347" i="27"/>
  <c r="M347" i="27"/>
  <c r="L347" i="27"/>
  <c r="K347" i="27"/>
  <c r="J347" i="27"/>
  <c r="I347" i="27"/>
  <c r="H347" i="27"/>
  <c r="G347" i="27"/>
  <c r="D347" i="27"/>
  <c r="C347" i="27"/>
  <c r="F346" i="27"/>
  <c r="E346" i="27"/>
  <c r="F345" i="27"/>
  <c r="E345" i="27"/>
  <c r="F344" i="27"/>
  <c r="E344" i="27"/>
  <c r="F343" i="27"/>
  <c r="E343" i="27"/>
  <c r="F342" i="27"/>
  <c r="E342" i="27"/>
  <c r="F341" i="27"/>
  <c r="E341" i="27"/>
  <c r="F340" i="27"/>
  <c r="E340" i="27"/>
  <c r="F339" i="27"/>
  <c r="E339" i="27"/>
  <c r="F338" i="27"/>
  <c r="E338" i="27"/>
  <c r="F337" i="27"/>
  <c r="E337" i="27"/>
  <c r="F336" i="27"/>
  <c r="E336" i="27"/>
  <c r="F335" i="27"/>
  <c r="E335" i="27"/>
  <c r="F334" i="27"/>
  <c r="E334" i="27"/>
  <c r="F333" i="27"/>
  <c r="E333" i="27"/>
  <c r="N332" i="27"/>
  <c r="M332" i="27"/>
  <c r="L332" i="27"/>
  <c r="L331" i="27" s="1"/>
  <c r="K332" i="27"/>
  <c r="J332" i="27"/>
  <c r="I332" i="27"/>
  <c r="H332" i="27"/>
  <c r="H331" i="27" s="1"/>
  <c r="G332" i="27"/>
  <c r="D332" i="27"/>
  <c r="C332" i="27"/>
  <c r="F330" i="27"/>
  <c r="E330" i="27"/>
  <c r="F329" i="27"/>
  <c r="E329" i="27"/>
  <c r="F328" i="27"/>
  <c r="E328" i="27"/>
  <c r="N327" i="27"/>
  <c r="M327" i="27"/>
  <c r="L327" i="27"/>
  <c r="K327" i="27"/>
  <c r="J327" i="27"/>
  <c r="I327" i="27"/>
  <c r="H327" i="27"/>
  <c r="H311" i="27" s="1"/>
  <c r="G327" i="27"/>
  <c r="D327" i="27"/>
  <c r="C327" i="27"/>
  <c r="F326" i="27"/>
  <c r="E326" i="27"/>
  <c r="F325" i="27"/>
  <c r="E325" i="27"/>
  <c r="F324" i="27"/>
  <c r="E324" i="27"/>
  <c r="F323" i="27"/>
  <c r="E323" i="27"/>
  <c r="F322" i="27"/>
  <c r="E322" i="27"/>
  <c r="F321" i="27"/>
  <c r="E321" i="27"/>
  <c r="F320" i="27"/>
  <c r="E320" i="27"/>
  <c r="F319" i="27"/>
  <c r="E319" i="27"/>
  <c r="F318" i="27"/>
  <c r="E318" i="27"/>
  <c r="F317" i="27"/>
  <c r="E317" i="27"/>
  <c r="F316" i="27"/>
  <c r="E316" i="27"/>
  <c r="F315" i="27"/>
  <c r="E315" i="27"/>
  <c r="F314" i="27"/>
  <c r="E314" i="27"/>
  <c r="F313" i="27"/>
  <c r="E313" i="27"/>
  <c r="N312" i="27"/>
  <c r="M312" i="27"/>
  <c r="L312" i="27"/>
  <c r="K312" i="27"/>
  <c r="J312" i="27"/>
  <c r="I312" i="27"/>
  <c r="H312" i="27"/>
  <c r="G312" i="27"/>
  <c r="D312" i="27"/>
  <c r="D311" i="27" s="1"/>
  <c r="C312" i="27"/>
  <c r="C311" i="27" s="1"/>
  <c r="F310" i="27"/>
  <c r="F309" i="27" s="1"/>
  <c r="E310" i="27"/>
  <c r="E309" i="27" s="1"/>
  <c r="N309" i="27"/>
  <c r="M309" i="27"/>
  <c r="L309" i="27"/>
  <c r="K309" i="27"/>
  <c r="J309" i="27"/>
  <c r="I309" i="27"/>
  <c r="H309" i="27"/>
  <c r="G309" i="27"/>
  <c r="D309" i="27"/>
  <c r="C309" i="27"/>
  <c r="F308" i="27"/>
  <c r="E308" i="27"/>
  <c r="F307" i="27"/>
  <c r="E307" i="27"/>
  <c r="F306" i="27"/>
  <c r="E306" i="27"/>
  <c r="N305" i="27"/>
  <c r="M305" i="27"/>
  <c r="L305" i="27"/>
  <c r="K305" i="27"/>
  <c r="J305" i="27"/>
  <c r="I305" i="27"/>
  <c r="H305" i="27"/>
  <c r="G305" i="27"/>
  <c r="D305" i="27"/>
  <c r="C305" i="27"/>
  <c r="F304" i="27"/>
  <c r="E304" i="27"/>
  <c r="F303" i="27"/>
  <c r="E303" i="27"/>
  <c r="F302" i="27"/>
  <c r="E302" i="27"/>
  <c r="F301" i="27"/>
  <c r="F300" i="27" s="1"/>
  <c r="E301" i="27"/>
  <c r="N300" i="27"/>
  <c r="M300" i="27"/>
  <c r="L300" i="27"/>
  <c r="K300" i="27"/>
  <c r="J300" i="27"/>
  <c r="I300" i="27"/>
  <c r="H300" i="27"/>
  <c r="G300" i="27"/>
  <c r="D300" i="27"/>
  <c r="C300" i="27"/>
  <c r="F299" i="27"/>
  <c r="E299" i="27"/>
  <c r="F298" i="27"/>
  <c r="E298" i="27"/>
  <c r="F297" i="27"/>
  <c r="E297" i="27"/>
  <c r="F296" i="27"/>
  <c r="E296" i="27"/>
  <c r="N295" i="27"/>
  <c r="M295" i="27"/>
  <c r="L295" i="27"/>
  <c r="K295" i="27"/>
  <c r="J295" i="27"/>
  <c r="I295" i="27"/>
  <c r="H295" i="27"/>
  <c r="G295" i="27"/>
  <c r="D295" i="27"/>
  <c r="C295" i="27"/>
  <c r="F294" i="27"/>
  <c r="E294" i="27"/>
  <c r="F293" i="27"/>
  <c r="F292" i="27" s="1"/>
  <c r="E293" i="27"/>
  <c r="N292" i="27"/>
  <c r="M292" i="27"/>
  <c r="L292" i="27"/>
  <c r="K292" i="27"/>
  <c r="J292" i="27"/>
  <c r="I292" i="27"/>
  <c r="H292" i="27"/>
  <c r="G292" i="27"/>
  <c r="D292" i="27"/>
  <c r="C292" i="27"/>
  <c r="F290" i="27"/>
  <c r="E290" i="27"/>
  <c r="F289" i="27"/>
  <c r="E289" i="27"/>
  <c r="F288" i="27"/>
  <c r="E288" i="27"/>
  <c r="F287" i="27"/>
  <c r="E287" i="27"/>
  <c r="F286" i="27"/>
  <c r="E286" i="27"/>
  <c r="F285" i="27"/>
  <c r="E285" i="27"/>
  <c r="F284" i="27"/>
  <c r="E284" i="27"/>
  <c r="F283" i="27"/>
  <c r="E283" i="27"/>
  <c r="N282" i="27"/>
  <c r="M282" i="27"/>
  <c r="L282" i="27"/>
  <c r="K282" i="27"/>
  <c r="J282" i="27"/>
  <c r="I282" i="27"/>
  <c r="H282" i="27"/>
  <c r="G282" i="27"/>
  <c r="D282" i="27"/>
  <c r="C282" i="27"/>
  <c r="F281" i="27"/>
  <c r="E281" i="27"/>
  <c r="F280" i="27"/>
  <c r="E280" i="27"/>
  <c r="F279" i="27"/>
  <c r="E279" i="27"/>
  <c r="F278" i="27"/>
  <c r="E278" i="27"/>
  <c r="N277" i="27"/>
  <c r="M277" i="27"/>
  <c r="L277" i="27"/>
  <c r="K277" i="27"/>
  <c r="J277" i="27"/>
  <c r="I277" i="27"/>
  <c r="H277" i="27"/>
  <c r="G277" i="27"/>
  <c r="D277" i="27"/>
  <c r="C277" i="27"/>
  <c r="F276" i="27"/>
  <c r="E276" i="27"/>
  <c r="F275" i="27"/>
  <c r="E275" i="27"/>
  <c r="F274" i="27"/>
  <c r="E274" i="27"/>
  <c r="F273" i="27"/>
  <c r="E273" i="27"/>
  <c r="F272" i="27"/>
  <c r="E272" i="27"/>
  <c r="F271" i="27"/>
  <c r="E271" i="27"/>
  <c r="F270" i="27"/>
  <c r="E270" i="27"/>
  <c r="F269" i="27"/>
  <c r="E269" i="27"/>
  <c r="F268" i="27"/>
  <c r="E268" i="27"/>
  <c r="F267" i="27"/>
  <c r="E267" i="27"/>
  <c r="F266" i="27"/>
  <c r="E266" i="27"/>
  <c r="F265" i="27"/>
  <c r="E265" i="27"/>
  <c r="F264" i="27"/>
  <c r="E264" i="27"/>
  <c r="F263" i="27"/>
  <c r="E263" i="27"/>
  <c r="F262" i="27"/>
  <c r="E262" i="27"/>
  <c r="F261" i="27"/>
  <c r="E261" i="27"/>
  <c r="N260" i="27"/>
  <c r="M260" i="27"/>
  <c r="L260" i="27"/>
  <c r="K260" i="27"/>
  <c r="J260" i="27"/>
  <c r="I260" i="27"/>
  <c r="H260" i="27"/>
  <c r="G260" i="27"/>
  <c r="D260" i="27"/>
  <c r="C260" i="27"/>
  <c r="F259" i="27"/>
  <c r="E259" i="27"/>
  <c r="F258" i="27"/>
  <c r="E258" i="27"/>
  <c r="F257" i="27"/>
  <c r="E257" i="27"/>
  <c r="N256" i="27"/>
  <c r="M256" i="27"/>
  <c r="L256" i="27"/>
  <c r="K256" i="27"/>
  <c r="J256" i="27"/>
  <c r="I256" i="27"/>
  <c r="H256" i="27"/>
  <c r="G256" i="27"/>
  <c r="D256" i="27"/>
  <c r="C256" i="27"/>
  <c r="F255" i="27"/>
  <c r="E255" i="27"/>
  <c r="F254" i="27"/>
  <c r="E254" i="27"/>
  <c r="F253" i="27"/>
  <c r="E253" i="27"/>
  <c r="F252" i="27"/>
  <c r="E252" i="27"/>
  <c r="N251" i="27"/>
  <c r="M251" i="27"/>
  <c r="L251" i="27"/>
  <c r="K251" i="27"/>
  <c r="J251" i="27"/>
  <c r="I251" i="27"/>
  <c r="H251" i="27"/>
  <c r="G251" i="27"/>
  <c r="D251" i="27"/>
  <c r="C251" i="27"/>
  <c r="F250" i="27"/>
  <c r="E250" i="27"/>
  <c r="F249" i="27"/>
  <c r="E249" i="27"/>
  <c r="N248" i="27"/>
  <c r="M248" i="27"/>
  <c r="L248" i="27"/>
  <c r="K248" i="27"/>
  <c r="J248" i="27"/>
  <c r="I248" i="27"/>
  <c r="H248" i="27"/>
  <c r="G248" i="27"/>
  <c r="D248" i="27"/>
  <c r="C248" i="27"/>
  <c r="F247" i="27"/>
  <c r="E247" i="27"/>
  <c r="F246" i="27"/>
  <c r="E246" i="27"/>
  <c r="F245" i="27"/>
  <c r="E245" i="27"/>
  <c r="F244" i="27"/>
  <c r="E244" i="27"/>
  <c r="F243" i="27"/>
  <c r="E243" i="27"/>
  <c r="F242" i="27"/>
  <c r="E242" i="27"/>
  <c r="F241" i="27"/>
  <c r="E241" i="27"/>
  <c r="F240" i="27"/>
  <c r="E240" i="27"/>
  <c r="F239" i="27"/>
  <c r="E239" i="27"/>
  <c r="F238" i="27"/>
  <c r="E238" i="27"/>
  <c r="F237" i="27"/>
  <c r="E237" i="27"/>
  <c r="N236" i="27"/>
  <c r="M236" i="27"/>
  <c r="L236" i="27"/>
  <c r="K236" i="27"/>
  <c r="J236" i="27"/>
  <c r="I236" i="27"/>
  <c r="G236" i="27"/>
  <c r="D236" i="27"/>
  <c r="C236" i="27"/>
  <c r="O235" i="27"/>
  <c r="F234" i="27"/>
  <c r="E234" i="27"/>
  <c r="F233" i="27"/>
  <c r="E233" i="27"/>
  <c r="F232" i="27"/>
  <c r="E232" i="27"/>
  <c r="F231" i="27"/>
  <c r="E231" i="27"/>
  <c r="F230" i="27"/>
  <c r="E230" i="27"/>
  <c r="F229" i="27"/>
  <c r="E229" i="27"/>
  <c r="F228" i="27"/>
  <c r="E228" i="27"/>
  <c r="N227" i="27"/>
  <c r="M227" i="27"/>
  <c r="L227" i="27"/>
  <c r="K227" i="27"/>
  <c r="J227" i="27"/>
  <c r="I227" i="27"/>
  <c r="H227" i="27"/>
  <c r="G227" i="27"/>
  <c r="D227" i="27"/>
  <c r="C227" i="27"/>
  <c r="F226" i="27"/>
  <c r="E226" i="27"/>
  <c r="F225" i="27"/>
  <c r="E225" i="27"/>
  <c r="F224" i="27"/>
  <c r="E224" i="27"/>
  <c r="F223" i="27"/>
  <c r="E223" i="27"/>
  <c r="F222" i="27"/>
  <c r="E222" i="27"/>
  <c r="F221" i="27"/>
  <c r="E221" i="27"/>
  <c r="F220" i="27"/>
  <c r="E220" i="27"/>
  <c r="E219" i="27" s="1"/>
  <c r="N219" i="27"/>
  <c r="M219" i="27"/>
  <c r="L219" i="27"/>
  <c r="K219" i="27"/>
  <c r="J219" i="27"/>
  <c r="I219" i="27"/>
  <c r="H219" i="27"/>
  <c r="G219" i="27"/>
  <c r="F219" i="27"/>
  <c r="D219" i="27"/>
  <c r="C219" i="27"/>
  <c r="F218" i="27"/>
  <c r="E218" i="27"/>
  <c r="F217" i="27"/>
  <c r="E217" i="27"/>
  <c r="F216" i="27"/>
  <c r="E216" i="27"/>
  <c r="F215" i="27"/>
  <c r="E215" i="27"/>
  <c r="F214" i="27"/>
  <c r="E214" i="27"/>
  <c r="F213" i="27"/>
  <c r="E213" i="27"/>
  <c r="F212" i="27"/>
  <c r="E212" i="27"/>
  <c r="F211" i="27"/>
  <c r="E211" i="27"/>
  <c r="F210" i="27"/>
  <c r="E210" i="27"/>
  <c r="F209" i="27"/>
  <c r="E209" i="27"/>
  <c r="F208" i="27"/>
  <c r="E208" i="27"/>
  <c r="F207" i="27"/>
  <c r="E207" i="27"/>
  <c r="F206" i="27"/>
  <c r="E206" i="27"/>
  <c r="F205" i="27"/>
  <c r="E205" i="27"/>
  <c r="F204" i="27"/>
  <c r="E204" i="27"/>
  <c r="N203" i="27"/>
  <c r="M203" i="27"/>
  <c r="L203" i="27"/>
  <c r="L202" i="27" s="1"/>
  <c r="K203" i="27"/>
  <c r="K202" i="27" s="1"/>
  <c r="J203" i="27"/>
  <c r="I203" i="27"/>
  <c r="H203" i="27"/>
  <c r="H202" i="27" s="1"/>
  <c r="G203" i="27"/>
  <c r="D203" i="27"/>
  <c r="C203" i="27"/>
  <c r="C202" i="27" s="1"/>
  <c r="F199" i="27"/>
  <c r="E199" i="27"/>
  <c r="F198" i="27"/>
  <c r="E198" i="27"/>
  <c r="F197" i="27"/>
  <c r="E197" i="27"/>
  <c r="N196" i="27"/>
  <c r="M196" i="27"/>
  <c r="L196" i="27"/>
  <c r="K196" i="27"/>
  <c r="J196" i="27"/>
  <c r="I196" i="27"/>
  <c r="H196" i="27"/>
  <c r="G196" i="27"/>
  <c r="D196" i="27"/>
  <c r="C196" i="27"/>
  <c r="F195" i="27"/>
  <c r="E195" i="27"/>
  <c r="F194" i="27"/>
  <c r="E194" i="27"/>
  <c r="N193" i="27"/>
  <c r="M193" i="27"/>
  <c r="L193" i="27"/>
  <c r="K193" i="27"/>
  <c r="J193" i="27"/>
  <c r="I193" i="27"/>
  <c r="H193" i="27"/>
  <c r="G193" i="27"/>
  <c r="D193" i="27"/>
  <c r="C193" i="27"/>
  <c r="F192" i="27"/>
  <c r="E192" i="27"/>
  <c r="F191" i="27"/>
  <c r="E191" i="27"/>
  <c r="F190" i="27"/>
  <c r="E190" i="27"/>
  <c r="N189" i="27"/>
  <c r="M189" i="27"/>
  <c r="L189" i="27"/>
  <c r="K189" i="27"/>
  <c r="J189" i="27"/>
  <c r="I189" i="27"/>
  <c r="H189" i="27"/>
  <c r="G189" i="27"/>
  <c r="D189" i="27"/>
  <c r="C189" i="27"/>
  <c r="F188" i="27"/>
  <c r="E188" i="27"/>
  <c r="F187" i="27"/>
  <c r="E187" i="27"/>
  <c r="F186" i="27"/>
  <c r="E186" i="27"/>
  <c r="N185" i="27"/>
  <c r="M185" i="27"/>
  <c r="L185" i="27"/>
  <c r="K185" i="27"/>
  <c r="J185" i="27"/>
  <c r="I185" i="27"/>
  <c r="H185" i="27"/>
  <c r="G185" i="27"/>
  <c r="D185" i="27"/>
  <c r="C185" i="27"/>
  <c r="F184" i="27"/>
  <c r="E184" i="27"/>
  <c r="F183" i="27"/>
  <c r="E183" i="27"/>
  <c r="F182" i="27"/>
  <c r="E182" i="27"/>
  <c r="N181" i="27"/>
  <c r="M181" i="27"/>
  <c r="L181" i="27"/>
  <c r="K181" i="27"/>
  <c r="J181" i="27"/>
  <c r="I181" i="27"/>
  <c r="H181" i="27"/>
  <c r="G181" i="27"/>
  <c r="D181" i="27"/>
  <c r="C181" i="27"/>
  <c r="F180" i="27"/>
  <c r="E180" i="27"/>
  <c r="F179" i="27"/>
  <c r="E179" i="27"/>
  <c r="F178" i="27"/>
  <c r="E178" i="27"/>
  <c r="N177" i="27"/>
  <c r="M177" i="27"/>
  <c r="L177" i="27"/>
  <c r="K177" i="27"/>
  <c r="J177" i="27"/>
  <c r="I177" i="27"/>
  <c r="H177" i="27"/>
  <c r="G177" i="27"/>
  <c r="D177" i="27"/>
  <c r="C177" i="27"/>
  <c r="F176" i="27"/>
  <c r="E176" i="27"/>
  <c r="F175" i="27"/>
  <c r="E175" i="27"/>
  <c r="F174" i="27"/>
  <c r="E174" i="27"/>
  <c r="N173" i="27"/>
  <c r="M173" i="27"/>
  <c r="L173" i="27"/>
  <c r="K173" i="27"/>
  <c r="J173" i="27"/>
  <c r="I173" i="27"/>
  <c r="H173" i="27"/>
  <c r="G173" i="27"/>
  <c r="D173" i="27"/>
  <c r="C173" i="27"/>
  <c r="F172" i="27"/>
  <c r="E172" i="27"/>
  <c r="F171" i="27"/>
  <c r="E171" i="27"/>
  <c r="F170" i="27"/>
  <c r="E170" i="27"/>
  <c r="N169" i="27"/>
  <c r="M169" i="27"/>
  <c r="L169" i="27"/>
  <c r="K169" i="27"/>
  <c r="J169" i="27"/>
  <c r="I169" i="27"/>
  <c r="H169" i="27"/>
  <c r="G169" i="27"/>
  <c r="D169" i="27"/>
  <c r="C169" i="27"/>
  <c r="F168" i="27"/>
  <c r="E168" i="27"/>
  <c r="F167" i="27"/>
  <c r="E167" i="27"/>
  <c r="F166" i="27"/>
  <c r="E166" i="27"/>
  <c r="E165" i="27" s="1"/>
  <c r="N165" i="27"/>
  <c r="M165" i="27"/>
  <c r="L165" i="27"/>
  <c r="K165" i="27"/>
  <c r="K164" i="27" s="1"/>
  <c r="J165" i="27"/>
  <c r="I165" i="27"/>
  <c r="H165" i="27"/>
  <c r="G165" i="27"/>
  <c r="G164" i="27" s="1"/>
  <c r="D165" i="27"/>
  <c r="C165" i="27"/>
  <c r="F163" i="27"/>
  <c r="E163" i="27"/>
  <c r="F162" i="27"/>
  <c r="E162" i="27"/>
  <c r="F161" i="27"/>
  <c r="E161" i="27"/>
  <c r="F160" i="27"/>
  <c r="E160" i="27"/>
  <c r="N159" i="27"/>
  <c r="M159" i="27"/>
  <c r="L159" i="27"/>
  <c r="K159" i="27"/>
  <c r="J159" i="27"/>
  <c r="I159" i="27"/>
  <c r="H159" i="27"/>
  <c r="G159" i="27"/>
  <c r="D159" i="27"/>
  <c r="C159" i="27"/>
  <c r="F158" i="27"/>
  <c r="E158" i="27"/>
  <c r="F157" i="27"/>
  <c r="E157" i="27"/>
  <c r="F156" i="27"/>
  <c r="E156" i="27"/>
  <c r="F155" i="27"/>
  <c r="E155" i="27"/>
  <c r="N154" i="27"/>
  <c r="M154" i="27"/>
  <c r="L154" i="27"/>
  <c r="K154" i="27"/>
  <c r="J154" i="27"/>
  <c r="I154" i="27"/>
  <c r="H154" i="27"/>
  <c r="G154" i="27"/>
  <c r="D154" i="27"/>
  <c r="C154" i="27"/>
  <c r="F153" i="27"/>
  <c r="E153" i="27"/>
  <c r="F152" i="27"/>
  <c r="E152" i="27"/>
  <c r="F151" i="27"/>
  <c r="E151" i="27"/>
  <c r="E150" i="27" s="1"/>
  <c r="N150" i="27"/>
  <c r="M150" i="27"/>
  <c r="L150" i="27"/>
  <c r="K150" i="27"/>
  <c r="J150" i="27"/>
  <c r="I150" i="27"/>
  <c r="H150" i="27"/>
  <c r="G150" i="27"/>
  <c r="D150" i="27"/>
  <c r="C150" i="27"/>
  <c r="F149" i="27"/>
  <c r="E149" i="27"/>
  <c r="F148" i="27"/>
  <c r="E148" i="27"/>
  <c r="F147" i="27"/>
  <c r="E147" i="27"/>
  <c r="E145" i="27" s="1"/>
  <c r="F146" i="27"/>
  <c r="E146" i="27"/>
  <c r="N145" i="27"/>
  <c r="M145" i="27"/>
  <c r="L145" i="27"/>
  <c r="K145" i="27"/>
  <c r="J145" i="27"/>
  <c r="I145" i="27"/>
  <c r="H145" i="27"/>
  <c r="G145" i="27"/>
  <c r="D145" i="27"/>
  <c r="C145" i="27"/>
  <c r="F144" i="27"/>
  <c r="E144" i="27"/>
  <c r="F143" i="27"/>
  <c r="E143" i="27"/>
  <c r="F142" i="27"/>
  <c r="E142" i="27"/>
  <c r="F141" i="27"/>
  <c r="E141" i="27"/>
  <c r="N140" i="27"/>
  <c r="M140" i="27"/>
  <c r="L140" i="27"/>
  <c r="K140" i="27"/>
  <c r="J140" i="27"/>
  <c r="I140" i="27"/>
  <c r="H140" i="27"/>
  <c r="G140" i="27"/>
  <c r="D140" i="27"/>
  <c r="C140" i="27"/>
  <c r="F139" i="27"/>
  <c r="E139" i="27"/>
  <c r="F138" i="27"/>
  <c r="E138" i="27"/>
  <c r="F137" i="27"/>
  <c r="E137" i="27"/>
  <c r="F136" i="27"/>
  <c r="E136" i="27"/>
  <c r="N135" i="27"/>
  <c r="M135" i="27"/>
  <c r="L135" i="27"/>
  <c r="K135" i="27"/>
  <c r="J135" i="27"/>
  <c r="I135" i="27"/>
  <c r="H135" i="27"/>
  <c r="G135" i="27"/>
  <c r="D135" i="27"/>
  <c r="C135" i="27"/>
  <c r="F134" i="27"/>
  <c r="E134" i="27"/>
  <c r="F133" i="27"/>
  <c r="E133" i="27"/>
  <c r="F132" i="27"/>
  <c r="E132" i="27"/>
  <c r="F131" i="27"/>
  <c r="E131" i="27"/>
  <c r="N130" i="27"/>
  <c r="M130" i="27"/>
  <c r="L130" i="27"/>
  <c r="K130" i="27"/>
  <c r="J130" i="27"/>
  <c r="I130" i="27"/>
  <c r="H130" i="27"/>
  <c r="G130" i="27"/>
  <c r="D130" i="27"/>
  <c r="C130" i="27"/>
  <c r="F129" i="27"/>
  <c r="E129" i="27"/>
  <c r="F128" i="27"/>
  <c r="E128" i="27"/>
  <c r="F127" i="27"/>
  <c r="E127" i="27"/>
  <c r="E125" i="27" s="1"/>
  <c r="F126" i="27"/>
  <c r="E126" i="27"/>
  <c r="N125" i="27"/>
  <c r="M125" i="27"/>
  <c r="L125" i="27"/>
  <c r="K125" i="27"/>
  <c r="J125" i="27"/>
  <c r="I125" i="27"/>
  <c r="H125" i="27"/>
  <c r="G125" i="27"/>
  <c r="D125" i="27"/>
  <c r="C125" i="27"/>
  <c r="F124" i="27"/>
  <c r="E124" i="27"/>
  <c r="F123" i="27"/>
  <c r="E123" i="27"/>
  <c r="F122" i="27"/>
  <c r="E122" i="27"/>
  <c r="F121" i="27"/>
  <c r="E121" i="27"/>
  <c r="N120" i="27"/>
  <c r="M120" i="27"/>
  <c r="L120" i="27"/>
  <c r="K120" i="27"/>
  <c r="J120" i="27"/>
  <c r="I120" i="27"/>
  <c r="H120" i="27"/>
  <c r="G120" i="27"/>
  <c r="D120" i="27"/>
  <c r="C120" i="27"/>
  <c r="F119" i="27"/>
  <c r="E119" i="27"/>
  <c r="F118" i="27"/>
  <c r="E118" i="27"/>
  <c r="N117" i="27"/>
  <c r="M117" i="27"/>
  <c r="L117" i="27"/>
  <c r="K117" i="27"/>
  <c r="J117" i="27"/>
  <c r="I117" i="27"/>
  <c r="H117" i="27"/>
  <c r="G117" i="27"/>
  <c r="D117" i="27"/>
  <c r="C117" i="27"/>
  <c r="F116" i="27"/>
  <c r="E116" i="27"/>
  <c r="F115" i="27"/>
  <c r="E115" i="27"/>
  <c r="F114" i="27"/>
  <c r="E114" i="27"/>
  <c r="F113" i="27"/>
  <c r="E113" i="27"/>
  <c r="N112" i="27"/>
  <c r="M112" i="27"/>
  <c r="L112" i="27"/>
  <c r="K112" i="27"/>
  <c r="J112" i="27"/>
  <c r="I112" i="27"/>
  <c r="H112" i="27"/>
  <c r="G112" i="27"/>
  <c r="D112" i="27"/>
  <c r="C112" i="27"/>
  <c r="F111" i="27"/>
  <c r="E111" i="27"/>
  <c r="F110" i="27"/>
  <c r="E110" i="27"/>
  <c r="N109" i="27"/>
  <c r="M109" i="27"/>
  <c r="L109" i="27"/>
  <c r="K109" i="27"/>
  <c r="J109" i="27"/>
  <c r="I109" i="27"/>
  <c r="H109" i="27"/>
  <c r="G109" i="27"/>
  <c r="D109" i="27"/>
  <c r="C109" i="27"/>
  <c r="F108" i="27"/>
  <c r="E108" i="27"/>
  <c r="F107" i="27"/>
  <c r="E107" i="27"/>
  <c r="N106" i="27"/>
  <c r="M106" i="27"/>
  <c r="L106" i="27"/>
  <c r="K106" i="27"/>
  <c r="J106" i="27"/>
  <c r="I106" i="27"/>
  <c r="H106" i="27"/>
  <c r="G106" i="27"/>
  <c r="D106" i="27"/>
  <c r="C106" i="27"/>
  <c r="F105" i="27"/>
  <c r="E105" i="27"/>
  <c r="F104" i="27"/>
  <c r="E104" i="27"/>
  <c r="N103" i="27"/>
  <c r="M103" i="27"/>
  <c r="L103" i="27"/>
  <c r="K103" i="27"/>
  <c r="J103" i="27"/>
  <c r="I103" i="27"/>
  <c r="H103" i="27"/>
  <c r="G103" i="27"/>
  <c r="D103" i="27"/>
  <c r="C103" i="27"/>
  <c r="F101" i="27"/>
  <c r="E101" i="27"/>
  <c r="F100" i="27"/>
  <c r="E100" i="27"/>
  <c r="F99" i="27"/>
  <c r="E99" i="27"/>
  <c r="F98" i="27"/>
  <c r="E98" i="27"/>
  <c r="F97" i="27"/>
  <c r="E97" i="27"/>
  <c r="F96" i="27"/>
  <c r="E96" i="27"/>
  <c r="F95" i="27"/>
  <c r="E95" i="27"/>
  <c r="N94" i="27"/>
  <c r="M94" i="27"/>
  <c r="L94" i="27"/>
  <c r="K94" i="27"/>
  <c r="J94" i="27"/>
  <c r="I94" i="27"/>
  <c r="H94" i="27"/>
  <c r="G94" i="27"/>
  <c r="D94" i="27"/>
  <c r="C94" i="27"/>
  <c r="F93" i="27"/>
  <c r="E93" i="27"/>
  <c r="F92" i="27"/>
  <c r="E92" i="27"/>
  <c r="F91" i="27"/>
  <c r="E91" i="27"/>
  <c r="N90" i="27"/>
  <c r="N85" i="27" s="1"/>
  <c r="M90" i="27"/>
  <c r="M85" i="27" s="1"/>
  <c r="L90" i="27"/>
  <c r="K90" i="27"/>
  <c r="J90" i="27"/>
  <c r="J85" i="27" s="1"/>
  <c r="I90" i="27"/>
  <c r="I85" i="27" s="1"/>
  <c r="H90" i="27"/>
  <c r="G90" i="27"/>
  <c r="D90" i="27"/>
  <c r="C90" i="27"/>
  <c r="F89" i="27"/>
  <c r="E89" i="27"/>
  <c r="F88" i="27"/>
  <c r="E88" i="27"/>
  <c r="F87" i="27"/>
  <c r="E87" i="27"/>
  <c r="F86" i="27"/>
  <c r="E86" i="27"/>
  <c r="F84" i="27"/>
  <c r="E84" i="27"/>
  <c r="F83" i="27"/>
  <c r="E83" i="27"/>
  <c r="F82" i="27"/>
  <c r="E82" i="27"/>
  <c r="F81" i="27"/>
  <c r="E81" i="27"/>
  <c r="F80" i="27"/>
  <c r="E80" i="27"/>
  <c r="N79" i="27"/>
  <c r="M79" i="27"/>
  <c r="L79" i="27"/>
  <c r="K79" i="27"/>
  <c r="J79" i="27"/>
  <c r="I79" i="27"/>
  <c r="H79" i="27"/>
  <c r="G79" i="27"/>
  <c r="D79" i="27"/>
  <c r="C79" i="27"/>
  <c r="F76" i="27"/>
  <c r="E76" i="27"/>
  <c r="F75" i="27"/>
  <c r="E75" i="27"/>
  <c r="F74" i="27"/>
  <c r="E74" i="27"/>
  <c r="N73" i="27"/>
  <c r="M73" i="27"/>
  <c r="L73" i="27"/>
  <c r="K73" i="27"/>
  <c r="J73" i="27"/>
  <c r="I73" i="27"/>
  <c r="H73" i="27"/>
  <c r="G73" i="27"/>
  <c r="D73" i="27"/>
  <c r="C73" i="27"/>
  <c r="F72" i="27"/>
  <c r="E72" i="27"/>
  <c r="F71" i="27"/>
  <c r="E71" i="27"/>
  <c r="F70" i="27"/>
  <c r="E70" i="27"/>
  <c r="N69" i="27"/>
  <c r="N68" i="27" s="1"/>
  <c r="M69" i="27"/>
  <c r="M68" i="27" s="1"/>
  <c r="L69" i="27"/>
  <c r="L68" i="27" s="1"/>
  <c r="L67" i="27" s="1"/>
  <c r="K69" i="27"/>
  <c r="K68" i="27" s="1"/>
  <c r="J69" i="27"/>
  <c r="J68" i="27" s="1"/>
  <c r="I69" i="27"/>
  <c r="I68" i="27" s="1"/>
  <c r="H69" i="27"/>
  <c r="H68" i="27" s="1"/>
  <c r="H67" i="27" s="1"/>
  <c r="G69" i="27"/>
  <c r="G68" i="27" s="1"/>
  <c r="D69" i="27"/>
  <c r="D68" i="27" s="1"/>
  <c r="D67" i="27" s="1"/>
  <c r="C69" i="27"/>
  <c r="C68" i="27" s="1"/>
  <c r="C67" i="27" s="1"/>
  <c r="F66" i="27"/>
  <c r="E66" i="27"/>
  <c r="F65" i="27"/>
  <c r="E65" i="27"/>
  <c r="N64" i="27"/>
  <c r="N63" i="27" s="1"/>
  <c r="M64" i="27"/>
  <c r="M63" i="27" s="1"/>
  <c r="L64" i="27"/>
  <c r="L63" i="27" s="1"/>
  <c r="K64" i="27"/>
  <c r="K63" i="27" s="1"/>
  <c r="J64" i="27"/>
  <c r="J63" i="27" s="1"/>
  <c r="I64" i="27"/>
  <c r="I63" i="27" s="1"/>
  <c r="H64" i="27"/>
  <c r="H63" i="27" s="1"/>
  <c r="G64" i="27"/>
  <c r="G63" i="27" s="1"/>
  <c r="D64" i="27"/>
  <c r="D63" i="27" s="1"/>
  <c r="C64" i="27"/>
  <c r="C63" i="27" s="1"/>
  <c r="F62" i="27"/>
  <c r="E62" i="27"/>
  <c r="F61" i="27"/>
  <c r="E61" i="27"/>
  <c r="F60" i="27"/>
  <c r="E60" i="27"/>
  <c r="F59" i="27"/>
  <c r="E59" i="27"/>
  <c r="N58" i="27"/>
  <c r="M58" i="27"/>
  <c r="L58" i="27"/>
  <c r="K58" i="27"/>
  <c r="J58" i="27"/>
  <c r="I58" i="27"/>
  <c r="H58" i="27"/>
  <c r="G58" i="27"/>
  <c r="D58" i="27"/>
  <c r="C58" i="27"/>
  <c r="F57" i="27"/>
  <c r="E57" i="27"/>
  <c r="F56" i="27"/>
  <c r="E56" i="27"/>
  <c r="F55" i="27"/>
  <c r="E55" i="27"/>
  <c r="N54" i="27"/>
  <c r="N52" i="27" s="1"/>
  <c r="M54" i="27"/>
  <c r="M52" i="27" s="1"/>
  <c r="L54" i="27"/>
  <c r="L52" i="27" s="1"/>
  <c r="K54" i="27"/>
  <c r="J54" i="27"/>
  <c r="J52" i="27" s="1"/>
  <c r="I54" i="27"/>
  <c r="I52" i="27" s="1"/>
  <c r="H54" i="27"/>
  <c r="H52" i="27" s="1"/>
  <c r="G54" i="27"/>
  <c r="G52" i="27" s="1"/>
  <c r="D54" i="27"/>
  <c r="D52" i="27" s="1"/>
  <c r="C54" i="27"/>
  <c r="C52" i="27" s="1"/>
  <c r="F53" i="27"/>
  <c r="E53" i="27"/>
  <c r="K52" i="27"/>
  <c r="F51" i="27"/>
  <c r="F50" i="27" s="1"/>
  <c r="E51" i="27"/>
  <c r="E50" i="27" s="1"/>
  <c r="N50" i="27"/>
  <c r="M50" i="27"/>
  <c r="L50" i="27"/>
  <c r="K50" i="27"/>
  <c r="J50" i="27"/>
  <c r="I50" i="27"/>
  <c r="H50" i="27"/>
  <c r="G50" i="27"/>
  <c r="D50" i="27"/>
  <c r="C50" i="27"/>
  <c r="F49" i="27"/>
  <c r="F48" i="27" s="1"/>
  <c r="E49" i="27"/>
  <c r="E48" i="27" s="1"/>
  <c r="N48" i="27"/>
  <c r="M48" i="27"/>
  <c r="L48" i="27"/>
  <c r="K48" i="27"/>
  <c r="J48" i="27"/>
  <c r="I48" i="27"/>
  <c r="H48" i="27"/>
  <c r="G48" i="27"/>
  <c r="D48" i="27"/>
  <c r="C48" i="27"/>
  <c r="F47" i="27"/>
  <c r="E47" i="27"/>
  <c r="F46" i="27"/>
  <c r="E46" i="27"/>
  <c r="F45" i="27"/>
  <c r="E45" i="27"/>
  <c r="F44" i="27"/>
  <c r="Q44" i="27" s="1"/>
  <c r="E44" i="27"/>
  <c r="F43" i="27"/>
  <c r="E43" i="27"/>
  <c r="F42" i="27"/>
  <c r="E42" i="27"/>
  <c r="F41" i="27"/>
  <c r="E41" i="27"/>
  <c r="F40" i="27"/>
  <c r="E40" i="27"/>
  <c r="F39" i="27"/>
  <c r="E39" i="27"/>
  <c r="F38" i="27"/>
  <c r="E38" i="27"/>
  <c r="F37" i="27"/>
  <c r="E37" i="27"/>
  <c r="F36" i="27"/>
  <c r="E36" i="27"/>
  <c r="F35" i="27"/>
  <c r="E35" i="27"/>
  <c r="F34" i="27"/>
  <c r="E34" i="27"/>
  <c r="N33" i="27"/>
  <c r="M33" i="27"/>
  <c r="L33" i="27"/>
  <c r="K33" i="27"/>
  <c r="J33" i="27"/>
  <c r="I33" i="27"/>
  <c r="H33" i="27"/>
  <c r="G33" i="27"/>
  <c r="D33" i="27"/>
  <c r="C33" i="27"/>
  <c r="F31" i="27"/>
  <c r="F30" i="27" s="1"/>
  <c r="E31" i="27"/>
  <c r="E30" i="27" s="1"/>
  <c r="N30" i="27"/>
  <c r="M30" i="27"/>
  <c r="L30" i="27"/>
  <c r="K30" i="27"/>
  <c r="J30" i="27"/>
  <c r="I30" i="27"/>
  <c r="H30" i="27"/>
  <c r="G30" i="27"/>
  <c r="D30" i="27"/>
  <c r="C30" i="27"/>
  <c r="F29" i="27"/>
  <c r="E29" i="27"/>
  <c r="F28" i="27"/>
  <c r="E28" i="27"/>
  <c r="F27" i="27"/>
  <c r="E27" i="27"/>
  <c r="F26" i="27"/>
  <c r="E26" i="27"/>
  <c r="N25" i="27"/>
  <c r="N22" i="27" s="1"/>
  <c r="N21" i="27" s="1"/>
  <c r="M25" i="27"/>
  <c r="L25" i="27"/>
  <c r="K25" i="27"/>
  <c r="J25" i="27"/>
  <c r="J22" i="27" s="1"/>
  <c r="J21" i="27" s="1"/>
  <c r="I25" i="27"/>
  <c r="H25" i="27"/>
  <c r="G25" i="27"/>
  <c r="F25" i="27"/>
  <c r="D25" i="27"/>
  <c r="C25" i="27"/>
  <c r="F24" i="27"/>
  <c r="F23" i="27" s="1"/>
  <c r="E24" i="27"/>
  <c r="E23" i="27" s="1"/>
  <c r="N23" i="27"/>
  <c r="M23" i="27"/>
  <c r="L23" i="27"/>
  <c r="L22" i="27" s="1"/>
  <c r="K23" i="27"/>
  <c r="J23" i="27"/>
  <c r="I23" i="27"/>
  <c r="H23" i="27"/>
  <c r="G23" i="27"/>
  <c r="D23" i="27"/>
  <c r="D22" i="27" s="1"/>
  <c r="C23" i="27"/>
  <c r="I22" i="27"/>
  <c r="I21" i="27" s="1"/>
  <c r="H22" i="27"/>
  <c r="H21" i="27" s="1"/>
  <c r="F19" i="27"/>
  <c r="E19" i="27"/>
  <c r="F18" i="27"/>
  <c r="E18" i="27"/>
  <c r="N17" i="27"/>
  <c r="N16" i="27" s="1"/>
  <c r="N15" i="27" s="1"/>
  <c r="M17" i="27"/>
  <c r="M16" i="27" s="1"/>
  <c r="M15" i="27" s="1"/>
  <c r="L17" i="27"/>
  <c r="L16" i="27" s="1"/>
  <c r="L15" i="27" s="1"/>
  <c r="K17" i="27"/>
  <c r="K16" i="27" s="1"/>
  <c r="K15" i="27" s="1"/>
  <c r="J17" i="27"/>
  <c r="J16" i="27" s="1"/>
  <c r="J15" i="27" s="1"/>
  <c r="I17" i="27"/>
  <c r="I16" i="27" s="1"/>
  <c r="I15" i="27" s="1"/>
  <c r="H17" i="27"/>
  <c r="H16" i="27" s="1"/>
  <c r="H15" i="27" s="1"/>
  <c r="G17" i="27"/>
  <c r="G16" i="27" s="1"/>
  <c r="G15" i="27" s="1"/>
  <c r="D17" i="27"/>
  <c r="D16" i="27" s="1"/>
  <c r="D15" i="27" s="1"/>
  <c r="C17" i="27"/>
  <c r="C16" i="27" s="1"/>
  <c r="C15" i="27" s="1"/>
  <c r="N78" i="27" l="1"/>
  <c r="N77" i="27" s="1"/>
  <c r="F140" i="27"/>
  <c r="F193" i="27"/>
  <c r="D21" i="27"/>
  <c r="E73" i="27"/>
  <c r="E109" i="27"/>
  <c r="E117" i="27"/>
  <c r="E120" i="27"/>
  <c r="E292" i="27"/>
  <c r="F305" i="27"/>
  <c r="E413" i="27"/>
  <c r="E417" i="27"/>
  <c r="E445" i="27"/>
  <c r="D468" i="27"/>
  <c r="C484" i="27"/>
  <c r="I484" i="27"/>
  <c r="M484" i="27"/>
  <c r="N200" i="32"/>
  <c r="D200" i="32"/>
  <c r="E164" i="32"/>
  <c r="F412" i="31"/>
  <c r="F164" i="31"/>
  <c r="E164" i="30"/>
  <c r="F412" i="30"/>
  <c r="L13" i="30"/>
  <c r="L13" i="31"/>
  <c r="E468" i="27"/>
  <c r="F20" i="32"/>
  <c r="F14" i="32" s="1"/>
  <c r="G13" i="31"/>
  <c r="K500" i="30"/>
  <c r="M13" i="31"/>
  <c r="F350" i="30"/>
  <c r="D13" i="32"/>
  <c r="F350" i="29"/>
  <c r="E350" i="29"/>
  <c r="M13" i="30"/>
  <c r="M500" i="30" s="1"/>
  <c r="E480" i="32"/>
  <c r="F412" i="32"/>
  <c r="G13" i="30"/>
  <c r="H13" i="30"/>
  <c r="F260" i="27"/>
  <c r="E312" i="27"/>
  <c r="C331" i="27"/>
  <c r="I331" i="27"/>
  <c r="M331" i="27"/>
  <c r="G331" i="27"/>
  <c r="K331" i="27"/>
  <c r="C468" i="27"/>
  <c r="D13" i="30"/>
  <c r="F235" i="30"/>
  <c r="C200" i="32"/>
  <c r="H200" i="32"/>
  <c r="J13" i="32"/>
  <c r="J13" i="31"/>
  <c r="F102" i="31"/>
  <c r="F20" i="30"/>
  <c r="F14" i="30" s="1"/>
  <c r="M201" i="29"/>
  <c r="G13" i="29"/>
  <c r="E311" i="30"/>
  <c r="F13" i="32"/>
  <c r="F200" i="31"/>
  <c r="F468" i="27"/>
  <c r="F412" i="29"/>
  <c r="I13" i="30"/>
  <c r="N201" i="31"/>
  <c r="F73" i="27"/>
  <c r="F79" i="27"/>
  <c r="I311" i="27"/>
  <c r="M311" i="27"/>
  <c r="F449" i="27"/>
  <c r="E453" i="27"/>
  <c r="D200" i="29"/>
  <c r="I200" i="30"/>
  <c r="C201" i="30"/>
  <c r="H13" i="31"/>
  <c r="J201" i="31"/>
  <c r="H200" i="31"/>
  <c r="C13" i="32"/>
  <c r="C500" i="32" s="1"/>
  <c r="M13" i="32"/>
  <c r="M500" i="32" s="1"/>
  <c r="N13" i="31"/>
  <c r="C13" i="31"/>
  <c r="N13" i="32"/>
  <c r="N500" i="32" s="1"/>
  <c r="I13" i="32"/>
  <c r="G500" i="30"/>
  <c r="F90" i="27"/>
  <c r="F103" i="27"/>
  <c r="F117" i="27"/>
  <c r="E135" i="27"/>
  <c r="E140" i="27"/>
  <c r="E169" i="27"/>
  <c r="C164" i="27"/>
  <c r="E196" i="27"/>
  <c r="E236" i="27"/>
  <c r="E248" i="27"/>
  <c r="K235" i="27"/>
  <c r="E251" i="27"/>
  <c r="E277" i="27"/>
  <c r="J291" i="27"/>
  <c r="N291" i="27"/>
  <c r="H291" i="27"/>
  <c r="L291" i="27"/>
  <c r="F295" i="27"/>
  <c r="D291" i="27"/>
  <c r="I291" i="27"/>
  <c r="M291" i="27"/>
  <c r="L311" i="27"/>
  <c r="E421" i="27"/>
  <c r="C412" i="27"/>
  <c r="L200" i="29"/>
  <c r="E480" i="29"/>
  <c r="F102" i="29"/>
  <c r="E102" i="29"/>
  <c r="C200" i="29"/>
  <c r="E202" i="30"/>
  <c r="F13" i="31"/>
  <c r="M200" i="31"/>
  <c r="M500" i="31" s="1"/>
  <c r="G200" i="31"/>
  <c r="G500" i="31" s="1"/>
  <c r="C201" i="31"/>
  <c r="G200" i="32"/>
  <c r="I13" i="31"/>
  <c r="E412" i="30"/>
  <c r="F164" i="30"/>
  <c r="F13" i="30" s="1"/>
  <c r="N20" i="30"/>
  <c r="N14" i="30" s="1"/>
  <c r="N13" i="30" s="1"/>
  <c r="N500" i="30" s="1"/>
  <c r="N500" i="31"/>
  <c r="M22" i="27"/>
  <c r="D202" i="27"/>
  <c r="G291" i="27"/>
  <c r="K291" i="27"/>
  <c r="C291" i="27"/>
  <c r="E357" i="27"/>
  <c r="J468" i="27"/>
  <c r="G484" i="27"/>
  <c r="K484" i="27"/>
  <c r="K480" i="27" s="1"/>
  <c r="K200" i="27" s="1"/>
  <c r="G200" i="29"/>
  <c r="N201" i="29"/>
  <c r="F164" i="29"/>
  <c r="L200" i="30"/>
  <c r="E20" i="30"/>
  <c r="E14" i="30" s="1"/>
  <c r="I200" i="31"/>
  <c r="I500" i="31" s="1"/>
  <c r="J200" i="31"/>
  <c r="J500" i="31" s="1"/>
  <c r="M201" i="31"/>
  <c r="K500" i="32"/>
  <c r="I200" i="32"/>
  <c r="G20" i="32"/>
  <c r="G14" i="32" s="1"/>
  <c r="G13" i="32" s="1"/>
  <c r="G500" i="32" s="1"/>
  <c r="F480" i="30"/>
  <c r="F200" i="30" s="1"/>
  <c r="C13" i="30"/>
  <c r="J20" i="30"/>
  <c r="J14" i="30" s="1"/>
  <c r="J13" i="30" s="1"/>
  <c r="J500" i="30" s="1"/>
  <c r="F282" i="27"/>
  <c r="J500" i="32"/>
  <c r="E13" i="32"/>
  <c r="F201" i="32"/>
  <c r="F200" i="32"/>
  <c r="F500" i="32" s="1"/>
  <c r="H500" i="32"/>
  <c r="E200" i="32"/>
  <c r="E500" i="32" s="1"/>
  <c r="H201" i="32"/>
  <c r="D201" i="32"/>
  <c r="L200" i="32"/>
  <c r="D500" i="32"/>
  <c r="E13" i="31"/>
  <c r="E235" i="31"/>
  <c r="E200" i="31" s="1"/>
  <c r="D200" i="31"/>
  <c r="D500" i="31" s="1"/>
  <c r="C200" i="31"/>
  <c r="C500" i="31" s="1"/>
  <c r="F500" i="31"/>
  <c r="E201" i="31"/>
  <c r="F201" i="31"/>
  <c r="K500" i="31"/>
  <c r="I201" i="31"/>
  <c r="H200" i="30"/>
  <c r="H500" i="30" s="1"/>
  <c r="E235" i="30"/>
  <c r="E201" i="30" s="1"/>
  <c r="C200" i="30"/>
  <c r="C500" i="30" s="1"/>
  <c r="I500" i="30"/>
  <c r="E13" i="30"/>
  <c r="F201" i="30"/>
  <c r="D200" i="30"/>
  <c r="D500" i="30" s="1"/>
  <c r="M20" i="29"/>
  <c r="M14" i="29" s="1"/>
  <c r="D13" i="29"/>
  <c r="D500" i="29" s="1"/>
  <c r="C13" i="29"/>
  <c r="I412" i="27"/>
  <c r="C235" i="27"/>
  <c r="C201" i="27" s="1"/>
  <c r="N20" i="29"/>
  <c r="N14" i="29" s="1"/>
  <c r="N13" i="29" s="1"/>
  <c r="F291" i="27"/>
  <c r="I468" i="27"/>
  <c r="M468" i="27"/>
  <c r="F235" i="29"/>
  <c r="M412" i="27"/>
  <c r="G350" i="27"/>
  <c r="K350" i="27"/>
  <c r="H200" i="29"/>
  <c r="E202" i="29"/>
  <c r="E235" i="29"/>
  <c r="E201" i="29" s="1"/>
  <c r="K13" i="29"/>
  <c r="C500" i="29"/>
  <c r="G412" i="27"/>
  <c r="G480" i="27"/>
  <c r="L13" i="29"/>
  <c r="F32" i="29"/>
  <c r="F20" i="29" s="1"/>
  <c r="F14" i="29" s="1"/>
  <c r="F13" i="29" s="1"/>
  <c r="E54" i="27"/>
  <c r="F64" i="27"/>
  <c r="F63" i="27" s="1"/>
  <c r="F106" i="27"/>
  <c r="E112" i="27"/>
  <c r="F135" i="27"/>
  <c r="E185" i="27"/>
  <c r="F196" i="27"/>
  <c r="D235" i="27"/>
  <c r="E256" i="27"/>
  <c r="F277" i="27"/>
  <c r="G311" i="27"/>
  <c r="K311" i="27"/>
  <c r="E327" i="27"/>
  <c r="E311" i="27" s="1"/>
  <c r="L350" i="27"/>
  <c r="F357" i="27"/>
  <c r="F387" i="27"/>
  <c r="F395" i="27"/>
  <c r="F399" i="27"/>
  <c r="E496" i="27"/>
  <c r="E495" i="27" s="1"/>
  <c r="H13" i="29"/>
  <c r="N200" i="29"/>
  <c r="I200" i="29"/>
  <c r="E164" i="29"/>
  <c r="E291" i="29"/>
  <c r="K200" i="29"/>
  <c r="M13" i="29"/>
  <c r="M500" i="29" s="1"/>
  <c r="N235" i="27"/>
  <c r="K412" i="27"/>
  <c r="J13" i="29"/>
  <c r="J500" i="29" s="1"/>
  <c r="M21" i="27"/>
  <c r="E33" i="27"/>
  <c r="F54" i="27"/>
  <c r="E90" i="27"/>
  <c r="E94" i="27"/>
  <c r="E103" i="27"/>
  <c r="E102" i="27" s="1"/>
  <c r="M102" i="27"/>
  <c r="E106" i="27"/>
  <c r="J102" i="27"/>
  <c r="N102" i="27"/>
  <c r="F120" i="27"/>
  <c r="E130" i="27"/>
  <c r="L164" i="27"/>
  <c r="F177" i="27"/>
  <c r="F185" i="27"/>
  <c r="H164" i="27"/>
  <c r="F189" i="27"/>
  <c r="E193" i="27"/>
  <c r="E203" i="27"/>
  <c r="E260" i="27"/>
  <c r="E295" i="27"/>
  <c r="J311" i="27"/>
  <c r="N311" i="27"/>
  <c r="E332" i="27"/>
  <c r="D350" i="27"/>
  <c r="C350" i="27"/>
  <c r="E371" i="27"/>
  <c r="F406" i="27"/>
  <c r="F405" i="27" s="1"/>
  <c r="F429" i="27"/>
  <c r="F433" i="27"/>
  <c r="E437" i="27"/>
  <c r="C480" i="27"/>
  <c r="I480" i="27"/>
  <c r="M480" i="27"/>
  <c r="H484" i="27"/>
  <c r="H480" i="27" s="1"/>
  <c r="L484" i="27"/>
  <c r="L480" i="27" s="1"/>
  <c r="F496" i="27"/>
  <c r="F495" i="27" s="1"/>
  <c r="E20" i="29"/>
  <c r="E14" i="29" s="1"/>
  <c r="E13" i="29" s="1"/>
  <c r="F202" i="29"/>
  <c r="F201" i="29" s="1"/>
  <c r="E412" i="29"/>
  <c r="I20" i="29"/>
  <c r="I14" i="29" s="1"/>
  <c r="I13" i="29" s="1"/>
  <c r="G500" i="29"/>
  <c r="J201" i="29"/>
  <c r="D201" i="29"/>
  <c r="H201" i="29"/>
  <c r="H500" i="29"/>
  <c r="D164" i="27"/>
  <c r="I164" i="27"/>
  <c r="M164" i="27"/>
  <c r="M235" i="27"/>
  <c r="J412" i="27"/>
  <c r="N480" i="27"/>
  <c r="E17" i="27"/>
  <c r="E16" i="27" s="1"/>
  <c r="E15" i="27" s="1"/>
  <c r="E52" i="27"/>
  <c r="G67" i="27"/>
  <c r="K67" i="27"/>
  <c r="E69" i="27"/>
  <c r="E68" i="27" s="1"/>
  <c r="E67" i="27" s="1"/>
  <c r="J78" i="27"/>
  <c r="J77" i="27" s="1"/>
  <c r="D85" i="27"/>
  <c r="F109" i="27"/>
  <c r="F125" i="27"/>
  <c r="F145" i="27"/>
  <c r="E159" i="27"/>
  <c r="F169" i="27"/>
  <c r="F173" i="27"/>
  <c r="E177" i="27"/>
  <c r="E181" i="27"/>
  <c r="L235" i="27"/>
  <c r="L201" i="27" s="1"/>
  <c r="E282" i="27"/>
  <c r="E300" i="27"/>
  <c r="E291" i="27" s="1"/>
  <c r="F312" i="27"/>
  <c r="D331" i="27"/>
  <c r="J331" i="27"/>
  <c r="N331" i="27"/>
  <c r="F347" i="27"/>
  <c r="F367" i="27"/>
  <c r="E395" i="27"/>
  <c r="E399" i="27"/>
  <c r="E406" i="27"/>
  <c r="E405" i="27" s="1"/>
  <c r="F421" i="27"/>
  <c r="F425" i="27"/>
  <c r="E429" i="27"/>
  <c r="E433" i="27"/>
  <c r="E449" i="27"/>
  <c r="C200" i="27"/>
  <c r="D484" i="27"/>
  <c r="D480" i="27" s="1"/>
  <c r="J484" i="27"/>
  <c r="J480" i="27" s="1"/>
  <c r="AL10" i="24"/>
  <c r="AL4" i="24" s="1"/>
  <c r="C32" i="27"/>
  <c r="K201" i="27"/>
  <c r="F17" i="27"/>
  <c r="F16" i="27" s="1"/>
  <c r="F15" i="27" s="1"/>
  <c r="L21" i="27"/>
  <c r="E25" i="27"/>
  <c r="E22" i="27" s="1"/>
  <c r="E21" i="27" s="1"/>
  <c r="I102" i="27"/>
  <c r="F112" i="27"/>
  <c r="F130" i="27"/>
  <c r="F150" i="27"/>
  <c r="F154" i="27"/>
  <c r="E305" i="27"/>
  <c r="F327" i="27"/>
  <c r="E347" i="27"/>
  <c r="E331" i="27" s="1"/>
  <c r="H350" i="27"/>
  <c r="E367" i="27"/>
  <c r="F383" i="27"/>
  <c r="F441" i="27"/>
  <c r="K32" i="27"/>
  <c r="E58" i="27"/>
  <c r="E64" i="27"/>
  <c r="E63" i="27" s="1"/>
  <c r="E79" i="27"/>
  <c r="M78" i="27"/>
  <c r="M77" i="27" s="1"/>
  <c r="C85" i="27"/>
  <c r="C78" i="27" s="1"/>
  <c r="C77" i="27" s="1"/>
  <c r="G102" i="27"/>
  <c r="K102" i="27"/>
  <c r="E154" i="27"/>
  <c r="E173" i="27"/>
  <c r="E189" i="27"/>
  <c r="D412" i="27"/>
  <c r="F490" i="27"/>
  <c r="C22" i="27"/>
  <c r="C21" i="27" s="1"/>
  <c r="D32" i="27"/>
  <c r="D20" i="27" s="1"/>
  <c r="D14" i="27" s="1"/>
  <c r="F52" i="27"/>
  <c r="F69" i="27"/>
  <c r="F68" i="27" s="1"/>
  <c r="F67" i="27" s="1"/>
  <c r="J67" i="27"/>
  <c r="N67" i="27"/>
  <c r="H85" i="27"/>
  <c r="H78" i="27" s="1"/>
  <c r="H77" i="27" s="1"/>
  <c r="L85" i="27"/>
  <c r="L78" i="27" s="1"/>
  <c r="L77" i="27" s="1"/>
  <c r="F94" i="27"/>
  <c r="D102" i="27"/>
  <c r="F159" i="27"/>
  <c r="F165" i="27"/>
  <c r="J164" i="27"/>
  <c r="N164" i="27"/>
  <c r="F181" i="27"/>
  <c r="E227" i="27"/>
  <c r="J350" i="27"/>
  <c r="N350" i="27"/>
  <c r="F391" i="27"/>
  <c r="F350" i="27" s="1"/>
  <c r="E425" i="27"/>
  <c r="E441" i="27"/>
  <c r="E490" i="27"/>
  <c r="F22" i="27"/>
  <c r="F21" i="27" s="1"/>
  <c r="G22" i="27"/>
  <c r="G21" i="27" s="1"/>
  <c r="K22" i="27"/>
  <c r="K21" i="27" s="1"/>
  <c r="K20" i="27" s="1"/>
  <c r="K14" i="27" s="1"/>
  <c r="I67" i="27"/>
  <c r="M67" i="27"/>
  <c r="I78" i="27"/>
  <c r="I77" i="27" s="1"/>
  <c r="G85" i="27"/>
  <c r="G78" i="27" s="1"/>
  <c r="G77" i="27" s="1"/>
  <c r="K85" i="27"/>
  <c r="K78" i="27" s="1"/>
  <c r="K77" i="27" s="1"/>
  <c r="E85" i="27"/>
  <c r="E78" i="27" s="1"/>
  <c r="E77" i="27" s="1"/>
  <c r="C102" i="27"/>
  <c r="N202" i="27"/>
  <c r="I350" i="27"/>
  <c r="M350" i="27"/>
  <c r="E375" i="27"/>
  <c r="E391" i="27"/>
  <c r="H412" i="27"/>
  <c r="L412" i="27"/>
  <c r="L200" i="27" s="1"/>
  <c r="F417" i="27"/>
  <c r="F412" i="27" s="1"/>
  <c r="F481" i="27"/>
  <c r="F485" i="27"/>
  <c r="D78" i="27"/>
  <c r="D77" i="27" s="1"/>
  <c r="H102" i="27"/>
  <c r="L102" i="27"/>
  <c r="M202" i="27"/>
  <c r="F248" i="27"/>
  <c r="F332" i="27"/>
  <c r="E481" i="27"/>
  <c r="E485" i="27"/>
  <c r="M32" i="27"/>
  <c r="M20" i="27" s="1"/>
  <c r="M14" i="27" s="1"/>
  <c r="L32" i="27"/>
  <c r="L20" i="27" s="1"/>
  <c r="L14" i="27" s="1"/>
  <c r="G202" i="27"/>
  <c r="F227" i="27"/>
  <c r="I32" i="27"/>
  <c r="I20" i="27" s="1"/>
  <c r="I14" i="27" s="1"/>
  <c r="F256" i="27"/>
  <c r="G235" i="27"/>
  <c r="I235" i="27"/>
  <c r="J235" i="27"/>
  <c r="F236" i="27"/>
  <c r="F203" i="27"/>
  <c r="J202" i="27"/>
  <c r="I202" i="27"/>
  <c r="F251" i="27"/>
  <c r="H32" i="27"/>
  <c r="H20" i="27" s="1"/>
  <c r="H14" i="27" s="1"/>
  <c r="G32" i="27"/>
  <c r="F33" i="27"/>
  <c r="F85" i="27"/>
  <c r="F78" i="27" s="1"/>
  <c r="F77" i="27" s="1"/>
  <c r="F58" i="27"/>
  <c r="N201" i="27"/>
  <c r="D201" i="27"/>
  <c r="J32" i="27"/>
  <c r="J20" i="27" s="1"/>
  <c r="J14" i="27" s="1"/>
  <c r="N32" i="27"/>
  <c r="N20" i="27" s="1"/>
  <c r="N14" i="27" s="1"/>
  <c r="F331" i="27"/>
  <c r="H236" i="27"/>
  <c r="H235" i="27" s="1"/>
  <c r="Z115" i="24"/>
  <c r="T115" i="24"/>
  <c r="N115" i="24"/>
  <c r="H115" i="24"/>
  <c r="AE109" i="24"/>
  <c r="AD103" i="24"/>
  <c r="AC97" i="24"/>
  <c r="AB91" i="24"/>
  <c r="AE88" i="24"/>
  <c r="AC88" i="24"/>
  <c r="AB88" i="24"/>
  <c r="Z88" i="24"/>
  <c r="T88" i="24"/>
  <c r="N88" i="24"/>
  <c r="H88" i="24"/>
  <c r="AE87" i="24"/>
  <c r="AD87" i="24"/>
  <c r="AC87" i="24"/>
  <c r="AB87" i="24"/>
  <c r="Z87" i="24"/>
  <c r="T87" i="24"/>
  <c r="N87" i="24"/>
  <c r="H87" i="24"/>
  <c r="AE86" i="24"/>
  <c r="AD86" i="24"/>
  <c r="AC86" i="24"/>
  <c r="AB86" i="24"/>
  <c r="Z86" i="24"/>
  <c r="T86" i="24"/>
  <c r="N86" i="24"/>
  <c r="H86" i="24"/>
  <c r="AE85" i="24"/>
  <c r="AD85" i="24"/>
  <c r="AC85" i="24"/>
  <c r="AB85" i="24"/>
  <c r="Z85" i="24"/>
  <c r="T85" i="24"/>
  <c r="N85" i="24"/>
  <c r="H85" i="24"/>
  <c r="AE84" i="24"/>
  <c r="AD84" i="24"/>
  <c r="AC84" i="24"/>
  <c r="AB84" i="24"/>
  <c r="Z84" i="24"/>
  <c r="T84" i="24"/>
  <c r="N84" i="24"/>
  <c r="H84" i="24"/>
  <c r="AE83" i="24"/>
  <c r="AD83" i="24"/>
  <c r="AC83" i="24"/>
  <c r="AB83" i="24"/>
  <c r="Z83" i="24"/>
  <c r="T83" i="24"/>
  <c r="N83" i="24"/>
  <c r="H83" i="24"/>
  <c r="AE82" i="24"/>
  <c r="AD82" i="24"/>
  <c r="AC82" i="24"/>
  <c r="AB82" i="24"/>
  <c r="Z82" i="24"/>
  <c r="T82" i="24"/>
  <c r="N82" i="24"/>
  <c r="H82" i="24"/>
  <c r="AE81" i="24"/>
  <c r="AD81" i="24"/>
  <c r="AC81" i="24"/>
  <c r="AB81" i="24"/>
  <c r="Z81" i="24"/>
  <c r="T81" i="24"/>
  <c r="N81" i="24"/>
  <c r="H81" i="24"/>
  <c r="Z80" i="24"/>
  <c r="T80" i="24"/>
  <c r="N80" i="24"/>
  <c r="H80" i="24"/>
  <c r="AE79" i="24"/>
  <c r="AD79" i="24"/>
  <c r="AC79" i="24"/>
  <c r="AB79" i="24"/>
  <c r="Z79" i="24"/>
  <c r="T79" i="24"/>
  <c r="N79" i="24"/>
  <c r="H79" i="24"/>
  <c r="Y78" i="24"/>
  <c r="X78" i="24"/>
  <c r="W78" i="24"/>
  <c r="V78" i="24"/>
  <c r="S78" i="24"/>
  <c r="R78" i="24"/>
  <c r="Q78" i="24"/>
  <c r="P78" i="24"/>
  <c r="M78" i="24"/>
  <c r="L78" i="24"/>
  <c r="K78" i="24"/>
  <c r="J78" i="24"/>
  <c r="G78" i="24"/>
  <c r="AE78" i="24" s="1"/>
  <c r="F78" i="24"/>
  <c r="AD78" i="24" s="1"/>
  <c r="E78" i="24"/>
  <c r="AC78" i="24" s="1"/>
  <c r="D78" i="24"/>
  <c r="AB78" i="24" s="1"/>
  <c r="AE76" i="24"/>
  <c r="AD76" i="24"/>
  <c r="AC76" i="24"/>
  <c r="AB76" i="24"/>
  <c r="Z76" i="24"/>
  <c r="T76" i="24"/>
  <c r="N76" i="24"/>
  <c r="H76" i="24"/>
  <c r="AE75" i="24"/>
  <c r="AD75" i="24"/>
  <c r="AC75" i="24"/>
  <c r="AB75" i="24"/>
  <c r="Z75" i="24"/>
  <c r="T75" i="24"/>
  <c r="N75" i="24"/>
  <c r="H75" i="24"/>
  <c r="Y74" i="24"/>
  <c r="X74" i="24"/>
  <c r="W74" i="24"/>
  <c r="V74" i="24"/>
  <c r="S74" i="24"/>
  <c r="R74" i="24"/>
  <c r="Q74" i="24"/>
  <c r="P74" i="24"/>
  <c r="M74" i="24"/>
  <c r="L74" i="24"/>
  <c r="K74" i="24"/>
  <c r="J74" i="24"/>
  <c r="G74" i="24"/>
  <c r="AE74" i="24" s="1"/>
  <c r="F74" i="24"/>
  <c r="AD74" i="24" s="1"/>
  <c r="E74" i="24"/>
  <c r="AC74" i="24" s="1"/>
  <c r="D74" i="24"/>
  <c r="AB74" i="24" s="1"/>
  <c r="AE72" i="24"/>
  <c r="AD72" i="24"/>
  <c r="AC72" i="24"/>
  <c r="AB72" i="24"/>
  <c r="Z72" i="24"/>
  <c r="T72" i="24"/>
  <c r="N72" i="24"/>
  <c r="H72" i="24"/>
  <c r="AB71" i="24"/>
  <c r="AF71" i="24" s="1"/>
  <c r="Z71" i="24"/>
  <c r="T71" i="24"/>
  <c r="N71" i="24"/>
  <c r="H71" i="24"/>
  <c r="AE70" i="24"/>
  <c r="AD70" i="24"/>
  <c r="AC70" i="24"/>
  <c r="AB70" i="24"/>
  <c r="Z70" i="24"/>
  <c r="T70" i="24"/>
  <c r="N70" i="24"/>
  <c r="H70" i="24"/>
  <c r="AE69" i="24"/>
  <c r="AD69" i="24"/>
  <c r="AC69" i="24"/>
  <c r="AB69" i="24"/>
  <c r="Z69" i="24"/>
  <c r="T69" i="24"/>
  <c r="N69" i="24"/>
  <c r="H69" i="24"/>
  <c r="AE68" i="24"/>
  <c r="AD68" i="24"/>
  <c r="AC68" i="24"/>
  <c r="AB68" i="24"/>
  <c r="Z68" i="24"/>
  <c r="T68" i="24"/>
  <c r="N68" i="24"/>
  <c r="H68" i="24"/>
  <c r="AE67" i="24"/>
  <c r="AD67" i="24"/>
  <c r="AC67" i="24"/>
  <c r="AB67" i="24"/>
  <c r="Z67" i="24"/>
  <c r="T67" i="24"/>
  <c r="N67" i="24"/>
  <c r="H67" i="24"/>
  <c r="AE66" i="24"/>
  <c r="AD66" i="24"/>
  <c r="AC66" i="24"/>
  <c r="AB66" i="24"/>
  <c r="Z66" i="24"/>
  <c r="T66" i="24"/>
  <c r="N66" i="24"/>
  <c r="H66" i="24"/>
  <c r="AE65" i="24"/>
  <c r="AD65" i="24"/>
  <c r="AC65" i="24"/>
  <c r="AB65" i="24"/>
  <c r="Z65" i="24"/>
  <c r="T65" i="24"/>
  <c r="N65" i="24"/>
  <c r="H65" i="24"/>
  <c r="AE64" i="24"/>
  <c r="AD64" i="24"/>
  <c r="AC64" i="24"/>
  <c r="AB64" i="24"/>
  <c r="Z64" i="24"/>
  <c r="T64" i="24"/>
  <c r="N64" i="24"/>
  <c r="H64" i="24"/>
  <c r="Y63" i="24"/>
  <c r="X63" i="24"/>
  <c r="W63" i="24"/>
  <c r="V63" i="24"/>
  <c r="S63" i="24"/>
  <c r="R63" i="24"/>
  <c r="Q63" i="24"/>
  <c r="P63" i="24"/>
  <c r="M63" i="24"/>
  <c r="L63" i="24"/>
  <c r="K63" i="24"/>
  <c r="J63" i="24"/>
  <c r="G63" i="24"/>
  <c r="AE63" i="24" s="1"/>
  <c r="F63" i="24"/>
  <c r="AD63" i="24" s="1"/>
  <c r="E63" i="24"/>
  <c r="D63" i="24"/>
  <c r="AB63" i="24" s="1"/>
  <c r="AE62" i="24"/>
  <c r="AD62" i="24"/>
  <c r="AC62" i="24"/>
  <c r="AB62" i="24"/>
  <c r="Z62" i="24"/>
  <c r="T62" i="24"/>
  <c r="N62" i="24"/>
  <c r="H62" i="24"/>
  <c r="AE61" i="24"/>
  <c r="AD61" i="24"/>
  <c r="AC61" i="24"/>
  <c r="AB61" i="24"/>
  <c r="Z61" i="24"/>
  <c r="T61" i="24"/>
  <c r="N61" i="24"/>
  <c r="H61" i="24"/>
  <c r="AE60" i="24"/>
  <c r="AD60" i="24"/>
  <c r="AC60" i="24"/>
  <c r="AB60" i="24"/>
  <c r="Z60" i="24"/>
  <c r="T60" i="24"/>
  <c r="N60" i="24"/>
  <c r="H60" i="24"/>
  <c r="AE59" i="24"/>
  <c r="AD59" i="24"/>
  <c r="AC59" i="24"/>
  <c r="AB59" i="24"/>
  <c r="Z59" i="24"/>
  <c r="T59" i="24"/>
  <c r="N59" i="24"/>
  <c r="H59" i="24"/>
  <c r="AE58" i="24"/>
  <c r="AD58" i="24"/>
  <c r="AC58" i="24"/>
  <c r="AB58" i="24"/>
  <c r="Z58" i="24"/>
  <c r="T58" i="24"/>
  <c r="N58" i="24"/>
  <c r="H58" i="24"/>
  <c r="AE57" i="24"/>
  <c r="AD57" i="24"/>
  <c r="AC57" i="24"/>
  <c r="AB57" i="24"/>
  <c r="Z57" i="24"/>
  <c r="T57" i="24"/>
  <c r="N57" i="24"/>
  <c r="H57" i="24"/>
  <c r="AE56" i="24"/>
  <c r="AD56" i="24"/>
  <c r="AC56" i="24"/>
  <c r="AB56" i="24"/>
  <c r="Z56" i="24"/>
  <c r="T56" i="24"/>
  <c r="N56" i="24"/>
  <c r="H56" i="24"/>
  <c r="AE55" i="24"/>
  <c r="AD55" i="24"/>
  <c r="AC55" i="24"/>
  <c r="AB55" i="24"/>
  <c r="Z55" i="24"/>
  <c r="T55" i="24"/>
  <c r="N55" i="24"/>
  <c r="H55" i="24"/>
  <c r="AE54" i="24"/>
  <c r="AD54" i="24"/>
  <c r="AC54" i="24"/>
  <c r="AB54" i="24"/>
  <c r="Z54" i="24"/>
  <c r="T54" i="24"/>
  <c r="N54" i="24"/>
  <c r="H54" i="24"/>
  <c r="AE53" i="24"/>
  <c r="AD53" i="24"/>
  <c r="AC53" i="24"/>
  <c r="AB53" i="24"/>
  <c r="Z53" i="24"/>
  <c r="T53" i="24"/>
  <c r="N53" i="24"/>
  <c r="H53" i="24"/>
  <c r="AE52" i="24"/>
  <c r="AD52" i="24"/>
  <c r="AC52" i="24"/>
  <c r="AB52" i="24"/>
  <c r="Z52" i="24"/>
  <c r="T52" i="24"/>
  <c r="N52" i="24"/>
  <c r="H52" i="24"/>
  <c r="AE51" i="24"/>
  <c r="AD51" i="24"/>
  <c r="AC51" i="24"/>
  <c r="AB51" i="24"/>
  <c r="Z51" i="24"/>
  <c r="T51" i="24"/>
  <c r="N51" i="24"/>
  <c r="H51" i="24"/>
  <c r="AE50" i="24"/>
  <c r="AD50" i="24"/>
  <c r="AC50" i="24"/>
  <c r="AB50" i="24"/>
  <c r="Z50" i="24"/>
  <c r="T50" i="24"/>
  <c r="N50" i="24"/>
  <c r="H50" i="24"/>
  <c r="AE49" i="24"/>
  <c r="AD49" i="24"/>
  <c r="AC49" i="24"/>
  <c r="AB49" i="24"/>
  <c r="Z49" i="24"/>
  <c r="T49" i="24"/>
  <c r="N49" i="24"/>
  <c r="H49" i="24"/>
  <c r="AE48" i="24"/>
  <c r="AD48" i="24"/>
  <c r="AC48" i="24"/>
  <c r="AB48" i="24"/>
  <c r="Z48" i="24"/>
  <c r="T48" i="24"/>
  <c r="N48" i="24"/>
  <c r="H48" i="24"/>
  <c r="AE47" i="24"/>
  <c r="AD47" i="24"/>
  <c r="AC47" i="24"/>
  <c r="AB47" i="24"/>
  <c r="Z47" i="24"/>
  <c r="T47" i="24"/>
  <c r="N47" i="24"/>
  <c r="H47" i="24"/>
  <c r="AE46" i="24"/>
  <c r="AD46" i="24"/>
  <c r="AC46" i="24"/>
  <c r="AB46" i="24"/>
  <c r="Z46" i="24"/>
  <c r="T46" i="24"/>
  <c r="N46" i="24"/>
  <c r="H46" i="24"/>
  <c r="AE45" i="24"/>
  <c r="AD45" i="24"/>
  <c r="AC45" i="24"/>
  <c r="AB45" i="24"/>
  <c r="Z45" i="24"/>
  <c r="T45" i="24"/>
  <c r="N45" i="24"/>
  <c r="H45" i="24"/>
  <c r="AE44" i="24"/>
  <c r="AD44" i="24"/>
  <c r="AC44" i="24"/>
  <c r="AB44" i="24"/>
  <c r="Z44" i="24"/>
  <c r="T44" i="24"/>
  <c r="N44" i="24"/>
  <c r="H44" i="24"/>
  <c r="AE43" i="24"/>
  <c r="AD43" i="24"/>
  <c r="AC43" i="24"/>
  <c r="AB43" i="24"/>
  <c r="Z43" i="24"/>
  <c r="T43" i="24"/>
  <c r="N43" i="24"/>
  <c r="H43" i="24"/>
  <c r="Y42" i="24"/>
  <c r="X42" i="24"/>
  <c r="W42" i="24"/>
  <c r="V42" i="24"/>
  <c r="S42" i="24"/>
  <c r="R42" i="24"/>
  <c r="Q42" i="24"/>
  <c r="P42" i="24"/>
  <c r="M42" i="24"/>
  <c r="L42" i="24"/>
  <c r="K42" i="24"/>
  <c r="J42" i="24"/>
  <c r="G42" i="24"/>
  <c r="AE42" i="24" s="1"/>
  <c r="F42" i="24"/>
  <c r="AD42" i="24" s="1"/>
  <c r="E42" i="24"/>
  <c r="AC42" i="24" s="1"/>
  <c r="D42" i="24"/>
  <c r="AB42" i="24" s="1"/>
  <c r="AE41" i="24"/>
  <c r="AD41" i="24"/>
  <c r="AC41" i="24"/>
  <c r="AB41" i="24"/>
  <c r="Z41" i="24"/>
  <c r="T41" i="24"/>
  <c r="N41" i="24"/>
  <c r="H41" i="24"/>
  <c r="AE40" i="24"/>
  <c r="AD40" i="24"/>
  <c r="AC40" i="24"/>
  <c r="AB40" i="24"/>
  <c r="Z40" i="24"/>
  <c r="T40" i="24"/>
  <c r="N40" i="24"/>
  <c r="H40" i="24"/>
  <c r="AE39" i="24"/>
  <c r="AD39" i="24"/>
  <c r="AC39" i="24"/>
  <c r="AB39" i="24"/>
  <c r="Z39" i="24"/>
  <c r="T39" i="24"/>
  <c r="N39" i="24"/>
  <c r="H39" i="24"/>
  <c r="Y38" i="24"/>
  <c r="X38" i="24"/>
  <c r="W38" i="24"/>
  <c r="V38" i="24"/>
  <c r="S38" i="24"/>
  <c r="R38" i="24"/>
  <c r="Q38" i="24"/>
  <c r="P38" i="24"/>
  <c r="M38" i="24"/>
  <c r="L38" i="24"/>
  <c r="K38" i="24"/>
  <c r="J38" i="24"/>
  <c r="G38" i="24"/>
  <c r="AE38" i="24" s="1"/>
  <c r="F38" i="24"/>
  <c r="AD38" i="24" s="1"/>
  <c r="E38" i="24"/>
  <c r="AC38" i="24" s="1"/>
  <c r="D38" i="24"/>
  <c r="AE37" i="24"/>
  <c r="AD37" i="24"/>
  <c r="AC37" i="24"/>
  <c r="AB37" i="24"/>
  <c r="Z37" i="24"/>
  <c r="T37" i="24"/>
  <c r="N37" i="24"/>
  <c r="H37" i="24"/>
  <c r="AE36" i="24"/>
  <c r="AD36" i="24"/>
  <c r="AC36" i="24"/>
  <c r="AB36" i="24"/>
  <c r="Z36" i="24"/>
  <c r="T36" i="24"/>
  <c r="N36" i="24"/>
  <c r="H36" i="24"/>
  <c r="AE35" i="24"/>
  <c r="AD35" i="24"/>
  <c r="AC35" i="24"/>
  <c r="AB35" i="24"/>
  <c r="Z35" i="24"/>
  <c r="T35" i="24"/>
  <c r="N35" i="24"/>
  <c r="H35" i="24"/>
  <c r="AE34" i="24"/>
  <c r="AD34" i="24"/>
  <c r="AC34" i="24"/>
  <c r="AB34" i="24"/>
  <c r="Z34" i="24"/>
  <c r="T34" i="24"/>
  <c r="N34" i="24"/>
  <c r="H34" i="24"/>
  <c r="Y33" i="24"/>
  <c r="X33" i="24"/>
  <c r="W33" i="24"/>
  <c r="V33" i="24"/>
  <c r="S33" i="24"/>
  <c r="R33" i="24"/>
  <c r="Q33" i="24"/>
  <c r="P33" i="24"/>
  <c r="M33" i="24"/>
  <c r="L33" i="24"/>
  <c r="K33" i="24"/>
  <c r="J33" i="24"/>
  <c r="G33" i="24"/>
  <c r="AE33" i="24" s="1"/>
  <c r="F33" i="24"/>
  <c r="AD33" i="24" s="1"/>
  <c r="E33" i="24"/>
  <c r="AC33" i="24" s="1"/>
  <c r="D33" i="24"/>
  <c r="AE32" i="24"/>
  <c r="AD32" i="24"/>
  <c r="AC32" i="24"/>
  <c r="AB32" i="24"/>
  <c r="Z32" i="24"/>
  <c r="T32" i="24"/>
  <c r="N32" i="24"/>
  <c r="H32" i="24"/>
  <c r="Y31" i="24"/>
  <c r="X31" i="24"/>
  <c r="W31" i="24"/>
  <c r="V31" i="24"/>
  <c r="S31" i="24"/>
  <c r="R31" i="24"/>
  <c r="Q31" i="24"/>
  <c r="P31" i="24"/>
  <c r="M31" i="24"/>
  <c r="L31" i="24"/>
  <c r="K31" i="24"/>
  <c r="J31" i="24"/>
  <c r="G31" i="24"/>
  <c r="AE31" i="24" s="1"/>
  <c r="F31" i="24"/>
  <c r="AD31" i="24" s="1"/>
  <c r="E31" i="24"/>
  <c r="AC31" i="24" s="1"/>
  <c r="D31" i="24"/>
  <c r="AB31" i="24" s="1"/>
  <c r="AE30" i="24"/>
  <c r="AD30" i="24"/>
  <c r="AC30" i="24"/>
  <c r="AB30" i="24"/>
  <c r="Z30" i="24"/>
  <c r="T30" i="24"/>
  <c r="N30" i="24"/>
  <c r="H30" i="24"/>
  <c r="AE29" i="24"/>
  <c r="AD29" i="24"/>
  <c r="AC29" i="24"/>
  <c r="AB29" i="24"/>
  <c r="Z29" i="24"/>
  <c r="T29" i="24"/>
  <c r="N29" i="24"/>
  <c r="H29" i="24"/>
  <c r="AE28" i="24"/>
  <c r="AD28" i="24"/>
  <c r="AC28" i="24"/>
  <c r="AB28" i="24"/>
  <c r="Z28" i="24"/>
  <c r="T28" i="24"/>
  <c r="N28" i="24"/>
  <c r="H28" i="24"/>
  <c r="AE27" i="24"/>
  <c r="AD27" i="24"/>
  <c r="AC27" i="24"/>
  <c r="AB27" i="24"/>
  <c r="Z27" i="24"/>
  <c r="T27" i="24"/>
  <c r="N27" i="24"/>
  <c r="H27" i="24"/>
  <c r="AE26" i="24"/>
  <c r="AD26" i="24"/>
  <c r="AC26" i="24"/>
  <c r="AB26" i="24"/>
  <c r="Z26" i="24"/>
  <c r="T26" i="24"/>
  <c r="N26" i="24"/>
  <c r="H26" i="24"/>
  <c r="AE25" i="24"/>
  <c r="AD25" i="24"/>
  <c r="AC25" i="24"/>
  <c r="AB25" i="24"/>
  <c r="Z25" i="24"/>
  <c r="T25" i="24"/>
  <c r="N25" i="24"/>
  <c r="H25" i="24"/>
  <c r="AE24" i="24"/>
  <c r="AD24" i="24"/>
  <c r="AC24" i="24"/>
  <c r="AB24" i="24"/>
  <c r="Z24" i="24"/>
  <c r="T24" i="24"/>
  <c r="N24" i="24"/>
  <c r="H24" i="24"/>
  <c r="AE23" i="24"/>
  <c r="AD23" i="24"/>
  <c r="AC23" i="24"/>
  <c r="AB23" i="24"/>
  <c r="Z23" i="24"/>
  <c r="T23" i="24"/>
  <c r="N23" i="24"/>
  <c r="H23" i="24"/>
  <c r="AE22" i="24"/>
  <c r="AD22" i="24"/>
  <c r="AC22" i="24"/>
  <c r="AB22" i="24"/>
  <c r="Z22" i="24"/>
  <c r="T22" i="24"/>
  <c r="N22" i="24"/>
  <c r="H22" i="24"/>
  <c r="AE21" i="24"/>
  <c r="AD21" i="24"/>
  <c r="AC21" i="24"/>
  <c r="AB21" i="24"/>
  <c r="Z21" i="24"/>
  <c r="T21" i="24"/>
  <c r="N21" i="24"/>
  <c r="H21" i="24"/>
  <c r="Y20" i="24"/>
  <c r="Y19" i="24" s="1"/>
  <c r="X20" i="24"/>
  <c r="W20" i="24"/>
  <c r="W19" i="24" s="1"/>
  <c r="V20" i="24"/>
  <c r="S20" i="24"/>
  <c r="R20" i="24"/>
  <c r="R19" i="24" s="1"/>
  <c r="Q20" i="24"/>
  <c r="Q19" i="24" s="1"/>
  <c r="P20" i="24"/>
  <c r="M20" i="24"/>
  <c r="M19" i="24" s="1"/>
  <c r="L20" i="24"/>
  <c r="L19" i="24" s="1"/>
  <c r="K20" i="24"/>
  <c r="K19" i="24" s="1"/>
  <c r="J20" i="24"/>
  <c r="G20" i="24"/>
  <c r="F20" i="24"/>
  <c r="E20" i="24"/>
  <c r="AC20" i="24" s="1"/>
  <c r="D20" i="24"/>
  <c r="D19" i="24" s="1"/>
  <c r="AE17" i="24"/>
  <c r="AD17" i="24"/>
  <c r="AC17" i="24"/>
  <c r="AB17" i="24"/>
  <c r="Z17" i="24"/>
  <c r="T17" i="24"/>
  <c r="N17" i="24"/>
  <c r="H17" i="24"/>
  <c r="Y16" i="24"/>
  <c r="X16" i="24"/>
  <c r="W16" i="24"/>
  <c r="V16" i="24"/>
  <c r="S16" i="24"/>
  <c r="R16" i="24"/>
  <c r="Q16" i="24"/>
  <c r="P16" i="24"/>
  <c r="M16" i="24"/>
  <c r="L16" i="24"/>
  <c r="K16" i="24"/>
  <c r="J16" i="24"/>
  <c r="G16" i="24"/>
  <c r="AE16" i="24" s="1"/>
  <c r="F16" i="24"/>
  <c r="AD16" i="24" s="1"/>
  <c r="E16" i="24"/>
  <c r="AC16" i="24" s="1"/>
  <c r="D16" i="24"/>
  <c r="AB16" i="24" s="1"/>
  <c r="AE15" i="24"/>
  <c r="AD15" i="24"/>
  <c r="AC15" i="24"/>
  <c r="AB15" i="24"/>
  <c r="Z15" i="24"/>
  <c r="T15" i="24"/>
  <c r="N15" i="24"/>
  <c r="H15" i="24"/>
  <c r="Y14" i="24"/>
  <c r="X14" i="24"/>
  <c r="W14" i="24"/>
  <c r="V14" i="24"/>
  <c r="S14" i="24"/>
  <c r="R14" i="24"/>
  <c r="Q14" i="24"/>
  <c r="P14" i="24"/>
  <c r="J14" i="24"/>
  <c r="G14" i="24"/>
  <c r="F14" i="24"/>
  <c r="E14" i="24"/>
  <c r="D14" i="24"/>
  <c r="AE13" i="24"/>
  <c r="AD13" i="24"/>
  <c r="AC13" i="24"/>
  <c r="AB13" i="24"/>
  <c r="Z13" i="24"/>
  <c r="T13" i="24"/>
  <c r="N13" i="24"/>
  <c r="H13" i="24"/>
  <c r="AE12" i="24"/>
  <c r="AD12" i="24"/>
  <c r="AC12" i="24"/>
  <c r="AB12" i="24"/>
  <c r="Z12" i="24"/>
  <c r="T12" i="24"/>
  <c r="N12" i="24"/>
  <c r="H12" i="24"/>
  <c r="AE11" i="24"/>
  <c r="AD11" i="24"/>
  <c r="AC11" i="24"/>
  <c r="AB11" i="24"/>
  <c r="Z11" i="24"/>
  <c r="T11" i="24"/>
  <c r="N11" i="24"/>
  <c r="H11" i="24"/>
  <c r="AE10" i="24"/>
  <c r="AD10" i="24"/>
  <c r="AC10" i="24"/>
  <c r="AB10" i="24"/>
  <c r="Z10" i="24"/>
  <c r="T10" i="24"/>
  <c r="N10" i="24"/>
  <c r="H10" i="24"/>
  <c r="AE9" i="24"/>
  <c r="AD9" i="24"/>
  <c r="AC9" i="24"/>
  <c r="AB9" i="24"/>
  <c r="Z9" i="24"/>
  <c r="T9" i="24"/>
  <c r="N9" i="24"/>
  <c r="H9" i="24"/>
  <c r="AE8" i="24"/>
  <c r="AD8" i="24"/>
  <c r="AC8" i="24"/>
  <c r="AB8" i="24"/>
  <c r="Z8" i="24"/>
  <c r="T8" i="24"/>
  <c r="N8" i="24"/>
  <c r="H8" i="24"/>
  <c r="AE7" i="24"/>
  <c r="AD7" i="24"/>
  <c r="AC7" i="24"/>
  <c r="AB7" i="24"/>
  <c r="Z7" i="24"/>
  <c r="T7" i="24"/>
  <c r="N7" i="24"/>
  <c r="H7" i="24"/>
  <c r="Y6" i="24"/>
  <c r="X6" i="24"/>
  <c r="X5" i="24" s="1"/>
  <c r="W6" i="24"/>
  <c r="V6" i="24"/>
  <c r="S6" i="24"/>
  <c r="R6" i="24"/>
  <c r="R5" i="24" s="1"/>
  <c r="Q6" i="24"/>
  <c r="P6" i="24"/>
  <c r="M6" i="24"/>
  <c r="L6" i="24"/>
  <c r="L5" i="24" s="1"/>
  <c r="K6" i="24"/>
  <c r="J6" i="24"/>
  <c r="G6" i="24"/>
  <c r="F6" i="24"/>
  <c r="E6" i="24"/>
  <c r="AC6" i="24" s="1"/>
  <c r="D6" i="24"/>
  <c r="N13" i="27" l="1"/>
  <c r="F484" i="27"/>
  <c r="F200" i="29"/>
  <c r="E200" i="29"/>
  <c r="AE20" i="24"/>
  <c r="AC63" i="24"/>
  <c r="K500" i="29"/>
  <c r="I500" i="32"/>
  <c r="H500" i="31"/>
  <c r="M200" i="27"/>
  <c r="F480" i="27"/>
  <c r="E235" i="27"/>
  <c r="F500" i="30"/>
  <c r="K13" i="27"/>
  <c r="K500" i="27" s="1"/>
  <c r="E412" i="27"/>
  <c r="C20" i="27"/>
  <c r="C14" i="27" s="1"/>
  <c r="E500" i="31"/>
  <c r="E200" i="30"/>
  <c r="E500" i="30" s="1"/>
  <c r="E500" i="29"/>
  <c r="F500" i="29"/>
  <c r="AD6" i="24"/>
  <c r="F5" i="24"/>
  <c r="E32" i="27"/>
  <c r="F102" i="27"/>
  <c r="G20" i="27"/>
  <c r="G14" i="27" s="1"/>
  <c r="G13" i="27" s="1"/>
  <c r="I200" i="27"/>
  <c r="E484" i="27"/>
  <c r="E480" i="27" s="1"/>
  <c r="I500" i="29"/>
  <c r="N500" i="29"/>
  <c r="K5" i="24"/>
  <c r="K4" i="24" s="1"/>
  <c r="K99" i="24" s="1"/>
  <c r="K100" i="24" s="1"/>
  <c r="W5" i="24"/>
  <c r="J13" i="27"/>
  <c r="N200" i="27"/>
  <c r="E202" i="27"/>
  <c r="E201" i="27" s="1"/>
  <c r="F164" i="27"/>
  <c r="D200" i="27"/>
  <c r="F311" i="27"/>
  <c r="AB38" i="24"/>
  <c r="AB33" i="24"/>
  <c r="AF33" i="24" s="1"/>
  <c r="AE6" i="24"/>
  <c r="AD20" i="24"/>
  <c r="L4" i="24"/>
  <c r="L105" i="24" s="1"/>
  <c r="L106" i="24" s="1"/>
  <c r="E20" i="27"/>
  <c r="E14" i="27" s="1"/>
  <c r="E13" i="27" s="1"/>
  <c r="E164" i="27"/>
  <c r="I13" i="27"/>
  <c r="E350" i="27"/>
  <c r="E200" i="27" s="1"/>
  <c r="Y5" i="24"/>
  <c r="Y4" i="24" s="1"/>
  <c r="Y111" i="24" s="1"/>
  <c r="G5" i="24"/>
  <c r="H116" i="24"/>
  <c r="AC98" i="24"/>
  <c r="N500" i="27"/>
  <c r="M5" i="24"/>
  <c r="M4" i="24" s="1"/>
  <c r="M111" i="24" s="1"/>
  <c r="S5" i="24"/>
  <c r="AF72" i="24"/>
  <c r="AF74" i="24"/>
  <c r="N74" i="24"/>
  <c r="T74" i="24"/>
  <c r="Z74" i="24"/>
  <c r="AF75" i="24"/>
  <c r="AF76" i="24"/>
  <c r="AF78" i="24"/>
  <c r="N78" i="24"/>
  <c r="T78" i="24"/>
  <c r="Z78" i="24"/>
  <c r="AF79" i="24"/>
  <c r="AF81" i="24"/>
  <c r="AF82" i="24"/>
  <c r="AF83" i="24"/>
  <c r="AF84" i="24"/>
  <c r="AF85" i="24"/>
  <c r="AF86" i="24"/>
  <c r="AF87" i="24"/>
  <c r="AF88" i="24"/>
  <c r="M201" i="27"/>
  <c r="M13" i="27"/>
  <c r="M500" i="27" s="1"/>
  <c r="C13" i="27"/>
  <c r="C500" i="27" s="1"/>
  <c r="R4" i="24"/>
  <c r="R105" i="24" s="1"/>
  <c r="R106" i="24" s="1"/>
  <c r="G19" i="24"/>
  <c r="N33" i="24"/>
  <c r="T33" i="24"/>
  <c r="Z33" i="24"/>
  <c r="AF34" i="24"/>
  <c r="AF35" i="24"/>
  <c r="Z116" i="24"/>
  <c r="AE110" i="24"/>
  <c r="L13" i="27"/>
  <c r="D13" i="27"/>
  <c r="D500" i="27" s="1"/>
  <c r="H13" i="27"/>
  <c r="F202" i="27"/>
  <c r="G200" i="27"/>
  <c r="G500" i="27" s="1"/>
  <c r="G201" i="27"/>
  <c r="I201" i="27"/>
  <c r="J200" i="27"/>
  <c r="J500" i="27" s="1"/>
  <c r="F235" i="27"/>
  <c r="J201" i="27"/>
  <c r="F32" i="27"/>
  <c r="F20" i="27" s="1"/>
  <c r="F14" i="27" s="1"/>
  <c r="F13" i="27" s="1"/>
  <c r="H201" i="27"/>
  <c r="H200" i="27"/>
  <c r="AD5" i="24"/>
  <c r="N6" i="24"/>
  <c r="T6" i="24"/>
  <c r="Z6" i="24"/>
  <c r="AF7" i="24"/>
  <c r="AF8" i="24"/>
  <c r="AF9" i="24"/>
  <c r="AF10" i="24"/>
  <c r="AF11" i="24"/>
  <c r="N20" i="24"/>
  <c r="T20" i="24"/>
  <c r="AF21" i="24"/>
  <c r="AF22" i="24"/>
  <c r="AF25" i="24"/>
  <c r="AF26" i="24"/>
  <c r="AF27" i="24"/>
  <c r="AF29" i="24"/>
  <c r="AF30" i="24"/>
  <c r="N31" i="24"/>
  <c r="T31" i="24"/>
  <c r="Z31" i="24"/>
  <c r="AF32" i="24"/>
  <c r="AF36" i="24"/>
  <c r="AF37" i="24"/>
  <c r="N38" i="24"/>
  <c r="T38" i="24"/>
  <c r="AE14" i="24"/>
  <c r="AF15" i="24"/>
  <c r="AF16" i="24"/>
  <c r="N16" i="24"/>
  <c r="T16" i="24"/>
  <c r="Z16" i="24"/>
  <c r="AF17" i="24"/>
  <c r="W4" i="24"/>
  <c r="W99" i="24" s="1"/>
  <c r="W100" i="24" s="1"/>
  <c r="Z20" i="24"/>
  <c r="AF23" i="24"/>
  <c r="AB20" i="24"/>
  <c r="P5" i="24"/>
  <c r="AB6" i="24"/>
  <c r="Q5" i="24"/>
  <c r="Q4" i="24" s="1"/>
  <c r="Q99" i="24" s="1"/>
  <c r="Z38" i="24"/>
  <c r="AF39" i="24"/>
  <c r="AF40" i="24"/>
  <c r="AF41" i="24"/>
  <c r="N42" i="24"/>
  <c r="T42" i="24"/>
  <c r="Z42" i="24"/>
  <c r="AF43" i="24"/>
  <c r="AF44" i="24"/>
  <c r="AF45" i="24"/>
  <c r="AF46" i="24"/>
  <c r="AF47" i="24"/>
  <c r="AF48" i="24"/>
  <c r="AF49" i="24"/>
  <c r="AF50" i="24"/>
  <c r="AF51" i="24"/>
  <c r="AF52" i="24"/>
  <c r="AF53" i="24"/>
  <c r="AF54" i="24"/>
  <c r="AF55" i="24"/>
  <c r="AF56" i="24"/>
  <c r="AF57" i="24"/>
  <c r="AF58" i="24"/>
  <c r="AF59" i="24"/>
  <c r="AF60" i="24"/>
  <c r="AF61" i="24"/>
  <c r="AF62" i="24"/>
  <c r="N63" i="24"/>
  <c r="T63" i="24"/>
  <c r="Z63" i="24"/>
  <c r="AF64" i="24"/>
  <c r="AF65" i="24"/>
  <c r="AF66" i="24"/>
  <c r="AF67" i="24"/>
  <c r="AF68" i="24"/>
  <c r="AF69" i="24"/>
  <c r="AF70" i="24"/>
  <c r="AD104" i="24"/>
  <c r="D5" i="24"/>
  <c r="D4" i="24" s="1"/>
  <c r="D93" i="24" s="1"/>
  <c r="D94" i="24" s="1"/>
  <c r="AD14" i="24"/>
  <c r="T14" i="24"/>
  <c r="Z14" i="24"/>
  <c r="S19" i="24"/>
  <c r="AC14" i="24"/>
  <c r="V19" i="24"/>
  <c r="AF12" i="24"/>
  <c r="AF13" i="24"/>
  <c r="H14" i="24"/>
  <c r="AB14" i="24"/>
  <c r="AF115" i="24"/>
  <c r="AF28" i="24"/>
  <c r="AF24" i="24"/>
  <c r="X19" i="24"/>
  <c r="X4" i="24" s="1"/>
  <c r="X105" i="24" s="1"/>
  <c r="X106" i="24" s="1"/>
  <c r="AF63" i="24"/>
  <c r="Y112" i="24"/>
  <c r="AF31" i="24"/>
  <c r="AF38" i="24"/>
  <c r="AF42" i="24"/>
  <c r="M112" i="24"/>
  <c r="Q100" i="24"/>
  <c r="E5" i="24"/>
  <c r="J5" i="24"/>
  <c r="H6" i="24"/>
  <c r="H16" i="24"/>
  <c r="F19" i="24"/>
  <c r="F4" i="24" s="1"/>
  <c r="P19" i="24"/>
  <c r="H31" i="24"/>
  <c r="H74" i="24"/>
  <c r="T116" i="24"/>
  <c r="N14" i="24"/>
  <c r="E19" i="24"/>
  <c r="AC19" i="24" s="1"/>
  <c r="J19" i="24"/>
  <c r="N19" i="24" s="1"/>
  <c r="H20" i="24"/>
  <c r="H38" i="24"/>
  <c r="H42" i="24"/>
  <c r="H78" i="24"/>
  <c r="V5" i="24"/>
  <c r="H33" i="24"/>
  <c r="H63" i="24"/>
  <c r="E500" i="27" l="1"/>
  <c r="AE19" i="24"/>
  <c r="I500" i="27"/>
  <c r="AE5" i="24"/>
  <c r="S4" i="24"/>
  <c r="AF6" i="24"/>
  <c r="AF20" i="24"/>
  <c r="F201" i="27"/>
  <c r="H5" i="24"/>
  <c r="T19" i="24"/>
  <c r="H500" i="27"/>
  <c r="G4" i="24"/>
  <c r="G111" i="24" s="1"/>
  <c r="F200" i="27"/>
  <c r="F500" i="27" s="1"/>
  <c r="AF14" i="24"/>
  <c r="T5" i="24"/>
  <c r="AB5" i="24"/>
  <c r="AD19" i="24"/>
  <c r="Z19" i="24"/>
  <c r="H19" i="24"/>
  <c r="G112" i="24"/>
  <c r="P4" i="24"/>
  <c r="AB19" i="24"/>
  <c r="E4" i="24"/>
  <c r="AC5" i="24"/>
  <c r="J4" i="24"/>
  <c r="N5" i="24"/>
  <c r="V4" i="24"/>
  <c r="Z5" i="24"/>
  <c r="F105" i="24"/>
  <c r="AD4" i="24"/>
  <c r="AE4" i="24" l="1"/>
  <c r="S111" i="24"/>
  <c r="S112" i="24" s="1"/>
  <c r="AF5" i="24"/>
  <c r="AF19" i="24"/>
  <c r="AD105" i="24"/>
  <c r="AD106" i="24" s="1"/>
  <c r="F106" i="24"/>
  <c r="Z4" i="24"/>
  <c r="Z1" i="24" s="1"/>
  <c r="V93" i="24"/>
  <c r="P93" i="24"/>
  <c r="T4" i="24"/>
  <c r="T1" i="24" s="1"/>
  <c r="N4" i="24"/>
  <c r="N1" i="24" s="1"/>
  <c r="J93" i="24"/>
  <c r="AB4" i="24"/>
  <c r="E99" i="24"/>
  <c r="AC4" i="24"/>
  <c r="H4" i="24"/>
  <c r="H1" i="24" s="1"/>
  <c r="AE111" i="24" l="1"/>
  <c r="AE112" i="24" s="1"/>
  <c r="T117" i="24"/>
  <c r="T118" i="24" s="1"/>
  <c r="P94" i="24"/>
  <c r="AF4" i="24"/>
  <c r="AF1" i="24" s="1"/>
  <c r="AC99" i="24"/>
  <c r="AC100" i="24" s="1"/>
  <c r="E100" i="24"/>
  <c r="H117" i="24"/>
  <c r="N117" i="24"/>
  <c r="AB93" i="24"/>
  <c r="Z117" i="24"/>
  <c r="Z118" i="24" s="1"/>
  <c r="V94" i="24"/>
  <c r="AF117" i="24" l="1"/>
  <c r="H118" i="24"/>
  <c r="N116" i="24" l="1"/>
  <c r="AB92" i="24"/>
  <c r="J94" i="24"/>
  <c r="AB94" i="24" s="1"/>
  <c r="AF116" i="24" l="1"/>
  <c r="N118" i="24"/>
  <c r="AF118" i="24" s="1"/>
</calcChain>
</file>

<file path=xl/sharedStrings.xml><?xml version="1.0" encoding="utf-8"?>
<sst xmlns="http://schemas.openxmlformats.org/spreadsheetml/2006/main" count="23931" uniqueCount="1046">
  <si>
    <t>Gheonea Victoria</t>
  </si>
  <si>
    <t>Manager,</t>
  </si>
  <si>
    <t>*Deficitul se finanţează din excedentul anilor precedenţi</t>
  </si>
  <si>
    <t>90.10</t>
  </si>
  <si>
    <t xml:space="preserve">   TITLUL XX REZERVE, EXCEDENT/DEFICIT</t>
  </si>
  <si>
    <t>85.01.05</t>
  </si>
  <si>
    <t xml:space="preserve">         Plati efectuate in anii precedenti si recuperate in anul curent aferente fondurilor externe nerambursabile</t>
  </si>
  <si>
    <t>85.01.02</t>
  </si>
  <si>
    <t xml:space="preserve">         Plăţi efectuate în anii precedenţi şi recuperate în anul curent în secţiunea de dezvoltare a bugetului local</t>
  </si>
  <si>
    <t>85.01.01</t>
  </si>
  <si>
    <t xml:space="preserve">         Plăţi efectuate în anii precedenţi şi recuperate în anul curent în secţiunea de funcţionare a bugetului local</t>
  </si>
  <si>
    <t>85.01</t>
  </si>
  <si>
    <t xml:space="preserve">      PLATI EFECTUATE IN ANII PRECEDENTI SI RECUPERATE IN ANUL CURENT (cod 85.01.01+85.01.02+85.01.05)</t>
  </si>
  <si>
    <t>85</t>
  </si>
  <si>
    <t xml:space="preserve">   TITLUL XVIII PLATI EFECTUATE IN ANII PRECEDENTI SI RECUPERATE IN ANUL CURENT (cod 85.01)</t>
  </si>
  <si>
    <t>81.04</t>
  </si>
  <si>
    <t xml:space="preserve">      Rambursarea imprumuturilor contractate pentru finantarea proiectelor cu finantare UE</t>
  </si>
  <si>
    <t>81.02.05</t>
  </si>
  <si>
    <t xml:space="preserve">         Rambursari de credite aferente datoriei publice interne locale</t>
  </si>
  <si>
    <t>81.02.02</t>
  </si>
  <si>
    <t xml:space="preserve">         Diferente de curs aferente datoriei publice interne</t>
  </si>
  <si>
    <t>81.02.01</t>
  </si>
  <si>
    <t xml:space="preserve">         Rambursari de credite interne garantate</t>
  </si>
  <si>
    <t>81.02</t>
  </si>
  <si>
    <t xml:space="preserve">      Rambursari de credite interne (cod 81.02.01+81.02.02+81.02.05)</t>
  </si>
  <si>
    <t>81.01.06</t>
  </si>
  <si>
    <t xml:space="preserve">         Diferenta de curs aferente datorie publice externe</t>
  </si>
  <si>
    <t>81.01.05</t>
  </si>
  <si>
    <t xml:space="preserve">         Rambursari  de credite aferente datoriei publice externe locale</t>
  </si>
  <si>
    <t>81.01.02</t>
  </si>
  <si>
    <t xml:space="preserve">         Rambursari de credite externe din fondul de garantare</t>
  </si>
  <si>
    <t>81.01.01</t>
  </si>
  <si>
    <t xml:space="preserve">         Rambursari de credite externe contractate de ordonatorii de credite</t>
  </si>
  <si>
    <t>81.01</t>
  </si>
  <si>
    <t xml:space="preserve">      Rambursari de credite externe (cod 81.01.01+81.01.02+81.01.05+81.01.06)</t>
  </si>
  <si>
    <t>81</t>
  </si>
  <si>
    <t xml:space="preserve">   TITLUL XVII RAMBURSARI DE CREDITE (cod 81.01+81.02+81.04)</t>
  </si>
  <si>
    <t>80.30</t>
  </si>
  <si>
    <t xml:space="preserve">      Alte imprumuturi</t>
  </si>
  <si>
    <t>80.03</t>
  </si>
  <si>
    <t xml:space="preserve">      Imprumuturi pentru institutii si servicii publice sau activitati finantate integral din venituri proprii</t>
  </si>
  <si>
    <t>80</t>
  </si>
  <si>
    <t xml:space="preserve">   TITLUL XVI IMPRUMUTURI (cod 80.03+80.30)</t>
  </si>
  <si>
    <t>79</t>
  </si>
  <si>
    <t xml:space="preserve">   OPERATIUNI FINANCIARE (cod 80+81)</t>
  </si>
  <si>
    <t>75</t>
  </si>
  <si>
    <t xml:space="preserve">   TITLUL XV FONDUL NATIONAL DE DEZVOLTARE</t>
  </si>
  <si>
    <t>72.01.01</t>
  </si>
  <si>
    <t xml:space="preserve">         Participare la capitalul social al societatilor comerciale</t>
  </si>
  <si>
    <t>72.01</t>
  </si>
  <si>
    <t xml:space="preserve">      Active financiare (cod 72.01.01)</t>
  </si>
  <si>
    <t>72</t>
  </si>
  <si>
    <t xml:space="preserve">   TITLUL XIV ACTIVE FINANCIARE (cod 72.01)</t>
  </si>
  <si>
    <t>71.03</t>
  </si>
  <si>
    <t xml:space="preserve">   Reparatii capitale aferente activelor fixe</t>
  </si>
  <si>
    <t>71.01.30</t>
  </si>
  <si>
    <t xml:space="preserve">         Alte active fixe</t>
  </si>
  <si>
    <t>71.01.03</t>
  </si>
  <si>
    <t xml:space="preserve">         Mobilier, aparatura birotica si alte active corporale</t>
  </si>
  <si>
    <t>71.01.02</t>
  </si>
  <si>
    <t xml:space="preserve">         Masini, echipamente si mijloace de transport</t>
  </si>
  <si>
    <t>71.01.01</t>
  </si>
  <si>
    <t xml:space="preserve">         Constructii</t>
  </si>
  <si>
    <t>71.01</t>
  </si>
  <si>
    <t xml:space="preserve">      Active fixe (cod 71.01.01 la 71.01.03+71.01.30)</t>
  </si>
  <si>
    <t>71</t>
  </si>
  <si>
    <t xml:space="preserve">   TITLUL XIII ACTIVE NEFINANCIARE (cod 71.01+71.03)</t>
  </si>
  <si>
    <t>70</t>
  </si>
  <si>
    <t xml:space="preserve">   CHELTUIELI DE CAPITAL (cod 71+72+75)</t>
  </si>
  <si>
    <t>59.40</t>
  </si>
  <si>
    <t xml:space="preserve">      Sume aferente persoanelor cu handicap neîncadrate</t>
  </si>
  <si>
    <t>59.30</t>
  </si>
  <si>
    <t xml:space="preserve">      Programe si proiecte privind prevenirea si cmbaterea discriminarii</t>
  </si>
  <si>
    <t>59.25</t>
  </si>
  <si>
    <t xml:space="preserve">      Sume aferente platii creantelor salariale</t>
  </si>
  <si>
    <t>59.22</t>
  </si>
  <si>
    <t xml:space="preserve">      Actiuni cu caracter stiintific si social-cultural</t>
  </si>
  <si>
    <t>59.20</t>
  </si>
  <si>
    <t xml:space="preserve">      Sume destinate finantarii programelor sportive realizate de structurile sportive de drept privat</t>
  </si>
  <si>
    <t>59.17</t>
  </si>
  <si>
    <t xml:space="preserve">      Despagubiri civile</t>
  </si>
  <si>
    <t>59.16</t>
  </si>
  <si>
    <t xml:space="preserve">      Proiecte de comunicare, informare publica si promovarea imaginii si intereselor romanesti peste hotare</t>
  </si>
  <si>
    <t>59.15</t>
  </si>
  <si>
    <t xml:space="preserve">      Contributii la salarizarea personalului neclerical</t>
  </si>
  <si>
    <t>59.12</t>
  </si>
  <si>
    <t xml:space="preserve">      Sustinerea cultelor</t>
  </si>
  <si>
    <t>59.11</t>
  </si>
  <si>
    <t xml:space="preserve">      Asociatii si fundatii</t>
  </si>
  <si>
    <t>59.09</t>
  </si>
  <si>
    <t xml:space="preserve">      Despagubiri acordate producatorilor agricoli in caz de calamitati naturale in agricultura</t>
  </si>
  <si>
    <t>59.08</t>
  </si>
  <si>
    <t xml:space="preserve">      Programe pentru tineret</t>
  </si>
  <si>
    <t>59.02</t>
  </si>
  <si>
    <t xml:space="preserve">      Ajutoare pentru daune provocate de calamitatile naturale</t>
  </si>
  <si>
    <t>59.01</t>
  </si>
  <si>
    <t xml:space="preserve">      Burse</t>
  </si>
  <si>
    <t>59</t>
  </si>
  <si>
    <t xml:space="preserve">   TITLUL XI ALTE CHELTUIELI (cod 59.01+59.02+59.08+59.11+59.12+59.15+59.17+59.20+59.22+59.25+59.30+59.40)</t>
  </si>
  <si>
    <t>58.30.03</t>
  </si>
  <si>
    <t xml:space="preserve">         Cheltuieli neeligibile</t>
  </si>
  <si>
    <t>58.30.02</t>
  </si>
  <si>
    <t xml:space="preserve">         Finantarea externa nerambursabila</t>
  </si>
  <si>
    <t>58.30.01</t>
  </si>
  <si>
    <t xml:space="preserve">         Finantarea nationala</t>
  </si>
  <si>
    <t>58.30</t>
  </si>
  <si>
    <t xml:space="preserve">      Mecanismul pentru interconectarea Europei (cod 58.30.01 la 58.30.03)</t>
  </si>
  <si>
    <t>58.16.03</t>
  </si>
  <si>
    <t>58.16.02</t>
  </si>
  <si>
    <t>58.16.01</t>
  </si>
  <si>
    <t>58.16</t>
  </si>
  <si>
    <t xml:space="preserve">      Alte facilitati si instrumente postaderare (AFIP) (cod 58.16.01 la 58.16.03)</t>
  </si>
  <si>
    <t>58.15.03</t>
  </si>
  <si>
    <t>58.15.02</t>
  </si>
  <si>
    <t>58.15.01</t>
  </si>
  <si>
    <t>58.15</t>
  </si>
  <si>
    <t xml:space="preserve">      Alte programe comunitare finantate in perioada 2014-2020 (APC) (cod 58.15.01 la 58.15.03)</t>
  </si>
  <si>
    <t>58.12.03</t>
  </si>
  <si>
    <t>58.12.02</t>
  </si>
  <si>
    <t>58.12.01</t>
  </si>
  <si>
    <t>58.12</t>
  </si>
  <si>
    <t xml:space="preserve">      Programe Instrumentul European de Vecinatate (ENI) (cod 58.12.01 la 58.12.03)</t>
  </si>
  <si>
    <t>58.11.03</t>
  </si>
  <si>
    <t>58.11.02</t>
  </si>
  <si>
    <t>58.11.01</t>
  </si>
  <si>
    <t>58.11</t>
  </si>
  <si>
    <t xml:space="preserve">      Programe Instrumentul de Asistenta pentru Preaderare (IPA II) (58.11.01 la 58.11.03)</t>
  </si>
  <si>
    <t>58.05.03</t>
  </si>
  <si>
    <t>58.05.02</t>
  </si>
  <si>
    <t>58.05.01</t>
  </si>
  <si>
    <t>58.05</t>
  </si>
  <si>
    <t xml:space="preserve">      Programe din Fondul European pentru Pescuit si Afaceri Maritime (FEPAM) (cod 58.05.01 la 58.05.03)</t>
  </si>
  <si>
    <t>58.04.03</t>
  </si>
  <si>
    <t>58.04.02</t>
  </si>
  <si>
    <t>58.04.01</t>
  </si>
  <si>
    <t>58.04</t>
  </si>
  <si>
    <t xml:space="preserve">      Programe din Fondul European Agricol de Dezvoltare Rurala (FEADR) (cod 58.04.01 la 58.04.03)</t>
  </si>
  <si>
    <t>58.03.03</t>
  </si>
  <si>
    <t>58.03.02</t>
  </si>
  <si>
    <t>58.03.01</t>
  </si>
  <si>
    <t>58.03</t>
  </si>
  <si>
    <t xml:space="preserve">      Programe din Fondul de Coeziune (FC) (cod 58.03.01 la 58.03.03)</t>
  </si>
  <si>
    <t>58.02.03</t>
  </si>
  <si>
    <t>58.02.02</t>
  </si>
  <si>
    <t>58.02.01</t>
  </si>
  <si>
    <t>58.02</t>
  </si>
  <si>
    <t xml:space="preserve">      Programe din Fondul Social European (FSE) (cod 58.02.01 la 58.02.03)</t>
  </si>
  <si>
    <t>58.01.03</t>
  </si>
  <si>
    <t>58.01.02</t>
  </si>
  <si>
    <t>58.01.01</t>
  </si>
  <si>
    <t>58.01</t>
  </si>
  <si>
    <t xml:space="preserve">      Programe din Fondul European de Dezvoltare Regionala (FEDR) (cod 58.01.01 la 58.01.03)</t>
  </si>
  <si>
    <t>58</t>
  </si>
  <si>
    <t xml:space="preserve">   TITLUL X PROIECTE CU FINANTARE DIN FONDURI EXTERNE NERAMBURSABILE AFERENTE CADRULUI FINANCIAR 2014-2020 (cod 58.01 la 58.05+58.11+58.12+58.15+58.16+58.30)</t>
  </si>
  <si>
    <t>57.02.05</t>
  </si>
  <si>
    <t xml:space="preserve">         Supor alimentar</t>
  </si>
  <si>
    <t>57.02.04</t>
  </si>
  <si>
    <t xml:space="preserve">         Tichete cadou acordate pentru cheltuieli sociale</t>
  </si>
  <si>
    <t>57.02.03</t>
  </si>
  <si>
    <t xml:space="preserve">         Tichete de cresa si tichete sociale pentru gradinita</t>
  </si>
  <si>
    <t>57.02.02</t>
  </si>
  <si>
    <t xml:space="preserve">         Ajutoare sociale in natura</t>
  </si>
  <si>
    <t>57.02.01</t>
  </si>
  <si>
    <t xml:space="preserve">         Ajutoare sociale in numerar</t>
  </si>
  <si>
    <t>57.02</t>
  </si>
  <si>
    <t xml:space="preserve">      Ajutoare sociale (57.02.01 la 57.02.05)</t>
  </si>
  <si>
    <t>57</t>
  </si>
  <si>
    <t xml:space="preserve">   TITLUL IX ASISTENTA SOCIALA (cod 57.02)</t>
  </si>
  <si>
    <t>56.40.02</t>
  </si>
  <si>
    <t>56.40</t>
  </si>
  <si>
    <t xml:space="preserve">      Sume aferente Fondului de Solidaritate al Uniunii Europene (cod 56.40.02)</t>
  </si>
  <si>
    <t>56.28.03</t>
  </si>
  <si>
    <t>56.28.02</t>
  </si>
  <si>
    <t>56.28.01</t>
  </si>
  <si>
    <t>56.28</t>
  </si>
  <si>
    <t xml:space="preserve">      Fondul national pentru relatii bilaterale aferent mecanismelor financiare SEE (cod 56.28.01 la 56.28.03)</t>
  </si>
  <si>
    <t>56.27.03</t>
  </si>
  <si>
    <t>56.27.02</t>
  </si>
  <si>
    <t>56.27.01</t>
  </si>
  <si>
    <t>56.27</t>
  </si>
  <si>
    <t xml:space="preserve">      Asistenta tehnica pentru mecanismele financiare SEE (cod 56.27.01 la 56.27.03)</t>
  </si>
  <si>
    <t>56.25.03</t>
  </si>
  <si>
    <t>56.25.02</t>
  </si>
  <si>
    <t>56.25.01</t>
  </si>
  <si>
    <t>56.25</t>
  </si>
  <si>
    <t xml:space="preserve">      Programul de cooperare elvetiano-roman vizand reducerea disparitatilor economice si sociale in cadrul Uniunii Europene extinse (cod 56.25.01 la 56.25.03)</t>
  </si>
  <si>
    <t>56.18.03</t>
  </si>
  <si>
    <t>56.18.02</t>
  </si>
  <si>
    <t>56.18.01</t>
  </si>
  <si>
    <t>56.18</t>
  </si>
  <si>
    <t xml:space="preserve">      Mecanismul financiar norvegian (cod 56.18.01 la 56.18.03)</t>
  </si>
  <si>
    <t>56.17.03</t>
  </si>
  <si>
    <t>56.17.02</t>
  </si>
  <si>
    <t>56.17.01</t>
  </si>
  <si>
    <t>56.17</t>
  </si>
  <si>
    <t xml:space="preserve">      Mecanismul financiar SEE (cod 56.17.01 la 56.17.03)</t>
  </si>
  <si>
    <t>56.16.03</t>
  </si>
  <si>
    <t>56.16.02</t>
  </si>
  <si>
    <t>56.16.01</t>
  </si>
  <si>
    <t>56.16</t>
  </si>
  <si>
    <t xml:space="preserve">      Alte facilitati si instrumente postaderare (cod 56.16.01 la 56.16.03)</t>
  </si>
  <si>
    <t>56.15.03</t>
  </si>
  <si>
    <t>56.15.02</t>
  </si>
  <si>
    <t>56.15.01</t>
  </si>
  <si>
    <t>56.15</t>
  </si>
  <si>
    <t xml:space="preserve">      Alte programe comunitare finantate in perioada 2007-2013 (cod 56.15.01 la 56.15.03)</t>
  </si>
  <si>
    <t>56.11.03</t>
  </si>
  <si>
    <t>56.11.02</t>
  </si>
  <si>
    <t>56.11.01</t>
  </si>
  <si>
    <t>56.11</t>
  </si>
  <si>
    <t xml:space="preserve">      Sume aferente Fondului European de Integrare a resortisantilor terte (cod 56.11.01 la 56.11.03)</t>
  </si>
  <si>
    <t>56.08.03</t>
  </si>
  <si>
    <t>56.08.02</t>
  </si>
  <si>
    <t>56.08.01</t>
  </si>
  <si>
    <t>56.08</t>
  </si>
  <si>
    <t xml:space="preserve">      Programe Instrumentul European de Vecinatate si Parteneriat (ENPI) (cod 56.08.01 la 56.08.03)</t>
  </si>
  <si>
    <t>56.07.03</t>
  </si>
  <si>
    <t>56.07.02</t>
  </si>
  <si>
    <t>56.07.01</t>
  </si>
  <si>
    <t>56.07</t>
  </si>
  <si>
    <t xml:space="preserve">      Programe Instrumentul de Asistenta pentru Preaderare (IPA) (56.07.01 la 56.07.03)</t>
  </si>
  <si>
    <t>56.05.03</t>
  </si>
  <si>
    <t>56.05</t>
  </si>
  <si>
    <t xml:space="preserve">      Programe din Fondul European pentru Pescuit (FEP) (cod 56.05.03)</t>
  </si>
  <si>
    <t>56.04.03</t>
  </si>
  <si>
    <t>56.04.02</t>
  </si>
  <si>
    <t>56.04.01</t>
  </si>
  <si>
    <t>56.04</t>
  </si>
  <si>
    <t xml:space="preserve">      Programe din Fondul European Agricol de Dezvoltare Rurala (FEADR) (569.04.01 la 56.04.03)</t>
  </si>
  <si>
    <t>56.03.03</t>
  </si>
  <si>
    <t>56.03</t>
  </si>
  <si>
    <t xml:space="preserve">      Programe din Fondul de Coeziune (FC) (cod 56.03.03)</t>
  </si>
  <si>
    <t>56.02.03</t>
  </si>
  <si>
    <t>56.02</t>
  </si>
  <si>
    <t xml:space="preserve">      Programe din Fondul Social European (FSE) (cod 56.02.03)</t>
  </si>
  <si>
    <t>56.01.03</t>
  </si>
  <si>
    <t>56.01</t>
  </si>
  <si>
    <t xml:space="preserve">      Programe din Fondul European de Dezvoltare Regionala (FEDR) (cod 56.01.03)</t>
  </si>
  <si>
    <t>56</t>
  </si>
  <si>
    <t xml:space="preserve">   TITLUL VIII PROIECTE CU FINANTARE DIN FONDURI EXTERNE NERAMBURSABILE (FEN) POSTADERARE (cod 56.01 la 56.05+56.07+56.08+56.11+56.15 la 56.18+56.25+56.27+56.28+56.40)</t>
  </si>
  <si>
    <t>55.02.04</t>
  </si>
  <si>
    <t xml:space="preserve">         Alte transferuri curente in strainatate</t>
  </si>
  <si>
    <t>55.02.01</t>
  </si>
  <si>
    <t xml:space="preserve">         Contributii si cotizatii la organisme  internationale</t>
  </si>
  <si>
    <t>55.02</t>
  </si>
  <si>
    <t xml:space="preserve">      B.Transferuri curente in strainatate (catre organizatii internationale) (cod 55.02.01+55.02.04)</t>
  </si>
  <si>
    <t>55.01.65</t>
  </si>
  <si>
    <t xml:space="preserve">         Sume reprezentand contributia unitatilor administrativ-teritoriale la Fondul IID</t>
  </si>
  <si>
    <t>55.01.63</t>
  </si>
  <si>
    <t xml:space="preserve">         Finantarea invatamantului particular sau confesional acreditat</t>
  </si>
  <si>
    <t>55.01.56</t>
  </si>
  <si>
    <t xml:space="preserve">         Investitii ale regiilor autonome aeroportuare, de interes local</t>
  </si>
  <si>
    <t>55.01.42</t>
  </si>
  <si>
    <t xml:space="preserve">         Transferuri din bugetul local catre asociatiile de dezvoltare intercomunitara</t>
  </si>
  <si>
    <t>55.01.28</t>
  </si>
  <si>
    <t xml:space="preserve">         Cheltuieli neeligibile ISPA</t>
  </si>
  <si>
    <t>55.01.18</t>
  </si>
  <si>
    <t xml:space="preserve">         Alte transferuri curente interne</t>
  </si>
  <si>
    <t>55.01.15</t>
  </si>
  <si>
    <t xml:space="preserve">         Fond Roman de Dezvoltare Sociala</t>
  </si>
  <si>
    <t>55.01.13</t>
  </si>
  <si>
    <t xml:space="preserve">         Programe de dezvoltare</t>
  </si>
  <si>
    <t>55.01.12</t>
  </si>
  <si>
    <t xml:space="preserve">         Investitii ale agentilor economici cu capital de stat</t>
  </si>
  <si>
    <t>55.01.10</t>
  </si>
  <si>
    <t xml:space="preserve">         Programe SAPARD</t>
  </si>
  <si>
    <t>55.01.09</t>
  </si>
  <si>
    <t xml:space="preserve">         Programe ISPA</t>
  </si>
  <si>
    <t>55.01.08</t>
  </si>
  <si>
    <t xml:space="preserve">         Programul PHARE si alte programe cu finantare nerambursabila</t>
  </si>
  <si>
    <t>55.01.07</t>
  </si>
  <si>
    <t xml:space="preserve">         Programe comunitare</t>
  </si>
  <si>
    <t>55.01.03</t>
  </si>
  <si>
    <t xml:space="preserve">         Programe cu finantare rambursabila</t>
  </si>
  <si>
    <t>55.01</t>
  </si>
  <si>
    <t xml:space="preserve">      A.Transferuri interne (cod 55.01.03+55.01.07 la 55.01.10+55.01.12+55.01.13+55.01.15+55.01.18+55.01.28+55.01.42+55.01.56+55.01.63+55.01.65)</t>
  </si>
  <si>
    <t>55</t>
  </si>
  <si>
    <t xml:space="preserve">   TITLUL VII ALTE TRANSFERURI (cod 55.01+55.02)</t>
  </si>
  <si>
    <t>51.02.29</t>
  </si>
  <si>
    <t xml:space="preserve">         Alte transferuri de capital catre institutii publice</t>
  </si>
  <si>
    <t>51.02.28</t>
  </si>
  <si>
    <t xml:space="preserve">         Transferuri din bugetele locale pentru finantarea cheltuielilor de capital din domeniul sanatatii</t>
  </si>
  <si>
    <t>51.02.12</t>
  </si>
  <si>
    <t xml:space="preserve">         Transferuri pentru finantarea investitiilor la spitale</t>
  </si>
  <si>
    <t>51.02</t>
  </si>
  <si>
    <t xml:space="preserve">      Transferuri de capital (cod 51.02.12+51.02.28+51.02.29)</t>
  </si>
  <si>
    <t>51.01.64</t>
  </si>
  <si>
    <t xml:space="preserve">         Transferuri de la bugetul judetului catre bugetele locale pentru plata drepturilor de care beneficiaza copiii cu cerinte educationale speciale integrati in invatamantul de masa</t>
  </si>
  <si>
    <t>51.01.61</t>
  </si>
  <si>
    <t xml:space="preserve">         Transferuri din bugetul local catre bugetul judetului pentru finantarea claselor de invatamant de masa organizate in unitatile de invatamant special</t>
  </si>
  <si>
    <t>51.01.60</t>
  </si>
  <si>
    <t xml:space="preserve">         Transferuri din bugetul judetului pentru clasele de invatamint special organizate in cadrul unitatilor de invatamant de masa</t>
  </si>
  <si>
    <t>51.01.49</t>
  </si>
  <si>
    <t xml:space="preserve">         Transferuri din bugetele locale pentru finantarea camerelor agricole</t>
  </si>
  <si>
    <t>51.01.46</t>
  </si>
  <si>
    <t xml:space="preserve">         Transferuri din bugetele locale pentru finantarea cheltuielilor curente din domeniul sanatatii</t>
  </si>
  <si>
    <t>51.01.39</t>
  </si>
  <si>
    <t xml:space="preserve">         Transferuri din bugetele locale pentru finantarea unitatilor de asistenta sociala si medico-sociale</t>
  </si>
  <si>
    <t>51.01.31</t>
  </si>
  <si>
    <t xml:space="preserve">         Transferuri privind contributii de sanatate pentru persoane beneficiare de ajutor social</t>
  </si>
  <si>
    <t>51.01.26</t>
  </si>
  <si>
    <t xml:space="preserve">         Transferuri privind contributia de asigurari sociale de sanatate pentru persoanele aflate in concediu pentru cresterea copilului</t>
  </si>
  <si>
    <t>51.01.24</t>
  </si>
  <si>
    <t xml:space="preserve">         Transferuri din bugetele consiliilor locale si judetene pentru acordarea unor ajutoare catre unitatile administrativ-teritoriale in situatii de extrema dificultate</t>
  </si>
  <si>
    <t>51.01.15</t>
  </si>
  <si>
    <t xml:space="preserve">         Transferuri din bugetele locale pentru institutiile de asistenta sociala pentru persoanele cu handicap</t>
  </si>
  <si>
    <t>51.01.14</t>
  </si>
  <si>
    <t xml:space="preserve">         Transferuri din bugetele consiliilor judetene pentru finantarea centrelor de zi pentru protectia copilului</t>
  </si>
  <si>
    <t>51.01.05</t>
  </si>
  <si>
    <t xml:space="preserve">         Finantarea aeroporturilor de interes local</t>
  </si>
  <si>
    <t>51.01.03</t>
  </si>
  <si>
    <t xml:space="preserve">         Actiuni de sanatate</t>
  </si>
  <si>
    <t>51.01.01</t>
  </si>
  <si>
    <t xml:space="preserve">         Transferuri catre institutii publice</t>
  </si>
  <si>
    <t>51.01</t>
  </si>
  <si>
    <t xml:space="preserve">      Transferuri curente (cod 51.01.01+51.01.03+51.01.05+51.01.14+51.01.15+51.01.24+51.01.26+51.01.31+51.01.39+51.01.46+51.01.49+51.01.60+51.01.61+51.01.64)</t>
  </si>
  <si>
    <t>51</t>
  </si>
  <si>
    <t xml:space="preserve">   TITLUL VI TRANSFERURI INTRE UNITATI ALE ADMINISTRATIEI PUBLICE (cod 51.01+51.02)</t>
  </si>
  <si>
    <t>50.04</t>
  </si>
  <si>
    <t xml:space="preserve">      Fond de rezerva bugetara la dispozozitia autoritatilor locale</t>
  </si>
  <si>
    <t>50</t>
  </si>
  <si>
    <t xml:space="preserve">   TITLUL V FONDURI DE REZERVA (cod 50.04)</t>
  </si>
  <si>
    <t>40.30</t>
  </si>
  <si>
    <t xml:space="preserve">      Alte subventii</t>
  </si>
  <si>
    <t>40.20</t>
  </si>
  <si>
    <t xml:space="preserve">      Subventii pentru compensarea cresterilor neprevizionate ale preturilor la combustibili</t>
  </si>
  <si>
    <t>40.03</t>
  </si>
  <si>
    <t xml:space="preserve">      Subventii pentru acoperirea diferentelor de pret si tarif</t>
  </si>
  <si>
    <t>40</t>
  </si>
  <si>
    <t xml:space="preserve">   TITLUL IV SUBVENTII (cod 40.03+40.20+40.30)</t>
  </si>
  <si>
    <t>30.03.05</t>
  </si>
  <si>
    <t xml:space="preserve">         Dobanzi la operatiunile de leasing</t>
  </si>
  <si>
    <t>30.03.03</t>
  </si>
  <si>
    <t xml:space="preserve">         Dobanzi aferente imprumuturilor temporare din trezoreria statului</t>
  </si>
  <si>
    <t>30.03.02</t>
  </si>
  <si>
    <t xml:space="preserve">         Dobanda datorata trezoreriei statului</t>
  </si>
  <si>
    <t>30.03.01</t>
  </si>
  <si>
    <t xml:space="preserve">         Dobanzi aferente imprumuturilor din fondul de tezaur</t>
  </si>
  <si>
    <t>30.03</t>
  </si>
  <si>
    <t xml:space="preserve">      Alte dobanzi (cod 30.03.01 la 30.03.03+30.03.05)</t>
  </si>
  <si>
    <t>30.02.05</t>
  </si>
  <si>
    <t xml:space="preserve">         Dobanzi aferente datoriei publice externe locale</t>
  </si>
  <si>
    <t>30.02.03</t>
  </si>
  <si>
    <t xml:space="preserve">         Dobanzi aferente creditelor externe garantate si/sau directe subimprumutate</t>
  </si>
  <si>
    <t>30.02.02</t>
  </si>
  <si>
    <t xml:space="preserve">         Dobanzi aferente creditelor externe contractate de ordonatorii de credite</t>
  </si>
  <si>
    <t>30.02.01</t>
  </si>
  <si>
    <t xml:space="preserve">         Dobanzi aferente datoriei publice externe directe</t>
  </si>
  <si>
    <t>30.02</t>
  </si>
  <si>
    <t xml:space="preserve">      Dobanzi aferente datoriei publice externe (cod 30.02.01 la 30.02.03+30.02.05)</t>
  </si>
  <si>
    <t>30.01.02</t>
  </si>
  <si>
    <t xml:space="preserve">         Dobanzi aferente creditelor interne garantate</t>
  </si>
  <si>
    <t>30.01.01</t>
  </si>
  <si>
    <t xml:space="preserve">         Dobanzi aferente datoriei publice interne directe</t>
  </si>
  <si>
    <t>30.01</t>
  </si>
  <si>
    <t xml:space="preserve">      Dobanzi aferente datoriei publice interne (cod 30.01.01+30.01.02)</t>
  </si>
  <si>
    <t xml:space="preserve">   TITLUL III DOBANZI (cod 30.01 la 30.03)</t>
  </si>
  <si>
    <t>20.30.30</t>
  </si>
  <si>
    <t xml:space="preserve">         Alte cheltuieli cu bunuri si servicii</t>
  </si>
  <si>
    <t>20.30.09</t>
  </si>
  <si>
    <t xml:space="preserve">         Executarea silita a creantelor bugetare</t>
  </si>
  <si>
    <t>20.30.07</t>
  </si>
  <si>
    <t xml:space="preserve">         Fondul Presedintelui/Fondul conducatorului institutiei publice</t>
  </si>
  <si>
    <t>20.30.06</t>
  </si>
  <si>
    <t xml:space="preserve">         Prestari servicii pentru transmiterea drepturilor</t>
  </si>
  <si>
    <t>20.30.04</t>
  </si>
  <si>
    <t xml:space="preserve">         Chirii</t>
  </si>
  <si>
    <t>20.30.03</t>
  </si>
  <si>
    <t xml:space="preserve">         Prime de asigurare non-viata</t>
  </si>
  <si>
    <t>20.30.02</t>
  </si>
  <si>
    <t xml:space="preserve">         Protocol si reprezentare</t>
  </si>
  <si>
    <t>20.30.01</t>
  </si>
  <si>
    <t xml:space="preserve">         Reclama si publicitate</t>
  </si>
  <si>
    <t>20.30</t>
  </si>
  <si>
    <t xml:space="preserve">      Alte cheltuieli (cod 20.30.01 la 20.30.04+20.30.06+20.30.07+20.30.09+20.30.30)</t>
  </si>
  <si>
    <t>20.27</t>
  </si>
  <si>
    <t xml:space="preserve">      Tichete cadou</t>
  </si>
  <si>
    <t>20.25</t>
  </si>
  <si>
    <t xml:space="preserve">      Cheltuieli judiciare si extrajudiciare derivate din actiuni in reprezentarea intereselor statului, potrivit dispozitiilor legale</t>
  </si>
  <si>
    <t>20.24.02</t>
  </si>
  <si>
    <t xml:space="preserve">         Comisioane si alte costuri aferente imprumuturilor interne</t>
  </si>
  <si>
    <t>20.24.01</t>
  </si>
  <si>
    <t xml:space="preserve">         Comisioane si alte costuri aferente imprumuturilor externe</t>
  </si>
  <si>
    <t>20.24</t>
  </si>
  <si>
    <t xml:space="preserve">      Comisioane si alte costuri aferente imprumuturilor (cod 20.24.01+20.24.02)</t>
  </si>
  <si>
    <t>20.23</t>
  </si>
  <si>
    <t xml:space="preserve">      Prevenirea si combaterea inundatiilor si ingheturilor</t>
  </si>
  <si>
    <t>20.22</t>
  </si>
  <si>
    <t xml:space="preserve">      Finantarea actiunilor din domeniul apelor</t>
  </si>
  <si>
    <t>20.21</t>
  </si>
  <si>
    <t xml:space="preserve">      Meteorologie</t>
  </si>
  <si>
    <t>20.20</t>
  </si>
  <si>
    <t xml:space="preserve">      Reabilitare infrastructura program inundatii pentru autoritati publice locale</t>
  </si>
  <si>
    <t>20.19</t>
  </si>
  <si>
    <t xml:space="preserve">      Contributii ale administratiei publice locale la realizarea unor lucrari si servicii de interes public local, in baza unor conventii sau contracte de asociere</t>
  </si>
  <si>
    <t>20.18</t>
  </si>
  <si>
    <t xml:space="preserve">      Plati pentru finantarea patrimoniului genetic al animalelor</t>
  </si>
  <si>
    <t>20.16</t>
  </si>
  <si>
    <t xml:space="preserve">      Studii si cercetari</t>
  </si>
  <si>
    <t>20.15</t>
  </si>
  <si>
    <t xml:space="preserve">      Munitie, furnituri si armament de natura activelor fixe pentru armata</t>
  </si>
  <si>
    <t>20.14</t>
  </si>
  <si>
    <t xml:space="preserve">      Protectia muncii</t>
  </si>
  <si>
    <t>20.13</t>
  </si>
  <si>
    <t xml:space="preserve">      Pregatire profesionala</t>
  </si>
  <si>
    <t>20.12</t>
  </si>
  <si>
    <t xml:space="preserve">      Consultanta si expertiza</t>
  </si>
  <si>
    <t>20.11</t>
  </si>
  <si>
    <t xml:space="preserve">      Carti, publicatii si materiale documentare</t>
  </si>
  <si>
    <t>20.10</t>
  </si>
  <si>
    <t xml:space="preserve">      Cercetare-dezvoltare</t>
  </si>
  <si>
    <t>20.09</t>
  </si>
  <si>
    <t xml:space="preserve">      Materiale de laborator</t>
  </si>
  <si>
    <t>20.06.02</t>
  </si>
  <si>
    <t xml:space="preserve">         Deplasari in strainatate</t>
  </si>
  <si>
    <t>20.06.01</t>
  </si>
  <si>
    <t xml:space="preserve">         Deplasari interne, detasari, transferari</t>
  </si>
  <si>
    <t>20.06</t>
  </si>
  <si>
    <t xml:space="preserve">      Deplasari, detasari, transferari (cod 20.06.01+20.06.02)</t>
  </si>
  <si>
    <t>20.05.30</t>
  </si>
  <si>
    <t xml:space="preserve">         Alte obiecte de inventar</t>
  </si>
  <si>
    <t>20.05.03</t>
  </si>
  <si>
    <t xml:space="preserve">         Lenjerie si accesorii de pat</t>
  </si>
  <si>
    <t>20.05.01</t>
  </si>
  <si>
    <t xml:space="preserve">         Uniforme si echipament</t>
  </si>
  <si>
    <t>20.05</t>
  </si>
  <si>
    <t xml:space="preserve">      Bunuri de natura obiectelor de inventar (cod 20.05.01+20.05.03+20.05.30)</t>
  </si>
  <si>
    <t>20.04.04</t>
  </si>
  <si>
    <t xml:space="preserve">         Dezinfectanti</t>
  </si>
  <si>
    <t>20.04.03</t>
  </si>
  <si>
    <t xml:space="preserve">         Reactivi</t>
  </si>
  <si>
    <t>20.04.02</t>
  </si>
  <si>
    <t xml:space="preserve">         Materiale sanitare</t>
  </si>
  <si>
    <t>20.04.01</t>
  </si>
  <si>
    <t xml:space="preserve">         Medicamente</t>
  </si>
  <si>
    <t>20.04</t>
  </si>
  <si>
    <t xml:space="preserve">      Medicamente si materiale sanitare (cod 20.04.01 la 20.04.04)</t>
  </si>
  <si>
    <t>20.03.02</t>
  </si>
  <si>
    <t xml:space="preserve">         Hrana pentru animale</t>
  </si>
  <si>
    <t>20.03.01</t>
  </si>
  <si>
    <t xml:space="preserve">         Hrana pentru oameni</t>
  </si>
  <si>
    <t>20.03</t>
  </si>
  <si>
    <t xml:space="preserve">      Hrana (cod 20.03.01+20.03.02)</t>
  </si>
  <si>
    <t>20.02</t>
  </si>
  <si>
    <t xml:space="preserve">      Reparatii curente</t>
  </si>
  <si>
    <t>20.01.30</t>
  </si>
  <si>
    <t xml:space="preserve">         Alte bunuri si servicii pentru intretinere si functionare</t>
  </si>
  <si>
    <t>20.01.09</t>
  </si>
  <si>
    <t xml:space="preserve">         Materiale si prestari de servicii cu caracter functional</t>
  </si>
  <si>
    <t>20.01.08</t>
  </si>
  <si>
    <t xml:space="preserve">         Posta, telecomunicatii, radio, tv, internet</t>
  </si>
  <si>
    <t>20.01.07</t>
  </si>
  <si>
    <t xml:space="preserve">         Transport</t>
  </si>
  <si>
    <t>20.01.06</t>
  </si>
  <si>
    <t xml:space="preserve">         Piese de schimb</t>
  </si>
  <si>
    <t>20.01.05</t>
  </si>
  <si>
    <t xml:space="preserve">         Carburanti si lubrifianti</t>
  </si>
  <si>
    <t>20.01.04</t>
  </si>
  <si>
    <t xml:space="preserve">         Apa, canal si salubritate</t>
  </si>
  <si>
    <t>20.01.03</t>
  </si>
  <si>
    <t xml:space="preserve">         Incalzit, iluminat si forta motrica</t>
  </si>
  <si>
    <t>20.01.02</t>
  </si>
  <si>
    <t xml:space="preserve">         Materiale pentru curatenie</t>
  </si>
  <si>
    <t>20.01.01</t>
  </si>
  <si>
    <t xml:space="preserve">         Furnituri de birou</t>
  </si>
  <si>
    <t>20.01</t>
  </si>
  <si>
    <t xml:space="preserve">      Bunuri si servicii (cod 20.01.01 la 20.01.09+20.01.30)</t>
  </si>
  <si>
    <t>20</t>
  </si>
  <si>
    <t xml:space="preserve">   TITLU II BUNURI SI SERVICII (cod 20.01 la 20.06+20.09 la 20.16+20.18 la 20.25+20.27+20.30)</t>
  </si>
  <si>
    <t>10.03.08</t>
  </si>
  <si>
    <t xml:space="preserve">         Contributii platite de angajator in numele angajatului</t>
  </si>
  <si>
    <t>10.03.07</t>
  </si>
  <si>
    <t xml:space="preserve">         Contributie asiguratorie pentru muncã</t>
  </si>
  <si>
    <t>10.03.06</t>
  </si>
  <si>
    <t xml:space="preserve">         Contributii pentru concedii si indemnizatii</t>
  </si>
  <si>
    <t>10.03.04</t>
  </si>
  <si>
    <t xml:space="preserve">         Contributii de asigurari pentru accidente de munca si boli profesionale</t>
  </si>
  <si>
    <t>10.03.03</t>
  </si>
  <si>
    <t xml:space="preserve">         Contributii de asigurari sociale de sanatate</t>
  </si>
  <si>
    <t>10.03.02</t>
  </si>
  <si>
    <t xml:space="preserve">         Contributii de asigurari de somaj</t>
  </si>
  <si>
    <t>10.03.01</t>
  </si>
  <si>
    <t xml:space="preserve">         Contributii de asigurari sociale de stat</t>
  </si>
  <si>
    <t>10.03</t>
  </si>
  <si>
    <t xml:space="preserve">      Contributii (cod 10.03.01 la 10.03.06)</t>
  </si>
  <si>
    <t>10.02.30</t>
  </si>
  <si>
    <t xml:space="preserve">         Alte drepturi salariale in natura</t>
  </si>
  <si>
    <t>10.02.06</t>
  </si>
  <si>
    <t xml:space="preserve">         Vouchere de vacanta</t>
  </si>
  <si>
    <t>10.02.05</t>
  </si>
  <si>
    <t xml:space="preserve">         Transportul la si de la locul de munca</t>
  </si>
  <si>
    <t>10.02.04</t>
  </si>
  <si>
    <t xml:space="preserve">         Locuinta de serviciu folosita de salariat si familia sa</t>
  </si>
  <si>
    <t>10.02.03</t>
  </si>
  <si>
    <t xml:space="preserve">         Uniforme si echipament obligatoriu</t>
  </si>
  <si>
    <t>10.02.02</t>
  </si>
  <si>
    <t xml:space="preserve">         Norme de hrana</t>
  </si>
  <si>
    <t>10.02.01</t>
  </si>
  <si>
    <t xml:space="preserve">         Tichete de masa</t>
  </si>
  <si>
    <t>10.02</t>
  </si>
  <si>
    <t xml:space="preserve">      Cheltuieli salariale in natura</t>
  </si>
  <si>
    <t>10.01.30</t>
  </si>
  <si>
    <t xml:space="preserve">         Alte drepturi salariale in bani</t>
  </si>
  <si>
    <t>10.01.29</t>
  </si>
  <si>
    <t xml:space="preserve">         Stimulent de risc</t>
  </si>
  <si>
    <t>10.01.17</t>
  </si>
  <si>
    <t xml:space="preserve">         Indemnizatie de hranã</t>
  </si>
  <si>
    <t>10.01.14</t>
  </si>
  <si>
    <t xml:space="preserve">         Indemnizatii de detasare</t>
  </si>
  <si>
    <t>10.01.13</t>
  </si>
  <si>
    <t xml:space="preserve">         Indemnizatii de delegare</t>
  </si>
  <si>
    <t>10.01.12</t>
  </si>
  <si>
    <t xml:space="preserve">         Indemniz. platite unor persoane din afara unitatii</t>
  </si>
  <si>
    <t>10.01.11</t>
  </si>
  <si>
    <t xml:space="preserve">         Fond aferent platii cu ora</t>
  </si>
  <si>
    <t>10.01.10</t>
  </si>
  <si>
    <t xml:space="preserve">         Fond pentru posturi ocupate prin cumul</t>
  </si>
  <si>
    <t>10.01.09</t>
  </si>
  <si>
    <t xml:space="preserve">         Indemnizatie de vacanță</t>
  </si>
  <si>
    <t>10.01.08</t>
  </si>
  <si>
    <t xml:space="preserve">         Fond de premii</t>
  </si>
  <si>
    <t>10.01.07</t>
  </si>
  <si>
    <t xml:space="preserve">         Ore suplimentare</t>
  </si>
  <si>
    <t>10.01.06</t>
  </si>
  <si>
    <t xml:space="preserve">         Alte sporuri</t>
  </si>
  <si>
    <t>10.01.05</t>
  </si>
  <si>
    <t xml:space="preserve">         Sporuri pentru conditii de munca</t>
  </si>
  <si>
    <t>10.01.04</t>
  </si>
  <si>
    <t xml:space="preserve">         Spor de vechime</t>
  </si>
  <si>
    <t>10.01.01</t>
  </si>
  <si>
    <t xml:space="preserve">         Salarii de baza</t>
  </si>
  <si>
    <t>10.01</t>
  </si>
  <si>
    <t xml:space="preserve">      Cheltuieli salariale in bani (cod 10.01.01+'10.01.09 la 10.01.08+10.01.10 la 10.01.16+10.01.30)</t>
  </si>
  <si>
    <t>10</t>
  </si>
  <si>
    <t xml:space="preserve">   TITLU I CHELTUIELI DE PERSONAL (cod 10.01+10.02+10.03)</t>
  </si>
  <si>
    <t>01</t>
  </si>
  <si>
    <t>CHELTUIELI CURENTE (01=10+20+30+40+50+51SF+55SF+57+59)</t>
  </si>
  <si>
    <t>66.10.06.01.06</t>
  </si>
  <si>
    <t>TOTAL CHELTUIELI</t>
  </si>
  <si>
    <t>48.10.19.03</t>
  </si>
  <si>
    <t xml:space="preserve">         Prefinantare</t>
  </si>
  <si>
    <t>48.10.19.02</t>
  </si>
  <si>
    <t xml:space="preserve">         Sume primite in contul platilor efectuate in anii anteriori</t>
  </si>
  <si>
    <t>48.10.19.01</t>
  </si>
  <si>
    <t xml:space="preserve">         Sume primite in contul platilor efectuate in anul curent</t>
  </si>
  <si>
    <t>48.10.19</t>
  </si>
  <si>
    <t xml:space="preserve">      Mecanismul pentru interconectarea Europei (cod 48.10.19.01+48.10.19.02+48.10.19.03)</t>
  </si>
  <si>
    <t>48.10.15.02</t>
  </si>
  <si>
    <t>48.10.15.01</t>
  </si>
  <si>
    <t>48.10.15</t>
  </si>
  <si>
    <t xml:space="preserve">      Alte programe comunitare finantate in perioada 2014-2020 (APC) (cod 48.1.15.01+48.10.15.02)</t>
  </si>
  <si>
    <t>48.10.12.03</t>
  </si>
  <si>
    <t>48.10.12.02</t>
  </si>
  <si>
    <t>48.10.12.01</t>
  </si>
  <si>
    <t>48.10.12</t>
  </si>
  <si>
    <t xml:space="preserve">      Instrumentul European de Vecinatate (ENI) (cod 48.10.12.01+48.10.12.02+48.10.12.03)</t>
  </si>
  <si>
    <t>48.10.11.03</t>
  </si>
  <si>
    <t>48.10.11.02</t>
  </si>
  <si>
    <t>48.10.11.01</t>
  </si>
  <si>
    <t>48.10.11</t>
  </si>
  <si>
    <t xml:space="preserve">      Instrumentul de Asistenta pentru Preaderare (IPA II) (cod 48.10.11.01+48.10.11.02+48.10.11.03)</t>
  </si>
  <si>
    <t>48.10.05.03</t>
  </si>
  <si>
    <t>48.10.05.02</t>
  </si>
  <si>
    <t>48.10.05.01</t>
  </si>
  <si>
    <t>48.10.05</t>
  </si>
  <si>
    <t xml:space="preserve">      Fondul European pentru Pescuit si Afaceri Maritime (FEPAM) (cod 48.10.05.01+48.10.05.02+48.10.05.03)</t>
  </si>
  <si>
    <t>48.10.04.03</t>
  </si>
  <si>
    <t>48.10.04.02</t>
  </si>
  <si>
    <t>48.10.04.01</t>
  </si>
  <si>
    <t>48.10.04</t>
  </si>
  <si>
    <t xml:space="preserve">      Fondul European Agricol de Dezvoltare Rurala (FEADR) (cod 48.10.04.01+48.10.04.02+48.10.04.03)</t>
  </si>
  <si>
    <t>48.10.03.03</t>
  </si>
  <si>
    <t>48.10.03.02</t>
  </si>
  <si>
    <t>48.10.03.01</t>
  </si>
  <si>
    <t>48.10.03</t>
  </si>
  <si>
    <t xml:space="preserve">      Fondul de Coeziune (FC) (cod 48.10.03.01+48.10.03.02+48.10.03.03)</t>
  </si>
  <si>
    <t>48.10.02.03</t>
  </si>
  <si>
    <t>48.10.02.02</t>
  </si>
  <si>
    <t>48.10.02.01</t>
  </si>
  <si>
    <t>48.10.02</t>
  </si>
  <si>
    <t xml:space="preserve">      Fondul Social European (FSE) (cod 48.10.02.01+48.10.02.02+48.10.02.03)</t>
  </si>
  <si>
    <t>48.10.01.03</t>
  </si>
  <si>
    <t>48.10.01.02</t>
  </si>
  <si>
    <t>48.10.01.01</t>
  </si>
  <si>
    <t>48.10.01</t>
  </si>
  <si>
    <t xml:space="preserve">      Fondul European de Dezvoltare Regionala (FEDR) (cod 48.10.01.01+48.10.01.02+48.10.01.03)</t>
  </si>
  <si>
    <t>48.10</t>
  </si>
  <si>
    <t xml:space="preserve">   Sume primite de la UE/alti donatori in contul platilor efectuate si prefinantari aferente cadrului financiar 2014-2020 (cod 48.10.01 la cod 48.10.05+48.10.11+48.10.12+48.10.15+48.10.19)</t>
  </si>
  <si>
    <t>45.10.21.04</t>
  </si>
  <si>
    <t xml:space="preserve">         Corectii financiare</t>
  </si>
  <si>
    <t>45.10.21.03</t>
  </si>
  <si>
    <t>45.10.21.02</t>
  </si>
  <si>
    <t>45.10.21.01</t>
  </si>
  <si>
    <t>45.10.21</t>
  </si>
  <si>
    <t xml:space="preserve">      Fondul national pentru relatii bilaterale aferent mecanismelor financiare SEE (cod 45.10.21.01+45.10.21.02+45.10.21.03+45.10.21.04)</t>
  </si>
  <si>
    <t>45.10.20.04</t>
  </si>
  <si>
    <t>45.10.20.03</t>
  </si>
  <si>
    <t>45.10.20.02</t>
  </si>
  <si>
    <t>45.10.20.01</t>
  </si>
  <si>
    <t>45.10.20</t>
  </si>
  <si>
    <t xml:space="preserve">      Asistenta tehnica pentru mecanismele financiare SEE (cod 45.10.20.01+45.10.20.02+45.10.20.03+45.10.20.04))</t>
  </si>
  <si>
    <t>45.10.19.04</t>
  </si>
  <si>
    <t>45.10.19.02</t>
  </si>
  <si>
    <t>45.10.19.01</t>
  </si>
  <si>
    <t>45.10.19</t>
  </si>
  <si>
    <t xml:space="preserve">      Programul de cooperare elvetiano-roman vizand reducerea disparitatilor economice si sociale in cadrul Uniunii Europene extinse (cod 45.10.19.01+45.10.19.02+45.10.19.04)</t>
  </si>
  <si>
    <t>45.10.18.04</t>
  </si>
  <si>
    <t>45.10.18.03</t>
  </si>
  <si>
    <t>45.10.18.02</t>
  </si>
  <si>
    <t>45.10.18.01</t>
  </si>
  <si>
    <t>45.10.18</t>
  </si>
  <si>
    <t xml:space="preserve">      Mecanismul financiar norvegian (cod 45.10.18.01+45.10.18.02+45.10.18.03.45.10.18.04)</t>
  </si>
  <si>
    <t>45.10.17.04</t>
  </si>
  <si>
    <t>45.10.17.03</t>
  </si>
  <si>
    <t>45.10.17.02</t>
  </si>
  <si>
    <t>45.10.17.01</t>
  </si>
  <si>
    <t>45.10.17</t>
  </si>
  <si>
    <t xml:space="preserve">      Mecanismul financiar SEE (cod 45.10.17.01+45.10.17.02+45.10.17.03+45.10.17.04)</t>
  </si>
  <si>
    <t>45.10.16.04</t>
  </si>
  <si>
    <t>45.10.16.03</t>
  </si>
  <si>
    <t>45.10.16.02</t>
  </si>
  <si>
    <t>45.10.16.01</t>
  </si>
  <si>
    <t>45.10.16</t>
  </si>
  <si>
    <t xml:space="preserve">      Alte facilitati si instrumente postaderare (cod 45.01.16.01+45.10.16.02+45.10.16.03+45.10.16.04)</t>
  </si>
  <si>
    <t>45.10.15.04</t>
  </si>
  <si>
    <t>45.10.15.03</t>
  </si>
  <si>
    <t>45.10.15.02</t>
  </si>
  <si>
    <t>45.10.15.01</t>
  </si>
  <si>
    <t>45.10.15</t>
  </si>
  <si>
    <t xml:space="preserve">      Programe comunitare finantate in perioada 2007-2013 (cod 45.10.15.01+45.10.15.02+45.10.15.03+45.10.15.04)</t>
  </si>
  <si>
    <t>45.10.08.04</t>
  </si>
  <si>
    <t>45.10.08.03</t>
  </si>
  <si>
    <t>45.10.08.02</t>
  </si>
  <si>
    <t>45.10.08.01</t>
  </si>
  <si>
    <t>45.10.08</t>
  </si>
  <si>
    <t xml:space="preserve">      Instrumentul European de Vecinatate si Parteneriat (cod 45.10.08.01+45.10.08.02+45.10.08.03+45.10.08.04)</t>
  </si>
  <si>
    <t>45.10.07.04</t>
  </si>
  <si>
    <t>45.10.07.03</t>
  </si>
  <si>
    <t>45.10.07.02</t>
  </si>
  <si>
    <t>45.10.07.01</t>
  </si>
  <si>
    <t>45.10.07</t>
  </si>
  <si>
    <t xml:space="preserve">      Instrumentul de Asistenta pentru Preaderare (cod 45.10.07.01+45.10.07.02+45.10.07.03+45.10.07.04)</t>
  </si>
  <si>
    <t>45.10.05.04</t>
  </si>
  <si>
    <t>45.10.05.02</t>
  </si>
  <si>
    <t>45.10.05</t>
  </si>
  <si>
    <t xml:space="preserve">      Fondul European pentru Pescuit (cod 45.10.05.02+45.10.05.04)</t>
  </si>
  <si>
    <t>45.10.04.04</t>
  </si>
  <si>
    <t>45.10.04.03</t>
  </si>
  <si>
    <t>45.10.04.02</t>
  </si>
  <si>
    <t>45.10.04.01</t>
  </si>
  <si>
    <t>45.10.04</t>
  </si>
  <si>
    <t xml:space="preserve">      Fondul European Agricol de Dezvoltare Rurala (cod 45.10.04.01+45.10.04.02+45.10.04.03+45.10.04.04)</t>
  </si>
  <si>
    <t>45.10.03.04</t>
  </si>
  <si>
    <t>45.10.03.02</t>
  </si>
  <si>
    <t>45.10.03</t>
  </si>
  <si>
    <t xml:space="preserve">      Fondul de Coeziune (cod 45.10.03.02+45.10.03.04)</t>
  </si>
  <si>
    <t>45.10.02.04</t>
  </si>
  <si>
    <t>45.10.02.02</t>
  </si>
  <si>
    <t>45.10.02</t>
  </si>
  <si>
    <t xml:space="preserve">      Fondul Social European (cod 45.10.02.02+45.10.02.04)</t>
  </si>
  <si>
    <t>45.10.01.04</t>
  </si>
  <si>
    <t>45.10.01.02</t>
  </si>
  <si>
    <t>45.10.01</t>
  </si>
  <si>
    <t xml:space="preserve">      Fondul European de Dezvoltare Regionala (cod 45.10.01.02+45.10.01.04)</t>
  </si>
  <si>
    <t>45.10</t>
  </si>
  <si>
    <t xml:space="preserve">   Sume primite de la UE/alti donatori in contul platilor efectuate si prefinantari (cod 45.10.01 la 45.10.05+45.10.07+45.10.08+45.10.15+45.10.16+45.10.17+45.10.18+45.10.19+45.10.20+45.10.21)</t>
  </si>
  <si>
    <t>43.10.40</t>
  </si>
  <si>
    <t xml:space="preserve">      Sume alocate pentru stimulent de risc de la FNUASS</t>
  </si>
  <si>
    <t>43.10.33</t>
  </si>
  <si>
    <t xml:space="preserve">      Subventii din bugetul Fondului national unic de asigurari sociale de sanatate pentru acoperirea cresterilor salariale</t>
  </si>
  <si>
    <t>43.10.31</t>
  </si>
  <si>
    <t xml:space="preserve">      Sume alocate din bugetul AFIR, pentru sustinerea proiectelor din PNDR 2014-2020</t>
  </si>
  <si>
    <t>43.10.19</t>
  </si>
  <si>
    <t xml:space="preserve">      Subventii pentru institutiile publice destinate sectiunii de dezvoltare</t>
  </si>
  <si>
    <t>43.10.17.03</t>
  </si>
  <si>
    <t xml:space="preserve">         Sume din veniturile proprii ale Ministerului Sanatatii catre bugetele locale pentru finantarea altor investitii in sanatate</t>
  </si>
  <si>
    <t>43.10.17.02</t>
  </si>
  <si>
    <t xml:space="preserve">         Sume din veniturile proprii ale Ministerului Sanatatii catre bugetele locale pentru finantarea reparatiilor capitale in sanatate</t>
  </si>
  <si>
    <t>43.10.17.01</t>
  </si>
  <si>
    <t xml:space="preserve">         Sume din veniturile proprii ale Ministerului Sanatatii catre bugetele locale pentru finantarea aparaturii medicale si echipamentelor de comunicatii in urgenta in sanatate</t>
  </si>
  <si>
    <t>43.10.17</t>
  </si>
  <si>
    <t xml:space="preserve">      Sume din veniturile proprii ale Ministerului Sanatatii catre bugetele locale pentru finatarea investitiilor in sanatate (cod 43.10.17.01+43.10.17.02+43.10.17.03)</t>
  </si>
  <si>
    <t>43.10.16.03</t>
  </si>
  <si>
    <t xml:space="preserve">         Sume din bugetul de stat catre bugetele locale pentru finatarea altor investitii in sanatate</t>
  </si>
  <si>
    <t>43.10.16.02</t>
  </si>
  <si>
    <t xml:space="preserve">         Sume din bugetul de stat catre bugetele locale pentru finantarea reparatiilor capitale in sanatate</t>
  </si>
  <si>
    <t>43.10.16.01</t>
  </si>
  <si>
    <t xml:space="preserve">         Sume din bugetul de stat catre bugetele locale pentru finantarea aparaturii medicale si echipamentelor de comunicatii in urgenta in sanatate</t>
  </si>
  <si>
    <t>43.10.16</t>
  </si>
  <si>
    <t xml:space="preserve">      Sume din bugetul de stat catre bugetele locale pentru finantarea investitiilor in sanatate (cod 43.10.16.01+43.10.16.02+43.10.16.03)</t>
  </si>
  <si>
    <t>43.10.15</t>
  </si>
  <si>
    <t xml:space="preserve">      Subventii din bugetul local pentru finantarea camerelor agricole</t>
  </si>
  <si>
    <t>43.10.14</t>
  </si>
  <si>
    <t xml:space="preserve">      Subventii din bugetele locale pentru finantarea cheltuielilor de capital din domeniul sanatatii</t>
  </si>
  <si>
    <t>43.10.10</t>
  </si>
  <si>
    <t xml:space="preserve">      Subventii din bugetele locale pentru finantarea cheltuielilor curente din domeniul sanatatii</t>
  </si>
  <si>
    <t>43.10.09</t>
  </si>
  <si>
    <t xml:space="preserve">      Subventii pentru institutii publice</t>
  </si>
  <si>
    <t>43.10</t>
  </si>
  <si>
    <t xml:space="preserve">   Subventii de la alte administratii (cod 43.10.09+43.10.10+43.10.14+43.10.15+43.10.16+43.10.17+43.10.19+43.10.31+43.10.33)</t>
  </si>
  <si>
    <t>42.10.70</t>
  </si>
  <si>
    <t xml:space="preserve">      Subventii de la bugetul d stat catre institutii publice finantate partial sau integral din venituri proprii necesare sustinerii derularii proiectelor finantate din fonduri externe nerambursabile (FEN) postaderare aferente perioadei de programe 2014-2020</t>
  </si>
  <si>
    <t>42.10.82</t>
  </si>
  <si>
    <t xml:space="preserve">      Sume alocate pentru stimulent de risc de la bugetul de stat</t>
  </si>
  <si>
    <t>42.10.43</t>
  </si>
  <si>
    <t xml:space="preserve">      Sume primite de institutiile publice si activitatile finantate integral sau partial din venituri proprii in cadrul programelor FEGA implementate de APIA</t>
  </si>
  <si>
    <t>42.10.39</t>
  </si>
  <si>
    <t xml:space="preserve">      Subventii de la bugetul de stat catre institutii publice finantate partial sau integral din venituri proprii pentru proiecte finantate din FEN postaderare</t>
  </si>
  <si>
    <t>42.10.11</t>
  </si>
  <si>
    <t xml:space="preserve">      Subventii de la bugetul de stat pentru spitale</t>
  </si>
  <si>
    <t>42.10</t>
  </si>
  <si>
    <t xml:space="preserve">   Subventii de la bugetul de stat (cod 42.10.11+42.10.39+42.10.43+42.10.62+42.10.70)</t>
  </si>
  <si>
    <t>00.18</t>
  </si>
  <si>
    <t>SUBVENTII DE LA ALTE NIVELE ALE ADMINISTRATIEI PUBLICE (cod 42.10+43.10)</t>
  </si>
  <si>
    <t>00.17</t>
  </si>
  <si>
    <t>IV. SUBVENTII (cod 00.18)</t>
  </si>
  <si>
    <t>41.10.14</t>
  </si>
  <si>
    <t xml:space="preserve">      Sume alocate din Fondul de Dezvoltare si Investitii</t>
  </si>
  <si>
    <t>41.10.11</t>
  </si>
  <si>
    <t xml:space="preserve">      Imprumuturi de la bugetul local</t>
  </si>
  <si>
    <t>41.10.06</t>
  </si>
  <si>
    <t xml:space="preserve">      Sume din excedentul anului precedent pentru acoperirea golurilor temporare de casa</t>
  </si>
  <si>
    <t>41.10</t>
  </si>
  <si>
    <t xml:space="preserve">   Alte operatiuni financiare (cod. 41.10.06+41.10.11)</t>
  </si>
  <si>
    <t>40.10.16</t>
  </si>
  <si>
    <t xml:space="preserve">      Sume primite in cadrul mecanismului decontarii cererilor de plata</t>
  </si>
  <si>
    <t>40.10.15.02</t>
  </si>
  <si>
    <t xml:space="preserve">         Sume utilizate de administratiile locale din excedentul anului precedent pentru sectiunea de dezvoltare</t>
  </si>
  <si>
    <t>40.10.15.01</t>
  </si>
  <si>
    <t xml:space="preserve">         Sume utilizate de administratiile locale din excedentul anului precedent pentru sectiunea de functionare</t>
  </si>
  <si>
    <t>40.10.15</t>
  </si>
  <si>
    <t xml:space="preserve">      Sume utilizate din excedentul anului precedent pentru efectuarea de cheltuieli (cod 40.10.15.01+40.10.15.02)</t>
  </si>
  <si>
    <t>40.10</t>
  </si>
  <si>
    <t xml:space="preserve">   Incasari din rambursarea imprumuturilor acordate (cod 40.10.15+40.10.16)</t>
  </si>
  <si>
    <t>00.16</t>
  </si>
  <si>
    <t>III. OPERATIUNI FINANCIARE (cod 40.10+41.10)</t>
  </si>
  <si>
    <t>39.10.50</t>
  </si>
  <si>
    <t xml:space="preserve">      Alte venituri din valorificarea unor bunuri</t>
  </si>
  <si>
    <t>39.10.01</t>
  </si>
  <si>
    <t xml:space="preserve">      Venituri din valorificarea unor bunuri ale institutiilor publice</t>
  </si>
  <si>
    <t>39.10</t>
  </si>
  <si>
    <t xml:space="preserve">   Venituri din valorificarea unor bunuri (cod 39.10.01+39.10.50)</t>
  </si>
  <si>
    <t>00.15</t>
  </si>
  <si>
    <t>II. VENITURI DIN CAPITAL (cod 39.10)</t>
  </si>
  <si>
    <t>37.10.50</t>
  </si>
  <si>
    <t xml:space="preserve">      Alte transferuri voluntare</t>
  </si>
  <si>
    <t>37.10.04</t>
  </si>
  <si>
    <t xml:space="preserve">      Varsaminte din sectiunea de functionare</t>
  </si>
  <si>
    <t>37.10.03</t>
  </si>
  <si>
    <t xml:space="preserve">      Varsaminte din sectiunea de functionare pentru finantarea sectiunii de dezvoltare a bugetului local (cu semnul minus)</t>
  </si>
  <si>
    <t>37.10.01</t>
  </si>
  <si>
    <t xml:space="preserve">      Donatii si sponsorizari</t>
  </si>
  <si>
    <t>37.10</t>
  </si>
  <si>
    <t xml:space="preserve">   Transferuri voluntare, altele decat subventiile (cod 37.10.01+37.10.03+37.10.04+37.10.50)</t>
  </si>
  <si>
    <t>36.10.50</t>
  </si>
  <si>
    <t xml:space="preserve">      Alte venituri</t>
  </si>
  <si>
    <t>36.10.32.03</t>
  </si>
  <si>
    <t xml:space="preserve">         Sume provenite din finantarea bugetara a anilor precedenti, aferente sectiunii de functionare</t>
  </si>
  <si>
    <t>36.10.32.02</t>
  </si>
  <si>
    <t xml:space="preserve">         Sume provenite din finantarea bugetara a anilor precedenti, aferente sectiunii de dezvoltare</t>
  </si>
  <si>
    <t>36.10.32</t>
  </si>
  <si>
    <t xml:space="preserve">      Sume provenite din finantarea bugetara a anilor precedenti (cod 36.10.32.02+36.10.32.03)</t>
  </si>
  <si>
    <t>36.10.04</t>
  </si>
  <si>
    <t xml:space="preserve">      Venituri din producerea riscurilor asigurate</t>
  </si>
  <si>
    <t>36.10</t>
  </si>
  <si>
    <t xml:space="preserve">   Diverse venituri (cod 36.10.04+36.10.32+36.10.50)</t>
  </si>
  <si>
    <t>35.10.50</t>
  </si>
  <si>
    <t xml:space="preserve">      Alte amenzi, penalitati si confiscari</t>
  </si>
  <si>
    <t>35.10</t>
  </si>
  <si>
    <t xml:space="preserve">   Amenzi, penalitati si confiscari (cod 35.10.50)</t>
  </si>
  <si>
    <t>34.10.50</t>
  </si>
  <si>
    <t xml:space="preserve">      Alte venituri din taxe administrative, eliberari permise</t>
  </si>
  <si>
    <t>34.10</t>
  </si>
  <si>
    <t xml:space="preserve">   Venituri din taxe administrative, eliberari permise (cod 34.10.50)</t>
  </si>
  <si>
    <t>33.10.50</t>
  </si>
  <si>
    <t xml:space="preserve">      Alte venituri din prestari de servicii si alte activitati</t>
  </si>
  <si>
    <t>33.10.32</t>
  </si>
  <si>
    <t xml:space="preserve">      Venituri din contractele incheiate cu institutiile de medicina legala</t>
  </si>
  <si>
    <t>33.10.31</t>
  </si>
  <si>
    <t xml:space="preserve">      Venituri din contractele incheiate cu directiile de sanatate publica din sume alocate din veniturile proprii ale Ministerului Sanatatii</t>
  </si>
  <si>
    <t>33.10.30</t>
  </si>
  <si>
    <t xml:space="preserve">      Venituri din contractele incheiate cu directiile de sanatate publica din sume alocate de la bugetul de stat</t>
  </si>
  <si>
    <t>33.10.21</t>
  </si>
  <si>
    <t xml:space="preserve">      Venituri din contractele incheiate cu casele de asigurari sociale de sanatate</t>
  </si>
  <si>
    <t>33.10.20</t>
  </si>
  <si>
    <t xml:space="preserve">      Venituri din cercetare</t>
  </si>
  <si>
    <t>33.10.19</t>
  </si>
  <si>
    <t xml:space="preserve">      Venituri din serbari si spectacole scolare, manifestari culturale, artistice si sportive</t>
  </si>
  <si>
    <t>33.10.17</t>
  </si>
  <si>
    <t xml:space="preserve">      Venituri din organizarea de cursuri de calificare si conversie profesionala, specializare si perfectionare</t>
  </si>
  <si>
    <t>33.10.16</t>
  </si>
  <si>
    <t xml:space="preserve">      Venituri din valorificarea produselor obtinute din activitatea proprie sau anexa</t>
  </si>
  <si>
    <t>33.10.14</t>
  </si>
  <si>
    <t xml:space="preserve">      Contributia elevilor si studentilor pentru internate, camine si cantine</t>
  </si>
  <si>
    <t>33.10.13</t>
  </si>
  <si>
    <t xml:space="preserve">      Contributia de intretinere a persoanelor asistate</t>
  </si>
  <si>
    <t>33.10.09</t>
  </si>
  <si>
    <t xml:space="preserve">      Taxe si alte venituri din protectia mediului</t>
  </si>
  <si>
    <t>33.10.08</t>
  </si>
  <si>
    <t xml:space="preserve">      Venituri din prestari de servicii</t>
  </si>
  <si>
    <t>33.10.05</t>
  </si>
  <si>
    <t xml:space="preserve">      Taxe si alte venituri in invatamant</t>
  </si>
  <si>
    <t>33.10</t>
  </si>
  <si>
    <t xml:space="preserve">   Venituri din prestari servicii si alte activitati (cod 33.10.05+33.10.08+33.10.09+33.10.13+33.10.14+33.10.16+33.10.17+33.10.19+33.10.20+33.10.21+33.10.30 la 33.10.32+33.10.50)</t>
  </si>
  <si>
    <t>00.14</t>
  </si>
  <si>
    <t>C2. VANZARI DE BUNURI SI SERVICII (cod 33.10+34.10+35.10+36.10+37.10)</t>
  </si>
  <si>
    <t>31.10.03</t>
  </si>
  <si>
    <t xml:space="preserve">      Alte venituri din dobanzi</t>
  </si>
  <si>
    <t>31.10</t>
  </si>
  <si>
    <t xml:space="preserve">   Venituri din dobanzi (cod 31.10.03)</t>
  </si>
  <si>
    <t>30.10.50</t>
  </si>
  <si>
    <t xml:space="preserve">      Alte venituri din proprietate</t>
  </si>
  <si>
    <t>30.10.09</t>
  </si>
  <si>
    <t xml:space="preserve">      Venituri din utilizarea pasunilor comunale</t>
  </si>
  <si>
    <t>30.10.08.03</t>
  </si>
  <si>
    <t xml:space="preserve">         Dividende de la societatile si companiile nationale si societatile cu capital majoritar de stat</t>
  </si>
  <si>
    <t>30.10.08.02</t>
  </si>
  <si>
    <t xml:space="preserve">         Venituri din dividende de la alti platitori</t>
  </si>
  <si>
    <t>30.10.08</t>
  </si>
  <si>
    <t xml:space="preserve">      Venituri din dividende (cod 30.10.08.02+30.10.08.03)</t>
  </si>
  <si>
    <t>30.10.05.30</t>
  </si>
  <si>
    <t xml:space="preserve">         Alte venituri din concesiuni si inchiriere de catre institutiile publice</t>
  </si>
  <si>
    <t>30.10.05</t>
  </si>
  <si>
    <t xml:space="preserve">      Venituri din concesiuni si inchirieri (cod 30.10.05.30)</t>
  </si>
  <si>
    <t>30.10</t>
  </si>
  <si>
    <t xml:space="preserve">   Venituri din proprietate (cod 30.10.05+30.10.08+30.10.09+30.10.50)</t>
  </si>
  <si>
    <t>00.13</t>
  </si>
  <si>
    <t>C1. VENITURI DIN PROPRIETATE (cod 30.10+31.10)</t>
  </si>
  <si>
    <t>00.12</t>
  </si>
  <si>
    <t>C. VENITURI NEFISCALE (cod 00.13+00.14)</t>
  </si>
  <si>
    <t>15.10.50</t>
  </si>
  <si>
    <t xml:space="preserve">      Alte taxe pe servicii specifice</t>
  </si>
  <si>
    <t>15.10.01</t>
  </si>
  <si>
    <t xml:space="preserve">      Impozit pe spectacole</t>
  </si>
  <si>
    <t>15.10</t>
  </si>
  <si>
    <t xml:space="preserve">   Taxe pe servicii specifice (cod 15.10.01+15.10.50)</t>
  </si>
  <si>
    <t>00.10</t>
  </si>
  <si>
    <t>A4. IMPOZITE SI TAXE PE BUNURI SI SERVICII (cod 15.10)</t>
  </si>
  <si>
    <t>00.03</t>
  </si>
  <si>
    <t>A. VENITURI FISCALE (cod 00.10)</t>
  </si>
  <si>
    <t>00.02</t>
  </si>
  <si>
    <t>I. VENITURI CURENTE (cod 00.03+00.12)</t>
  </si>
  <si>
    <t>00.01</t>
  </si>
  <si>
    <t>TOTAL VENITURI (cod 00.02+00.15+00.16+00.17+45.10+48.10)</t>
  </si>
  <si>
    <t>2</t>
  </si>
  <si>
    <t>Din care credite bugetare destinate stingerii platilor restante</t>
  </si>
  <si>
    <t>TRIM.
IV</t>
  </si>
  <si>
    <t>TRIM.
III</t>
  </si>
  <si>
    <t>TRIM.
II</t>
  </si>
  <si>
    <t>TRIM.
I</t>
  </si>
  <si>
    <t>BUGET
FINAL</t>
  </si>
  <si>
    <t>BUGET
INITIAL</t>
  </si>
  <si>
    <t>ARTICOL</t>
  </si>
  <si>
    <t>DENUMIRE INDICATOR</t>
  </si>
  <si>
    <t>-mii lei-</t>
  </si>
  <si>
    <t>Stoica George</t>
  </si>
  <si>
    <t>Fotea Costel</t>
  </si>
  <si>
    <t>Director executiv,</t>
  </si>
  <si>
    <t>Ordonator principal de credite,</t>
  </si>
  <si>
    <t>SPITALUL ORĂŞENESC TG. BUJOR</t>
  </si>
  <si>
    <t>Damian Paula</t>
  </si>
  <si>
    <t>CTRL</t>
  </si>
  <si>
    <t>TRIMESTRUL 1</t>
  </si>
  <si>
    <t>TRIMESTRUL 2</t>
  </si>
  <si>
    <t>TRIMESTRUL 3</t>
  </si>
  <si>
    <t>TRIMESTRUL 4</t>
  </si>
  <si>
    <t>TOTAL AN</t>
  </si>
  <si>
    <t>SPITAL</t>
  </si>
  <si>
    <t>VP</t>
  </si>
  <si>
    <t>CJ</t>
  </si>
  <si>
    <t>REZID</t>
  </si>
  <si>
    <t>TOTAL</t>
  </si>
  <si>
    <t>CHELTUIELI TOTALE</t>
  </si>
  <si>
    <t>TITLUL I  CHELTUIELI DE PERSONAL   (cod 10.01+10.02+10.03)</t>
  </si>
  <si>
    <t>Cheltuieli salariale in bani   (cod 10.01.01+10.01.03 la 10.01.08 +10.01.10 la 10.01.16 +10.01.30)</t>
  </si>
  <si>
    <t>Salarii de baza</t>
  </si>
  <si>
    <t>Sporuri pentru conditii de munca</t>
  </si>
  <si>
    <t>Alte sporuri</t>
  </si>
  <si>
    <t>10,01,29</t>
  </si>
  <si>
    <t>Fond aferent platii cu ora</t>
  </si>
  <si>
    <t>Îndemnizație de hrană</t>
  </si>
  <si>
    <t>Alte drepturi salariale in bani</t>
  </si>
  <si>
    <t>Cheltuieli salariale in natura  (cod 10.02.01 la 10.02.05+10.02.30)</t>
  </si>
  <si>
    <t>Vouchere vacanță</t>
  </si>
  <si>
    <t>Contributii  (cod 10.03.01 la 10.03.06)</t>
  </si>
  <si>
    <t>CAM 2,25%</t>
  </si>
  <si>
    <t>TITLUL II  BUNURI SI SERVICII  (cod 20.01 la 20.06+20.09 la 20.16+20.18 la 20.25+20.27+20.30)</t>
  </si>
  <si>
    <t>Bunuri si servicii   (cod 20.01.01 la 20.01.09+20.01.30)</t>
  </si>
  <si>
    <t>Furnituri de birou</t>
  </si>
  <si>
    <t>Materiale pentru curatenie</t>
  </si>
  <si>
    <t>Încalzit, Iluminat si forta motrica</t>
  </si>
  <si>
    <t>Apa, canal si salubritate</t>
  </si>
  <si>
    <t>Carburanti si lubrifianti</t>
  </si>
  <si>
    <t>Piese de schimb</t>
  </si>
  <si>
    <t xml:space="preserve">Posta, telecomunicatii, radio, tv, internet </t>
  </si>
  <si>
    <t>Materiale si servicii</t>
  </si>
  <si>
    <t>Alte bunuri si servicii pentru întretinere si functionare</t>
  </si>
  <si>
    <t xml:space="preserve">Reparatii curente </t>
  </si>
  <si>
    <t>Hrana  (cod 20.03.01+20.03.02)</t>
  </si>
  <si>
    <t>Hrana pentru oameni</t>
  </si>
  <si>
    <t>Medicamente si materiale sanitare  (cod 20.04.01 la 20.04.04)</t>
  </si>
  <si>
    <t xml:space="preserve">Medicamente </t>
  </si>
  <si>
    <t>Materiale sanitare</t>
  </si>
  <si>
    <t>Reactivi</t>
  </si>
  <si>
    <t>Dezinfectanti</t>
  </si>
  <si>
    <t>Bunuri de natura obiectelor de inventar  (cod 20.05.01+20.05.03+20.05.30)</t>
  </si>
  <si>
    <t>Uniforme si echipament</t>
  </si>
  <si>
    <t>Lenjerie si accesorii de pat</t>
  </si>
  <si>
    <t>Alte obiecte de inventar</t>
  </si>
  <si>
    <t>Deplasari, detasari, transferari  (cod 20.06.01+20.06.02)</t>
  </si>
  <si>
    <t>Deplasari interne, detaşări, transferări</t>
  </si>
  <si>
    <t>Deplasari în străinătate</t>
  </si>
  <si>
    <t>Materiale de laborator</t>
  </si>
  <si>
    <t>Carti, publicatii si materiale documentare</t>
  </si>
  <si>
    <t>Consultanta si expertiza</t>
  </si>
  <si>
    <t>Pregatire profesionala</t>
  </si>
  <si>
    <t>Protectia muncii</t>
  </si>
  <si>
    <t>Munitie, furnituri si armament de natura activelor fixe pentru armata</t>
  </si>
  <si>
    <t>Studii si cercetari</t>
  </si>
  <si>
    <t>Plati pentru finantarea patrimoniului genetic al animalelor</t>
  </si>
  <si>
    <t>Contribuţii ale administratiei publice locale la realizarea unor lucrări şi servicii de interes public local, în baza unor convenţii sau contracte de asociere</t>
  </si>
  <si>
    <t>Reabilitare infrastructura program inundatii pentru autoritati publice locale</t>
  </si>
  <si>
    <t>Meteorologie</t>
  </si>
  <si>
    <t>Finantarea actiunilor din domeniul apelor</t>
  </si>
  <si>
    <t>Prevenirea si combaterea inundatiilor si ingheturilor</t>
  </si>
  <si>
    <t>Comisioane  si alte costuri aferente imprumuturilor  (cod 20.24.01 + 20.24.02)</t>
  </si>
  <si>
    <t>Comisioane  si alte costuri aferente imprumuturilor externe</t>
  </si>
  <si>
    <t>Comisioane  si alte costuri aferente imprumuturilor interne</t>
  </si>
  <si>
    <t>Cheltuieli judiciare si extrajudiciare derivate din actiuni in reprezentarea intereselor statului, potrivit dispozitiilor legale</t>
  </si>
  <si>
    <t>Tichete cadou</t>
  </si>
  <si>
    <t>Alte cheltuieli  (cod 20.30.01 la 20.30.04+20.30.06+20.30.07+20.30.09+20.30.30)</t>
  </si>
  <si>
    <t>Reclama si publicitate</t>
  </si>
  <si>
    <t xml:space="preserve">Protocol si reprezentare </t>
  </si>
  <si>
    <t>Prime de asigurare non-viata</t>
  </si>
  <si>
    <t>Chirii</t>
  </si>
  <si>
    <t>Prestari servicii pentru transmiterea drepturilor</t>
  </si>
  <si>
    <t>20.30.05</t>
  </si>
  <si>
    <t>Fondul Presedintelui/Fondul conducatorului institutiei publice</t>
  </si>
  <si>
    <t>Executarea silita a creantelor bugetare</t>
  </si>
  <si>
    <t>Alte cheltuieli cu bunuri si servicii</t>
  </si>
  <si>
    <t>TITLUL XI ALTE CHELTUIELI (cod 59)</t>
  </si>
  <si>
    <t>Burse</t>
  </si>
  <si>
    <t>Fond handicapati</t>
  </si>
  <si>
    <t>59,40</t>
  </si>
  <si>
    <t>Investitii</t>
  </si>
  <si>
    <t>dotari independente</t>
  </si>
  <si>
    <t>71,01</t>
  </si>
  <si>
    <t>CJAS</t>
  </si>
  <si>
    <t>Excedent</t>
  </si>
  <si>
    <t>retras din excedent</t>
  </si>
  <si>
    <t>Venituri</t>
  </si>
  <si>
    <t>Cheltuieli</t>
  </si>
  <si>
    <t>Diferente</t>
  </si>
  <si>
    <t>REZIDENTI + MS</t>
  </si>
  <si>
    <t>TOTAL BUGET</t>
  </si>
  <si>
    <t>STIMULENT RISC</t>
  </si>
  <si>
    <t>INFLU ENTE</t>
  </si>
  <si>
    <t>Director financiar contabil</t>
  </si>
  <si>
    <t xml:space="preserve"> </t>
  </si>
  <si>
    <t xml:space="preserve">BVC FINAL 2021 </t>
  </si>
  <si>
    <t>TOTAL
an</t>
  </si>
  <si>
    <t>BUGET 2023</t>
  </si>
  <si>
    <t>an 2023</t>
  </si>
  <si>
    <t>subventie utilitati</t>
  </si>
  <si>
    <t>art.20</t>
  </si>
  <si>
    <t xml:space="preserve">      Subventii </t>
  </si>
  <si>
    <t>excedent</t>
  </si>
  <si>
    <t xml:space="preserve">BUGETUL INSTITUŢIILOR PUBLCE ŞI ACTIVITĂŢILOR FINANŢATE INTEGRAL SAU PARŢIAL DIN VENITURI PROPRII, PE ANUL 2023 </t>
  </si>
  <si>
    <t>Nr. Înregistrare.1710  din  30.03.2023</t>
  </si>
  <si>
    <t xml:space="preserve">HCJ nr. 122/29.03.2023       </t>
  </si>
  <si>
    <t xml:space="preserve">HCJ nr.       /  30.05.2023       </t>
  </si>
  <si>
    <t>Nr. Înregistrare.4691 din  30.05.2023</t>
  </si>
  <si>
    <t xml:space="preserve">HCJ nr.308 /23.08.2023       </t>
  </si>
  <si>
    <t>Nr. Înregistrare. 5811  din  25.08.2023</t>
  </si>
  <si>
    <t xml:space="preserve">HCJ nr.      /….....2023       </t>
  </si>
  <si>
    <t>Nr. Înregistrare.  6212  din  25.09.2023</t>
  </si>
  <si>
    <t>Nr. Înregistrare.  6221 din  13.11.2023</t>
  </si>
  <si>
    <t xml:space="preserve">HCJ nr. 424 /23.11.2023       </t>
  </si>
  <si>
    <t>BUGET 2024</t>
  </si>
  <si>
    <t xml:space="preserve">HCJ nr.        /...01.2024       </t>
  </si>
  <si>
    <t>19*3+2*3</t>
  </si>
  <si>
    <t>la 20,01,09 paza+ 2 mii/luna Mbapou</t>
  </si>
  <si>
    <t>BUGETUL INSTITUŢIILOR PUBLCE ŞI ACTIVITĂŢILOR FINANŢATE INTEGRAL SAU PARŢIAL DIN VENITURI PROPRII, PE ANUL 2024 ŞI ESTIMĂRI PENTRU ANII 2025-2027</t>
  </si>
  <si>
    <t>extras 2023</t>
  </si>
  <si>
    <t>bvc an 2023</t>
  </si>
  <si>
    <t>Nr. Înregistrare.50 din  05.01.2024</t>
  </si>
  <si>
    <t>Nr. Înregistrare.568 din 13.02.2024</t>
  </si>
  <si>
    <t xml:space="preserve">HCJ nr. 46 /13.02.2024       </t>
  </si>
  <si>
    <t>total infl.</t>
  </si>
  <si>
    <t>Nr. Înregistrare.678 din 20.02.2024</t>
  </si>
  <si>
    <t xml:space="preserve">HCJ nr. 73 /29.02.2024       </t>
  </si>
  <si>
    <t xml:space="preserve">BUGETUL INSTITUŢIILOR PUBLCE ŞI ACTIVITĂŢILOR FINANŢATE INTEGRAL SAU PARŢIAL DIN VENITURI PROPRII, PE ANUL 2024 </t>
  </si>
  <si>
    <t>Nr. Înregistrare.970 Din 14.03.2024</t>
  </si>
  <si>
    <t>Alocari sume din PNRR aferente asistentei financiare nerambursabile</t>
  </si>
  <si>
    <t>Fonduri europene nerambursabile</t>
  </si>
  <si>
    <t>42.88.01</t>
  </si>
  <si>
    <t>Sume aferente TVA</t>
  </si>
  <si>
    <t>42.88.03</t>
  </si>
  <si>
    <t>Transferuri din bugetul de stat catre beneficiarii institutiei publice finantate partial sau integral din venituri proprii pentru derularea proiecteloor din PNRR</t>
  </si>
  <si>
    <t xml:space="preserve">HCJ nr. 111 /28.03.2024       </t>
  </si>
  <si>
    <t>60.01.00</t>
  </si>
  <si>
    <t>60.03.00</t>
  </si>
  <si>
    <t>Nr. Înregistrare. 1249  Din 05.04.2024</t>
  </si>
  <si>
    <t xml:space="preserve">      Venituri din contractele incheiate cu DSP din sume alocate de la bugetul de stat</t>
  </si>
  <si>
    <t>Nr. Înregistrare.  1586  Din 08.05.2024</t>
  </si>
  <si>
    <t xml:space="preserve">HCJ nr. 145/25.04.2024       </t>
  </si>
  <si>
    <t xml:space="preserve">                 Director executiv,</t>
  </si>
  <si>
    <t xml:space="preserve">                Stoica George</t>
  </si>
  <si>
    <t xml:space="preserve">HCJ nr.168 /29.05.2024       </t>
  </si>
  <si>
    <t>trim.III</t>
  </si>
  <si>
    <t>trim.IV</t>
  </si>
  <si>
    <t>Nr. Înregistrare.2305  Din 15.07.2024</t>
  </si>
  <si>
    <t xml:space="preserve">HCJ nr.        /30.07.2024       </t>
  </si>
  <si>
    <t>Nr. Înregistrare. 2735 din 19.08.2024</t>
  </si>
  <si>
    <t xml:space="preserve">HCJ nr. 261/26.08.2024       </t>
  </si>
  <si>
    <t>Nr. Înregistrare.        din     .09.2024</t>
  </si>
  <si>
    <t xml:space="preserve">HCJ nr.282/30.09.2024       </t>
  </si>
  <si>
    <t>Nr. Înregistrare. 40495  din 14.11.2024</t>
  </si>
  <si>
    <t xml:space="preserve">HCJ nr.336 /27.10.2024       </t>
  </si>
  <si>
    <t xml:space="preserve">HCJ nr.336/27.11.2024       </t>
  </si>
  <si>
    <t>BUGET 2025</t>
  </si>
  <si>
    <t xml:space="preserve">HCJ nr…../……....2025       </t>
  </si>
  <si>
    <t xml:space="preserve">BUGETUL INSTITUŢIILOR PUBLCE ŞI ACTIVITĂŢILOR FINANŢATE INTEGRAL SAU PARŢIAL DIN VENITURI PROPRII, PE ANUL 2025 </t>
  </si>
  <si>
    <t>Nr. Înregistrare.415 din 04.01.2025</t>
  </si>
  <si>
    <t>Nr. Înregistrare. 425 din 05.02.2025</t>
  </si>
  <si>
    <t>rezidenti</t>
  </si>
  <si>
    <t xml:space="preserve">HCJ nr.71/25.03.2025       </t>
  </si>
  <si>
    <t>vp</t>
  </si>
  <si>
    <t>rezid</t>
  </si>
  <si>
    <t>influente</t>
  </si>
  <si>
    <t>spital</t>
  </si>
  <si>
    <t>Nr. Înregistrare.1455/07.05. 2025</t>
  </si>
  <si>
    <t xml:space="preserve">HCJ nr.142/29.05.2025       </t>
  </si>
  <si>
    <t>21667.50 euro</t>
  </si>
  <si>
    <t>9500.75 euro grant</t>
  </si>
  <si>
    <t>2166.75 euro cofinantare noi</t>
  </si>
  <si>
    <t>21667.50 euro * 5.0608 = 109.654.88 ron</t>
  </si>
  <si>
    <t>curs inforeuro iunie 2025</t>
  </si>
  <si>
    <t>10965.49 lei</t>
  </si>
  <si>
    <t>98689.39 lei</t>
  </si>
  <si>
    <t>Nr. Înregistrare.2211/07.07. 2025</t>
  </si>
  <si>
    <t>Nr. Înregistrare.2480/29.07. 2025</t>
  </si>
  <si>
    <t xml:space="preserve">HCJ nr.         /   .08.2025       </t>
  </si>
  <si>
    <t xml:space="preserve">HCJ nr.188/29.07.2025       </t>
  </si>
  <si>
    <t>42.10.93.04</t>
  </si>
  <si>
    <t xml:space="preserve">      Subventii de la bugetul de stat catre institutii publice finantate partial sau integral din venituri proprii pentru proiectelor finantate din fonduri externe nerambursabile (FEN) postaderare aferente perioadei de programe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</si>
</sst>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  <charset val="238"/>
    </font>
    <font>
      <b/>
      <i/>
      <sz val="10"/>
      <color theme="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10"/>
      <color theme="1"/>
      <name val="Arial"/>
      <family val="2"/>
    </font>
    <font>
      <sz val="10"/>
      <color rgb="FF7030A0"/>
      <name val="Arial"/>
      <family val="2"/>
    </font>
    <font>
      <b/>
      <sz val="10"/>
      <color rgb="FFC0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Tahoma"/>
      <family val="2"/>
    </font>
    <font>
      <b/>
      <sz val="10"/>
      <color indexed="17"/>
      <name val="Arial"/>
      <family val="2"/>
    </font>
    <font>
      <b/>
      <sz val="10"/>
      <color indexed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color indexed="17"/>
      <name val="Arial"/>
      <family val="2"/>
    </font>
    <font>
      <b/>
      <sz val="8"/>
      <color indexed="14"/>
      <name val="Arial"/>
      <family val="2"/>
    </font>
    <font>
      <b/>
      <i/>
      <sz val="10"/>
      <color rgb="FFFF0000"/>
      <name val="Arial"/>
      <family val="2"/>
    </font>
    <font>
      <b/>
      <i/>
      <sz val="10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</font>
    <font>
      <b/>
      <sz val="8"/>
      <color rgb="FF7030A0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rgb="FF7030A0"/>
      <name val="Arial"/>
      <family val="2"/>
    </font>
    <font>
      <b/>
      <sz val="8"/>
      <color theme="5" tint="-0.499984740745262"/>
      <name val="Arial"/>
      <family val="2"/>
    </font>
    <font>
      <b/>
      <sz val="8"/>
      <color rgb="FFC00000"/>
      <name val="Arial"/>
      <family val="2"/>
    </font>
    <font>
      <b/>
      <sz val="8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8"/>
      <color theme="5" tint="-0.249977111117893"/>
      <name val="Calibri"/>
      <family val="2"/>
      <scheme val="minor"/>
    </font>
    <font>
      <sz val="8"/>
      <color theme="5" tint="-0.249977111117893"/>
      <name val="Arial"/>
      <family val="2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theme="7" tint="-0.249977111117893"/>
      <name val="Arial"/>
      <family val="2"/>
    </font>
    <font>
      <sz val="8"/>
      <color theme="7" tint="-0.249977111117893"/>
      <name val="Arial"/>
      <family val="2"/>
    </font>
    <font>
      <b/>
      <sz val="8"/>
      <color rgb="FF00206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Arial"/>
      <family val="2"/>
    </font>
    <font>
      <b/>
      <i/>
      <sz val="10"/>
      <color rgb="FFC0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12" fillId="0" borderId="5" applyNumberFormat="0" applyFill="0" applyAlignment="0" applyProtection="0"/>
    <xf numFmtId="0" fontId="13" fillId="7" borderId="6" applyNumberFormat="0" applyAlignment="0" applyProtection="0"/>
    <xf numFmtId="0" fontId="2" fillId="8" borderId="7" applyNumberFormat="0" applyFont="0" applyAlignment="0" applyProtection="0"/>
    <xf numFmtId="0" fontId="2" fillId="2" borderId="1" applyNumberFormat="0" applyFont="0" applyAlignment="0" applyProtection="0"/>
    <xf numFmtId="0" fontId="14" fillId="9" borderId="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 applyFont="0" applyFill="0" applyBorder="0" applyAlignment="0" applyProtection="0"/>
    <xf numFmtId="0" fontId="22" fillId="0" borderId="0"/>
    <xf numFmtId="43" fontId="59" fillId="0" borderId="0" applyFont="0" applyFill="0" applyBorder="0" applyAlignment="0" applyProtection="0"/>
  </cellStyleXfs>
  <cellXfs count="11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/>
    </xf>
    <xf numFmtId="0" fontId="5" fillId="0" borderId="0" xfId="0" applyFont="1"/>
    <xf numFmtId="4" fontId="5" fillId="0" borderId="0" xfId="0" applyNumberFormat="1" applyFont="1"/>
    <xf numFmtId="0" fontId="5" fillId="0" borderId="0" xfId="0" applyFont="1" applyAlignment="1">
      <alignment horizontal="right" vertical="center"/>
    </xf>
    <xf numFmtId="4" fontId="5" fillId="0" borderId="2" xfId="1" applyNumberFormat="1" applyFont="1" applyBorder="1" applyAlignment="1">
      <alignment horizontal="right" vertical="center"/>
    </xf>
    <xf numFmtId="4" fontId="4" fillId="0" borderId="2" xfId="1" applyNumberFormat="1" applyFont="1" applyBorder="1" applyAlignment="1">
      <alignment horizontal="right" vertical="center"/>
    </xf>
    <xf numFmtId="49" fontId="5" fillId="0" borderId="2" xfId="1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 wrapText="1"/>
    </xf>
    <xf numFmtId="4" fontId="2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right" vertical="center"/>
    </xf>
    <xf numFmtId="4" fontId="6" fillId="0" borderId="2" xfId="1" applyNumberFormat="1" applyFont="1" applyBorder="1" applyAlignment="1">
      <alignment horizontal="right" vertical="center"/>
    </xf>
    <xf numFmtId="49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left" vertical="center" wrapText="1"/>
    </xf>
    <xf numFmtId="0" fontId="5" fillId="0" borderId="2" xfId="1" applyFont="1" applyFill="1" applyBorder="1" applyAlignment="1">
      <alignment horizontal="left" vertical="center" wrapText="1"/>
    </xf>
    <xf numFmtId="4" fontId="6" fillId="0" borderId="2" xfId="1" applyNumberFormat="1" applyFont="1" applyFill="1" applyBorder="1" applyAlignment="1">
      <alignment horizontal="right" vertical="center"/>
    </xf>
    <xf numFmtId="4" fontId="5" fillId="0" borderId="2" xfId="1" applyNumberFormat="1" applyFont="1" applyFill="1" applyBorder="1" applyAlignment="1">
      <alignment horizontal="right" vertical="center"/>
    </xf>
    <xf numFmtId="49" fontId="6" fillId="0" borderId="2" xfId="1" applyNumberFormat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 wrapText="1"/>
    </xf>
    <xf numFmtId="4" fontId="2" fillId="0" borderId="2" xfId="1" applyNumberFormat="1" applyFont="1" applyFill="1" applyBorder="1" applyAlignment="1">
      <alignment horizontal="right" vertical="center"/>
    </xf>
    <xf numFmtId="49" fontId="2" fillId="0" borderId="2" xfId="1" applyNumberFormat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horizontal="left" vertical="center" wrapText="1"/>
    </xf>
    <xf numFmtId="0" fontId="2" fillId="0" borderId="0" xfId="0" applyFont="1" applyFill="1"/>
    <xf numFmtId="0" fontId="7" fillId="0" borderId="0" xfId="0" applyFont="1" applyFill="1" applyAlignment="1">
      <alignment horizontal="right" vertical="center"/>
    </xf>
    <xf numFmtId="4" fontId="8" fillId="0" borderId="2" xfId="1" applyNumberFormat="1" applyFont="1" applyFill="1" applyBorder="1" applyAlignment="1">
      <alignment horizontal="right" vertical="center"/>
    </xf>
    <xf numFmtId="0" fontId="6" fillId="3" borderId="2" xfId="1" applyFont="1" applyFill="1" applyBorder="1" applyAlignment="1">
      <alignment horizontal="left" vertical="center" wrapText="1"/>
    </xf>
    <xf numFmtId="4" fontId="5" fillId="3" borderId="2" xfId="1" applyNumberFormat="1" applyFont="1" applyFill="1" applyBorder="1" applyAlignment="1">
      <alignment horizontal="right" vertical="center"/>
    </xf>
    <xf numFmtId="4" fontId="4" fillId="3" borderId="2" xfId="1" applyNumberFormat="1" applyFont="1" applyFill="1" applyBorder="1" applyAlignment="1">
      <alignment horizontal="right" vertical="center"/>
    </xf>
    <xf numFmtId="49" fontId="5" fillId="3" borderId="2" xfId="1" applyNumberFormat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horizontal="left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4" fontId="6" fillId="3" borderId="2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center"/>
    </xf>
    <xf numFmtId="0" fontId="6" fillId="0" borderId="0" xfId="0" applyFont="1" applyFill="1"/>
    <xf numFmtId="0" fontId="6" fillId="0" borderId="0" xfId="0" applyFont="1" applyFill="1" applyAlignment="1">
      <alignment horizontal="right" vertical="center"/>
    </xf>
    <xf numFmtId="49" fontId="5" fillId="0" borderId="2" xfId="1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4" fontId="2" fillId="3" borderId="2" xfId="1" applyNumberFormat="1" applyFont="1" applyFill="1" applyBorder="1" applyAlignment="1">
      <alignment horizontal="right" vertical="center"/>
    </xf>
    <xf numFmtId="4" fontId="3" fillId="3" borderId="2" xfId="1" applyNumberFormat="1" applyFont="1" applyFill="1" applyBorder="1" applyAlignment="1">
      <alignment horizontal="right" vertical="center"/>
    </xf>
    <xf numFmtId="49" fontId="2" fillId="3" borderId="2" xfId="1" applyNumberFormat="1" applyFont="1" applyFill="1" applyBorder="1" applyAlignment="1">
      <alignment horizontal="left" vertical="center"/>
    </xf>
    <xf numFmtId="0" fontId="2" fillId="3" borderId="2" xfId="1" applyFont="1" applyFill="1" applyBorder="1" applyAlignment="1">
      <alignment horizontal="left" vertical="center" wrapText="1"/>
    </xf>
    <xf numFmtId="4" fontId="8" fillId="3" borderId="2" xfId="1" applyNumberFormat="1" applyFont="1" applyFill="1" applyBorder="1" applyAlignment="1">
      <alignment horizontal="right" vertical="center"/>
    </xf>
    <xf numFmtId="49" fontId="2" fillId="0" borderId="2" xfId="1" quotePrefix="1" applyNumberFormat="1" applyFont="1" applyBorder="1" applyAlignment="1">
      <alignment horizontal="left" vertical="center"/>
    </xf>
    <xf numFmtId="0" fontId="7" fillId="0" borderId="0" xfId="0" applyFont="1" applyAlignment="1">
      <alignment horizontal="right" vertical="center"/>
    </xf>
    <xf numFmtId="4" fontId="5" fillId="5" borderId="2" xfId="1" applyNumberFormat="1" applyFont="1" applyFill="1" applyBorder="1" applyAlignment="1">
      <alignment horizontal="right" vertical="center"/>
    </xf>
    <xf numFmtId="4" fontId="4" fillId="5" borderId="2" xfId="1" applyNumberFormat="1" applyFont="1" applyFill="1" applyBorder="1" applyAlignment="1">
      <alignment horizontal="right" vertical="center"/>
    </xf>
    <xf numFmtId="49" fontId="5" fillId="5" borderId="2" xfId="1" applyNumberFormat="1" applyFont="1" applyFill="1" applyBorder="1" applyAlignment="1">
      <alignment horizontal="left" vertical="center"/>
    </xf>
    <xf numFmtId="0" fontId="5" fillId="5" borderId="2" xfId="1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4" fontId="6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4" fontId="5" fillId="0" borderId="2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4" fontId="5" fillId="0" borderId="2" xfId="0" applyNumberFormat="1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4" fontId="3" fillId="0" borderId="2" xfId="0" applyNumberFormat="1" applyFont="1" applyBorder="1" applyAlignment="1">
      <alignment vertical="center"/>
    </xf>
    <xf numFmtId="4" fontId="8" fillId="0" borderId="2" xfId="0" applyNumberFormat="1" applyFont="1" applyBorder="1" applyAlignment="1">
      <alignment vertical="center"/>
    </xf>
    <xf numFmtId="4" fontId="5" fillId="5" borderId="2" xfId="0" applyNumberFormat="1" applyFont="1" applyFill="1" applyBorder="1" applyAlignment="1">
      <alignment vertical="center"/>
    </xf>
    <xf numFmtId="4" fontId="4" fillId="5" borderId="2" xfId="0" applyNumberFormat="1" applyFont="1" applyFill="1" applyBorder="1" applyAlignment="1">
      <alignment vertical="center"/>
    </xf>
    <xf numFmtId="49" fontId="5" fillId="5" borderId="2" xfId="0" applyNumberFormat="1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6" borderId="2" xfId="1" applyFont="1" applyFill="1" applyBorder="1" applyAlignment="1">
      <alignment horizontal="center" vertical="center" wrapText="1"/>
    </xf>
    <xf numFmtId="49" fontId="5" fillId="6" borderId="2" xfId="1" applyNumberFormat="1" applyFont="1" applyFill="1" applyBorder="1" applyAlignment="1">
      <alignment horizontal="center" vertical="center"/>
    </xf>
    <xf numFmtId="0" fontId="5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5" fillId="0" borderId="0" xfId="7" applyFont="1" applyFill="1"/>
    <xf numFmtId="3" fontId="15" fillId="0" borderId="0" xfId="7" applyNumberFormat="1" applyFont="1" applyFill="1"/>
    <xf numFmtId="3" fontId="15" fillId="10" borderId="0" xfId="7" applyNumberFormat="1" applyFont="1" applyFill="1"/>
    <xf numFmtId="0" fontId="2" fillId="0" borderId="0" xfId="7" applyFont="1" applyFill="1"/>
    <xf numFmtId="3" fontId="2" fillId="0" borderId="0" xfId="7" applyNumberFormat="1" applyFont="1" applyFill="1"/>
    <xf numFmtId="3" fontId="5" fillId="12" borderId="0" xfId="7" applyNumberFormat="1" applyFont="1" applyFill="1"/>
    <xf numFmtId="3" fontId="18" fillId="0" borderId="0" xfId="7" applyNumberFormat="1" applyFont="1" applyFill="1"/>
    <xf numFmtId="3" fontId="5" fillId="14" borderId="0" xfId="7" applyNumberFormat="1" applyFont="1" applyFill="1"/>
    <xf numFmtId="3" fontId="23" fillId="0" borderId="0" xfId="7" applyNumberFormat="1" applyFont="1" applyFill="1"/>
    <xf numFmtId="3" fontId="24" fillId="0" borderId="0" xfId="7" applyNumberFormat="1" applyFont="1" applyFill="1"/>
    <xf numFmtId="0" fontId="2" fillId="3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>
      <alignment vertical="center"/>
    </xf>
    <xf numFmtId="4" fontId="3" fillId="3" borderId="2" xfId="0" applyNumberFormat="1" applyFont="1" applyFill="1" applyBorder="1" applyAlignment="1">
      <alignment vertical="center"/>
    </xf>
    <xf numFmtId="4" fontId="2" fillId="18" borderId="2" xfId="0" applyNumberFormat="1" applyFont="1" applyFill="1" applyBorder="1" applyAlignment="1">
      <alignment vertical="center"/>
    </xf>
    <xf numFmtId="0" fontId="25" fillId="0" borderId="2" xfId="7" applyFont="1" applyFill="1" applyBorder="1" applyAlignment="1">
      <alignment horizontal="left"/>
    </xf>
    <xf numFmtId="0" fontId="25" fillId="0" borderId="2" xfId="7" applyFont="1" applyFill="1" applyBorder="1" applyAlignment="1">
      <alignment horizontal="center"/>
    </xf>
    <xf numFmtId="0" fontId="25" fillId="0" borderId="2" xfId="8" applyFont="1" applyFill="1" applyBorder="1" applyAlignment="1">
      <alignment vertical="center"/>
    </xf>
    <xf numFmtId="0" fontId="26" fillId="0" borderId="2" xfId="8" applyFont="1" applyFill="1" applyBorder="1" applyAlignment="1">
      <alignment vertical="center"/>
    </xf>
    <xf numFmtId="49" fontId="25" fillId="0" borderId="2" xfId="8" applyNumberFormat="1" applyFont="1" applyFill="1" applyBorder="1" applyAlignment="1">
      <alignment horizontal="left" vertical="center"/>
    </xf>
    <xf numFmtId="49" fontId="26" fillId="0" borderId="2" xfId="8" applyNumberFormat="1" applyFont="1" applyFill="1" applyBorder="1" applyAlignment="1">
      <alignment horizontal="left" vertical="center"/>
    </xf>
    <xf numFmtId="0" fontId="26" fillId="0" borderId="0" xfId="7" applyFont="1" applyFill="1"/>
    <xf numFmtId="0" fontId="26" fillId="0" borderId="2" xfId="8" applyFont="1" applyFill="1" applyBorder="1" applyAlignment="1">
      <alignment vertical="center" wrapText="1"/>
    </xf>
    <xf numFmtId="0" fontId="27" fillId="0" borderId="2" xfId="8" applyFont="1" applyFill="1" applyBorder="1" applyAlignment="1">
      <alignment vertical="center"/>
    </xf>
    <xf numFmtId="3" fontId="26" fillId="0" borderId="0" xfId="7" applyNumberFormat="1" applyFont="1" applyFill="1"/>
    <xf numFmtId="0" fontId="25" fillId="14" borderId="2" xfId="8" applyFont="1" applyFill="1" applyBorder="1" applyAlignment="1">
      <alignment vertical="center"/>
    </xf>
    <xf numFmtId="49" fontId="25" fillId="3" borderId="2" xfId="8" applyNumberFormat="1" applyFont="1" applyFill="1" applyBorder="1" applyAlignment="1">
      <alignment horizontal="left" vertical="center"/>
    </xf>
    <xf numFmtId="0" fontId="25" fillId="3" borderId="2" xfId="8" applyFont="1" applyFill="1" applyBorder="1" applyAlignment="1">
      <alignment vertical="center"/>
    </xf>
    <xf numFmtId="3" fontId="25" fillId="15" borderId="11" xfId="7" applyNumberFormat="1" applyFont="1" applyFill="1" applyBorder="1"/>
    <xf numFmtId="3" fontId="28" fillId="0" borderId="0" xfId="7" applyNumberFormat="1" applyFont="1" applyFill="1"/>
    <xf numFmtId="3" fontId="28" fillId="0" borderId="2" xfId="7" applyNumberFormat="1" applyFont="1" applyFill="1" applyBorder="1"/>
    <xf numFmtId="3" fontId="29" fillId="0" borderId="0" xfId="7" applyNumberFormat="1" applyFont="1" applyFill="1"/>
    <xf numFmtId="3" fontId="29" fillId="0" borderId="2" xfId="7" applyNumberFormat="1" applyFont="1" applyFill="1" applyBorder="1"/>
    <xf numFmtId="4" fontId="2" fillId="18" borderId="2" xfId="1" applyNumberFormat="1" applyFont="1" applyFill="1" applyBorder="1" applyAlignment="1">
      <alignment horizontal="right" vertical="center"/>
    </xf>
    <xf numFmtId="4" fontId="3" fillId="18" borderId="2" xfId="1" applyNumberFormat="1" applyFont="1" applyFill="1" applyBorder="1" applyAlignment="1">
      <alignment horizontal="right" vertical="center"/>
    </xf>
    <xf numFmtId="4" fontId="2" fillId="12" borderId="2" xfId="1" applyNumberFormat="1" applyFont="1" applyFill="1" applyBorder="1" applyAlignment="1">
      <alignment horizontal="right" vertical="center"/>
    </xf>
    <xf numFmtId="4" fontId="20" fillId="12" borderId="2" xfId="1" applyNumberFormat="1" applyFont="1" applyFill="1" applyBorder="1" applyAlignment="1">
      <alignment horizontal="right" vertical="center"/>
    </xf>
    <xf numFmtId="0" fontId="10" fillId="3" borderId="2" xfId="1" applyFont="1" applyFill="1" applyBorder="1" applyAlignment="1">
      <alignment horizontal="left" vertical="center" wrapText="1"/>
    </xf>
    <xf numFmtId="49" fontId="10" fillId="3" borderId="2" xfId="1" applyNumberFormat="1" applyFont="1" applyFill="1" applyBorder="1" applyAlignment="1">
      <alignment horizontal="left" vertical="center"/>
    </xf>
    <xf numFmtId="4" fontId="10" fillId="3" borderId="2" xfId="1" applyNumberFormat="1" applyFont="1" applyFill="1" applyBorder="1" applyAlignment="1">
      <alignment horizontal="right" vertical="center"/>
    </xf>
    <xf numFmtId="49" fontId="10" fillId="3" borderId="2" xfId="1" quotePrefix="1" applyNumberFormat="1" applyFont="1" applyFill="1" applyBorder="1" applyAlignment="1">
      <alignment horizontal="left" vertical="center"/>
    </xf>
    <xf numFmtId="0" fontId="31" fillId="3" borderId="2" xfId="1" applyFont="1" applyFill="1" applyBorder="1" applyAlignment="1">
      <alignment horizontal="left" vertical="center" wrapText="1"/>
    </xf>
    <xf numFmtId="49" fontId="31" fillId="3" borderId="2" xfId="1" applyNumberFormat="1" applyFont="1" applyFill="1" applyBorder="1" applyAlignment="1">
      <alignment horizontal="left" vertical="center"/>
    </xf>
    <xf numFmtId="4" fontId="31" fillId="3" borderId="2" xfId="1" applyNumberFormat="1" applyFont="1" applyFill="1" applyBorder="1" applyAlignment="1">
      <alignment horizontal="right" vertical="center"/>
    </xf>
    <xf numFmtId="49" fontId="21" fillId="0" borderId="0" xfId="0" applyNumberFormat="1" applyFont="1" applyAlignment="1">
      <alignment horizontal="left" vertical="center"/>
    </xf>
    <xf numFmtId="0" fontId="26" fillId="0" borderId="0" xfId="7" applyFont="1" applyFill="1" applyAlignment="1">
      <alignment horizontal="center"/>
    </xf>
    <xf numFmtId="0" fontId="26" fillId="0" borderId="2" xfId="7" applyFont="1" applyFill="1" applyBorder="1" applyAlignment="1">
      <alignment horizontal="center"/>
    </xf>
    <xf numFmtId="0" fontId="32" fillId="0" borderId="2" xfId="7" applyFont="1" applyFill="1" applyBorder="1" applyAlignment="1">
      <alignment horizontal="center"/>
    </xf>
    <xf numFmtId="0" fontId="25" fillId="12" borderId="2" xfId="7" applyFont="1" applyFill="1" applyBorder="1" applyAlignment="1">
      <alignment horizontal="center"/>
    </xf>
    <xf numFmtId="0" fontId="25" fillId="11" borderId="2" xfId="7" applyFont="1" applyFill="1" applyBorder="1" applyAlignment="1">
      <alignment horizontal="center"/>
    </xf>
    <xf numFmtId="3" fontId="25" fillId="3" borderId="2" xfId="7" applyNumberFormat="1" applyFont="1" applyFill="1" applyBorder="1" applyAlignment="1">
      <alignment horizontal="right"/>
    </xf>
    <xf numFmtId="3" fontId="25" fillId="10" borderId="2" xfId="7" applyNumberFormat="1" applyFont="1" applyFill="1" applyBorder="1" applyAlignment="1">
      <alignment horizontal="right"/>
    </xf>
    <xf numFmtId="3" fontId="25" fillId="12" borderId="2" xfId="7" applyNumberFormat="1" applyFont="1" applyFill="1" applyBorder="1" applyAlignment="1">
      <alignment horizontal="right"/>
    </xf>
    <xf numFmtId="0" fontId="25" fillId="0" borderId="0" xfId="7" applyFont="1" applyFill="1" applyAlignment="1">
      <alignment horizontal="right"/>
    </xf>
    <xf numFmtId="3" fontId="33" fillId="3" borderId="2" xfId="7" applyNumberFormat="1" applyFont="1" applyFill="1" applyBorder="1" applyAlignment="1">
      <alignment horizontal="right"/>
    </xf>
    <xf numFmtId="3" fontId="33" fillId="10" borderId="2" xfId="7" applyNumberFormat="1" applyFont="1" applyFill="1" applyBorder="1" applyAlignment="1">
      <alignment horizontal="right"/>
    </xf>
    <xf numFmtId="3" fontId="33" fillId="0" borderId="2" xfId="7" applyNumberFormat="1" applyFont="1" applyFill="1" applyBorder="1" applyAlignment="1">
      <alignment horizontal="right"/>
    </xf>
    <xf numFmtId="3" fontId="34" fillId="10" borderId="2" xfId="7" applyNumberFormat="1" applyFont="1" applyFill="1" applyBorder="1" applyAlignment="1">
      <alignment horizontal="right"/>
    </xf>
    <xf numFmtId="0" fontId="25" fillId="0" borderId="0" xfId="7" applyFont="1" applyFill="1" applyAlignment="1">
      <alignment horizontal="center"/>
    </xf>
    <xf numFmtId="49" fontId="25" fillId="0" borderId="2" xfId="8" applyNumberFormat="1" applyFont="1" applyFill="1" applyBorder="1" applyAlignment="1">
      <alignment horizontal="right" vertical="center"/>
    </xf>
    <xf numFmtId="3" fontId="25" fillId="3" borderId="2" xfId="9" applyNumberFormat="1" applyFont="1" applyFill="1" applyBorder="1" applyAlignment="1">
      <alignment horizontal="right" vertical="center"/>
    </xf>
    <xf numFmtId="0" fontId="26" fillId="0" borderId="0" xfId="7" quotePrefix="1" applyFont="1" applyFill="1"/>
    <xf numFmtId="3" fontId="33" fillId="3" borderId="2" xfId="9" applyNumberFormat="1" applyFont="1" applyFill="1" applyBorder="1" applyAlignment="1">
      <alignment horizontal="right" vertical="center"/>
    </xf>
    <xf numFmtId="3" fontId="33" fillId="0" borderId="2" xfId="9" applyNumberFormat="1" applyFont="1" applyFill="1" applyBorder="1" applyAlignment="1">
      <alignment horizontal="right" vertical="center"/>
    </xf>
    <xf numFmtId="3" fontId="25" fillId="13" borderId="2" xfId="7" applyNumberFormat="1" applyFont="1" applyFill="1" applyBorder="1" applyAlignment="1">
      <alignment horizontal="right"/>
    </xf>
    <xf numFmtId="3" fontId="34" fillId="13" borderId="2" xfId="7" applyNumberFormat="1" applyFont="1" applyFill="1" applyBorder="1" applyAlignment="1">
      <alignment horizontal="right"/>
    </xf>
    <xf numFmtId="49" fontId="25" fillId="13" borderId="2" xfId="8" applyNumberFormat="1" applyFont="1" applyFill="1" applyBorder="1" applyAlignment="1">
      <alignment horizontal="right" vertical="center"/>
    </xf>
    <xf numFmtId="3" fontId="26" fillId="3" borderId="2" xfId="9" applyNumberFormat="1" applyFont="1" applyFill="1" applyBorder="1" applyAlignment="1">
      <alignment horizontal="right" vertical="center"/>
    </xf>
    <xf numFmtId="3" fontId="35" fillId="3" borderId="2" xfId="9" applyNumberFormat="1" applyFont="1" applyFill="1" applyBorder="1" applyAlignment="1">
      <alignment horizontal="right" vertical="center"/>
    </xf>
    <xf numFmtId="3" fontId="35" fillId="0" borderId="2" xfId="9" applyNumberFormat="1" applyFont="1" applyFill="1" applyBorder="1" applyAlignment="1">
      <alignment horizontal="right" vertical="center"/>
    </xf>
    <xf numFmtId="3" fontId="25" fillId="0" borderId="2" xfId="7" applyNumberFormat="1" applyFont="1" applyFill="1" applyBorder="1" applyAlignment="1">
      <alignment horizontal="right"/>
    </xf>
    <xf numFmtId="3" fontId="34" fillId="0" borderId="2" xfId="7" applyNumberFormat="1" applyFont="1" applyFill="1" applyBorder="1" applyAlignment="1">
      <alignment horizontal="right"/>
    </xf>
    <xf numFmtId="3" fontId="25" fillId="14" borderId="2" xfId="7" applyNumberFormat="1" applyFont="1" applyFill="1" applyBorder="1" applyAlignment="1">
      <alignment horizontal="right"/>
    </xf>
    <xf numFmtId="49" fontId="26" fillId="0" borderId="2" xfId="8" applyNumberFormat="1" applyFont="1" applyFill="1" applyBorder="1" applyAlignment="1">
      <alignment horizontal="right" vertical="center"/>
    </xf>
    <xf numFmtId="3" fontId="25" fillId="4" borderId="2" xfId="7" applyNumberFormat="1" applyFont="1" applyFill="1" applyBorder="1" applyAlignment="1">
      <alignment horizontal="right"/>
    </xf>
    <xf numFmtId="49" fontId="32" fillId="0" borderId="2" xfId="8" applyNumberFormat="1" applyFont="1" applyFill="1" applyBorder="1" applyAlignment="1">
      <alignment horizontal="right" vertical="center"/>
    </xf>
    <xf numFmtId="3" fontId="36" fillId="3" borderId="2" xfId="9" applyNumberFormat="1" applyFont="1" applyFill="1" applyBorder="1" applyAlignment="1">
      <alignment horizontal="right" vertical="center"/>
    </xf>
    <xf numFmtId="0" fontId="25" fillId="12" borderId="0" xfId="7" applyFont="1" applyFill="1"/>
    <xf numFmtId="0" fontId="37" fillId="0" borderId="0" xfId="7" applyFont="1" applyFill="1"/>
    <xf numFmtId="0" fontId="25" fillId="14" borderId="0" xfId="7" applyFont="1" applyFill="1"/>
    <xf numFmtId="3" fontId="25" fillId="0" borderId="2" xfId="9" applyNumberFormat="1" applyFont="1" applyFill="1" applyBorder="1" applyAlignment="1">
      <alignment horizontal="right" vertical="center"/>
    </xf>
    <xf numFmtId="3" fontId="38" fillId="13" borderId="2" xfId="7" applyNumberFormat="1" applyFont="1" applyFill="1" applyBorder="1" applyAlignment="1">
      <alignment horizontal="right"/>
    </xf>
    <xf numFmtId="0" fontId="25" fillId="0" borderId="0" xfId="7" applyFont="1" applyFill="1"/>
    <xf numFmtId="3" fontId="26" fillId="0" borderId="2" xfId="9" applyNumberFormat="1" applyFont="1" applyFill="1" applyBorder="1" applyAlignment="1">
      <alignment horizontal="right" vertical="center"/>
    </xf>
    <xf numFmtId="3" fontId="37" fillId="0" borderId="2" xfId="9" applyNumberFormat="1" applyFont="1" applyFill="1" applyBorder="1" applyAlignment="1">
      <alignment horizontal="right" vertical="center"/>
    </xf>
    <xf numFmtId="49" fontId="26" fillId="5" borderId="2" xfId="8" applyNumberFormat="1" applyFont="1" applyFill="1" applyBorder="1" applyAlignment="1">
      <alignment horizontal="right" vertical="center"/>
    </xf>
    <xf numFmtId="3" fontId="34" fillId="14" borderId="2" xfId="9" applyNumberFormat="1" applyFont="1" applyFill="1" applyBorder="1" applyAlignment="1">
      <alignment horizontal="right" vertical="center"/>
    </xf>
    <xf numFmtId="3" fontId="34" fillId="14" borderId="2" xfId="7" applyNumberFormat="1" applyFont="1" applyFill="1" applyBorder="1" applyAlignment="1">
      <alignment horizontal="right"/>
    </xf>
    <xf numFmtId="3" fontId="39" fillId="4" borderId="2" xfId="7" applyNumberFormat="1" applyFont="1" applyFill="1" applyBorder="1" applyAlignment="1">
      <alignment horizontal="right"/>
    </xf>
    <xf numFmtId="3" fontId="34" fillId="0" borderId="2" xfId="9" applyNumberFormat="1" applyFont="1" applyFill="1" applyBorder="1" applyAlignment="1">
      <alignment horizontal="right" vertical="center"/>
    </xf>
    <xf numFmtId="49" fontId="26" fillId="3" borderId="2" xfId="8" applyNumberFormat="1" applyFont="1" applyFill="1" applyBorder="1" applyAlignment="1">
      <alignment horizontal="right" vertical="center"/>
    </xf>
    <xf numFmtId="3" fontId="33" fillId="4" borderId="2" xfId="7" applyNumberFormat="1" applyFont="1" applyFill="1" applyBorder="1" applyAlignment="1">
      <alignment horizontal="right"/>
    </xf>
    <xf numFmtId="49" fontId="25" fillId="5" borderId="2" xfId="8" applyNumberFormat="1" applyFont="1" applyFill="1" applyBorder="1" applyAlignment="1">
      <alignment horizontal="right" vertical="center"/>
    </xf>
    <xf numFmtId="3" fontId="33" fillId="14" borderId="2" xfId="7" applyNumberFormat="1" applyFont="1" applyFill="1" applyBorder="1" applyAlignment="1">
      <alignment horizontal="right"/>
    </xf>
    <xf numFmtId="49" fontId="25" fillId="3" borderId="2" xfId="8" applyNumberFormat="1" applyFont="1" applyFill="1" applyBorder="1" applyAlignment="1">
      <alignment horizontal="right" vertical="center"/>
    </xf>
    <xf numFmtId="3" fontId="27" fillId="3" borderId="2" xfId="9" applyNumberFormat="1" applyFont="1" applyFill="1" applyBorder="1" applyAlignment="1">
      <alignment horizontal="right" vertical="center"/>
    </xf>
    <xf numFmtId="49" fontId="25" fillId="4" borderId="2" xfId="8" applyNumberFormat="1" applyFont="1" applyFill="1" applyBorder="1" applyAlignment="1">
      <alignment horizontal="right" vertical="center"/>
    </xf>
    <xf numFmtId="0" fontId="35" fillId="0" borderId="0" xfId="7" applyFont="1" applyFill="1"/>
    <xf numFmtId="3" fontId="26" fillId="5" borderId="2" xfId="9" applyNumberFormat="1" applyFont="1" applyFill="1" applyBorder="1" applyAlignment="1">
      <alignment horizontal="right" vertical="center"/>
    </xf>
    <xf numFmtId="3" fontId="25" fillId="5" borderId="2" xfId="7" applyNumberFormat="1" applyFont="1" applyFill="1" applyBorder="1" applyAlignment="1">
      <alignment horizontal="right"/>
    </xf>
    <xf numFmtId="3" fontId="25" fillId="12" borderId="0" xfId="7" applyNumberFormat="1" applyFont="1" applyFill="1"/>
    <xf numFmtId="3" fontId="37" fillId="0" borderId="0" xfId="7" applyNumberFormat="1" applyFont="1" applyFill="1"/>
    <xf numFmtId="3" fontId="25" fillId="14" borderId="0" xfId="7" applyNumberFormat="1" applyFont="1" applyFill="1"/>
    <xf numFmtId="49" fontId="25" fillId="14" borderId="2" xfId="8" applyNumberFormat="1" applyFont="1" applyFill="1" applyBorder="1" applyAlignment="1">
      <alignment horizontal="right" vertical="center"/>
    </xf>
    <xf numFmtId="3" fontId="25" fillId="14" borderId="2" xfId="9" applyNumberFormat="1" applyFont="1" applyFill="1" applyBorder="1" applyAlignment="1">
      <alignment horizontal="right" vertical="center"/>
    </xf>
    <xf numFmtId="3" fontId="25" fillId="11" borderId="2" xfId="7" applyNumberFormat="1" applyFont="1" applyFill="1" applyBorder="1" applyAlignment="1">
      <alignment horizontal="right"/>
    </xf>
    <xf numFmtId="3" fontId="25" fillId="20" borderId="2" xfId="7" applyNumberFormat="1" applyFont="1" applyFill="1" applyBorder="1" applyAlignment="1">
      <alignment horizontal="right"/>
    </xf>
    <xf numFmtId="3" fontId="26" fillId="0" borderId="12" xfId="7" applyNumberFormat="1" applyFont="1" applyFill="1" applyBorder="1"/>
    <xf numFmtId="3" fontId="25" fillId="12" borderId="12" xfId="7" applyNumberFormat="1" applyFont="1" applyFill="1" applyBorder="1"/>
    <xf numFmtId="3" fontId="25" fillId="14" borderId="13" xfId="7" applyNumberFormat="1" applyFont="1" applyFill="1" applyBorder="1"/>
    <xf numFmtId="3" fontId="28" fillId="12" borderId="2" xfId="7" applyNumberFormat="1" applyFont="1" applyFill="1" applyBorder="1"/>
    <xf numFmtId="3" fontId="28" fillId="16" borderId="2" xfId="7" applyNumberFormat="1" applyFont="1" applyFill="1" applyBorder="1"/>
    <xf numFmtId="3" fontId="27" fillId="0" borderId="2" xfId="7" applyNumberFormat="1" applyFont="1" applyFill="1" applyBorder="1"/>
    <xf numFmtId="3" fontId="28" fillId="14" borderId="2" xfId="7" applyNumberFormat="1" applyFont="1" applyFill="1" applyBorder="1"/>
    <xf numFmtId="3" fontId="28" fillId="4" borderId="2" xfId="7" applyNumberFormat="1" applyFont="1" applyFill="1" applyBorder="1"/>
    <xf numFmtId="3" fontId="40" fillId="17" borderId="2" xfId="7" applyNumberFormat="1" applyFont="1" applyFill="1" applyBorder="1"/>
    <xf numFmtId="3" fontId="29" fillId="12" borderId="2" xfId="7" applyNumberFormat="1" applyFont="1" applyFill="1" applyBorder="1"/>
    <xf numFmtId="3" fontId="29" fillId="14" borderId="2" xfId="7" applyNumberFormat="1" applyFont="1" applyFill="1" applyBorder="1"/>
    <xf numFmtId="3" fontId="34" fillId="0" borderId="2" xfId="7" applyNumberFormat="1" applyFont="1" applyFill="1" applyBorder="1"/>
    <xf numFmtId="3" fontId="34" fillId="16" borderId="2" xfId="7" applyNumberFormat="1" applyFont="1" applyFill="1" applyBorder="1"/>
    <xf numFmtId="3" fontId="28" fillId="5" borderId="2" xfId="7" applyNumberFormat="1" applyFont="1" applyFill="1" applyBorder="1"/>
    <xf numFmtId="3" fontId="25" fillId="6" borderId="2" xfId="7" applyNumberFormat="1" applyFont="1" applyFill="1" applyBorder="1" applyAlignment="1">
      <alignment horizontal="right"/>
    </xf>
    <xf numFmtId="0" fontId="41" fillId="6" borderId="0" xfId="7" applyFont="1" applyFill="1"/>
    <xf numFmtId="0" fontId="42" fillId="6" borderId="0" xfId="7" applyFont="1" applyFill="1"/>
    <xf numFmtId="4" fontId="43" fillId="3" borderId="2" xfId="1" applyNumberFormat="1" applyFont="1" applyFill="1" applyBorder="1" applyAlignment="1">
      <alignment horizontal="right" vertical="center"/>
    </xf>
    <xf numFmtId="4" fontId="44" fillId="0" borderId="2" xfId="1" applyNumberFormat="1" applyFont="1" applyFill="1" applyBorder="1" applyAlignment="1">
      <alignment horizontal="right" vertical="center"/>
    </xf>
    <xf numFmtId="0" fontId="45" fillId="10" borderId="2" xfId="7" applyFont="1" applyFill="1" applyBorder="1" applyAlignment="1">
      <alignment horizontal="center"/>
    </xf>
    <xf numFmtId="3" fontId="46" fillId="10" borderId="2" xfId="9" applyNumberFormat="1" applyFont="1" applyFill="1" applyBorder="1" applyAlignment="1">
      <alignment horizontal="right" vertical="center"/>
    </xf>
    <xf numFmtId="4" fontId="5" fillId="3" borderId="2" xfId="0" applyNumberFormat="1" applyFont="1" applyFill="1" applyBorder="1" applyAlignment="1">
      <alignment vertical="center"/>
    </xf>
    <xf numFmtId="4" fontId="17" fillId="3" borderId="2" xfId="0" applyNumberFormat="1" applyFont="1" applyFill="1" applyBorder="1" applyAlignment="1">
      <alignment vertical="center"/>
    </xf>
    <xf numFmtId="4" fontId="10" fillId="3" borderId="2" xfId="0" applyNumberFormat="1" applyFont="1" applyFill="1" applyBorder="1" applyAlignment="1">
      <alignment vertical="center"/>
    </xf>
    <xf numFmtId="4" fontId="2" fillId="0" borderId="0" xfId="0" applyNumberFormat="1" applyFont="1" applyAlignment="1">
      <alignment vertical="center"/>
    </xf>
    <xf numFmtId="49" fontId="25" fillId="6" borderId="2" xfId="1" applyNumberFormat="1" applyFont="1" applyFill="1" applyBorder="1" applyAlignment="1">
      <alignment horizontal="center" vertical="center" wrapText="1"/>
    </xf>
    <xf numFmtId="4" fontId="20" fillId="3" borderId="2" xfId="1" applyNumberFormat="1" applyFont="1" applyFill="1" applyBorder="1" applyAlignment="1">
      <alignment horizontal="right" vertical="center"/>
    </xf>
    <xf numFmtId="4" fontId="30" fillId="3" borderId="2" xfId="1" applyNumberFormat="1" applyFont="1" applyFill="1" applyBorder="1" applyAlignment="1">
      <alignment horizontal="right" vertical="center"/>
    </xf>
    <xf numFmtId="0" fontId="2" fillId="0" borderId="2" xfId="0" applyFont="1" applyFill="1" applyBorder="1"/>
    <xf numFmtId="4" fontId="20" fillId="10" borderId="2" xfId="1" applyNumberFormat="1" applyFont="1" applyFill="1" applyBorder="1" applyAlignment="1">
      <alignment horizontal="right" vertical="center"/>
    </xf>
    <xf numFmtId="4" fontId="20" fillId="3" borderId="2" xfId="0" applyNumberFormat="1" applyFont="1" applyFill="1" applyBorder="1" applyAlignment="1">
      <alignment vertical="center"/>
    </xf>
    <xf numFmtId="4" fontId="17" fillId="3" borderId="0" xfId="0" applyNumberFormat="1" applyFont="1" applyFill="1"/>
    <xf numFmtId="0" fontId="5" fillId="3" borderId="0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20" fillId="3" borderId="0" xfId="0" applyFont="1" applyFill="1" applyBorder="1"/>
    <xf numFmtId="4" fontId="5" fillId="3" borderId="0" xfId="0" applyNumberFormat="1" applyFont="1" applyFill="1" applyBorder="1"/>
    <xf numFmtId="4" fontId="6" fillId="3" borderId="0" xfId="0" applyNumberFormat="1" applyFont="1" applyFill="1" applyBorder="1"/>
    <xf numFmtId="4" fontId="2" fillId="3" borderId="0" xfId="0" applyNumberFormat="1" applyFont="1" applyFill="1" applyBorder="1"/>
    <xf numFmtId="4" fontId="3" fillId="3" borderId="0" xfId="1" applyNumberFormat="1" applyFont="1" applyFill="1" applyBorder="1" applyAlignment="1">
      <alignment horizontal="right" vertical="center"/>
    </xf>
    <xf numFmtId="4" fontId="5" fillId="3" borderId="0" xfId="1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left" vertical="center" wrapText="1"/>
    </xf>
    <xf numFmtId="49" fontId="17" fillId="3" borderId="2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4" fontId="43" fillId="3" borderId="2" xfId="0" applyNumberFormat="1" applyFont="1" applyFill="1" applyBorder="1" applyAlignment="1">
      <alignment vertical="center"/>
    </xf>
    <xf numFmtId="4" fontId="48" fillId="3" borderId="2" xfId="0" applyNumberFormat="1" applyFont="1" applyFill="1" applyBorder="1" applyAlignment="1">
      <alignment vertical="center"/>
    </xf>
    <xf numFmtId="0" fontId="17" fillId="3" borderId="2" xfId="1" applyFont="1" applyFill="1" applyBorder="1" applyAlignment="1">
      <alignment horizontal="left" vertical="center" wrapText="1"/>
    </xf>
    <xf numFmtId="49" fontId="17" fillId="3" borderId="2" xfId="1" applyNumberFormat="1" applyFont="1" applyFill="1" applyBorder="1" applyAlignment="1">
      <alignment horizontal="left" vertical="center"/>
    </xf>
    <xf numFmtId="4" fontId="17" fillId="3" borderId="2" xfId="1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vertical="center"/>
    </xf>
    <xf numFmtId="4" fontId="2" fillId="0" borderId="0" xfId="0" applyNumberFormat="1" applyFont="1"/>
    <xf numFmtId="0" fontId="49" fillId="3" borderId="0" xfId="0" applyFont="1" applyFill="1" applyBorder="1"/>
    <xf numFmtId="4" fontId="19" fillId="3" borderId="2" xfId="1" applyNumberFormat="1" applyFont="1" applyFill="1" applyBorder="1" applyAlignment="1">
      <alignment horizontal="right" vertical="center"/>
    </xf>
    <xf numFmtId="4" fontId="5" fillId="3" borderId="15" xfId="1" applyNumberFormat="1" applyFont="1" applyFill="1" applyBorder="1" applyAlignment="1">
      <alignment horizontal="right" vertical="center"/>
    </xf>
    <xf numFmtId="4" fontId="19" fillId="16" borderId="15" xfId="1" applyNumberFormat="1" applyFont="1" applyFill="1" applyBorder="1" applyAlignment="1">
      <alignment horizontal="right" vertical="center"/>
    </xf>
    <xf numFmtId="4" fontId="10" fillId="16" borderId="15" xfId="1" applyNumberFormat="1" applyFont="1" applyFill="1" applyBorder="1" applyAlignment="1">
      <alignment horizontal="right" vertical="center"/>
    </xf>
    <xf numFmtId="4" fontId="19" fillId="3" borderId="0" xfId="1" applyNumberFormat="1" applyFont="1" applyFill="1" applyBorder="1" applyAlignment="1">
      <alignment horizontal="right" vertical="center"/>
    </xf>
    <xf numFmtId="4" fontId="10" fillId="3" borderId="0" xfId="1" applyNumberFormat="1" applyFont="1" applyFill="1" applyBorder="1" applyAlignment="1">
      <alignment horizontal="right" vertical="center"/>
    </xf>
    <xf numFmtId="0" fontId="17" fillId="3" borderId="0" xfId="0" applyFont="1" applyFill="1" applyBorder="1"/>
    <xf numFmtId="0" fontId="10" fillId="3" borderId="0" xfId="0" applyFont="1" applyFill="1" applyBorder="1"/>
    <xf numFmtId="4" fontId="43" fillId="0" borderId="15" xfId="1" applyNumberFormat="1" applyFont="1" applyFill="1" applyBorder="1" applyAlignment="1">
      <alignment horizontal="right" vertical="center"/>
    </xf>
    <xf numFmtId="4" fontId="21" fillId="3" borderId="2" xfId="1" applyNumberFormat="1" applyFont="1" applyFill="1" applyBorder="1" applyAlignment="1">
      <alignment horizontal="right" vertical="center"/>
    </xf>
    <xf numFmtId="4" fontId="17" fillId="10" borderId="2" xfId="1" applyNumberFormat="1" applyFont="1" applyFill="1" applyBorder="1" applyAlignment="1">
      <alignment horizontal="right" vertical="center"/>
    </xf>
    <xf numFmtId="4" fontId="3" fillId="12" borderId="2" xfId="0" applyNumberFormat="1" applyFont="1" applyFill="1" applyBorder="1" applyAlignment="1">
      <alignment vertical="center"/>
    </xf>
    <xf numFmtId="4" fontId="31" fillId="10" borderId="2" xfId="1" applyNumberFormat="1" applyFont="1" applyFill="1" applyBorder="1" applyAlignment="1">
      <alignment horizontal="right" vertical="center"/>
    </xf>
    <xf numFmtId="4" fontId="21" fillId="10" borderId="2" xfId="1" applyNumberFormat="1" applyFont="1" applyFill="1" applyBorder="1" applyAlignment="1">
      <alignment horizontal="right" vertical="center"/>
    </xf>
    <xf numFmtId="4" fontId="10" fillId="10" borderId="2" xfId="1" applyNumberFormat="1" applyFont="1" applyFill="1" applyBorder="1" applyAlignment="1">
      <alignment horizontal="right" vertical="center"/>
    </xf>
    <xf numFmtId="4" fontId="20" fillId="3" borderId="0" xfId="1" applyNumberFormat="1" applyFont="1" applyFill="1" applyBorder="1" applyAlignment="1">
      <alignment horizontal="right" vertical="center"/>
    </xf>
    <xf numFmtId="4" fontId="4" fillId="3" borderId="2" xfId="0" applyNumberFormat="1" applyFont="1" applyFill="1" applyBorder="1" applyAlignment="1">
      <alignment vertical="center"/>
    </xf>
    <xf numFmtId="4" fontId="20" fillId="3" borderId="2" xfId="0" applyNumberFormat="1" applyFont="1" applyFill="1" applyBorder="1"/>
    <xf numFmtId="4" fontId="3" fillId="0" borderId="15" xfId="1" applyNumberFormat="1" applyFont="1" applyFill="1" applyBorder="1" applyAlignment="1">
      <alignment horizontal="right" vertical="center"/>
    </xf>
    <xf numFmtId="4" fontId="5" fillId="10" borderId="2" xfId="1" applyNumberFormat="1" applyFont="1" applyFill="1" applyBorder="1" applyAlignment="1">
      <alignment horizontal="right" vertical="center"/>
    </xf>
    <xf numFmtId="0" fontId="2" fillId="12" borderId="2" xfId="0" applyFont="1" applyFill="1" applyBorder="1" applyAlignment="1">
      <alignment horizontal="left" vertical="center" wrapText="1"/>
    </xf>
    <xf numFmtId="49" fontId="2" fillId="12" borderId="2" xfId="0" applyNumberFormat="1" applyFont="1" applyFill="1" applyBorder="1" applyAlignment="1">
      <alignment horizontal="left" vertical="center" wrapText="1"/>
    </xf>
    <xf numFmtId="4" fontId="2" fillId="12" borderId="2" xfId="0" applyNumberFormat="1" applyFont="1" applyFill="1" applyBorder="1" applyAlignment="1">
      <alignment vertical="center"/>
    </xf>
    <xf numFmtId="4" fontId="5" fillId="12" borderId="2" xfId="0" applyNumberFormat="1" applyFont="1" applyFill="1" applyBorder="1" applyAlignment="1">
      <alignment vertical="center"/>
    </xf>
    <xf numFmtId="0" fontId="0" fillId="0" borderId="0" xfId="0"/>
    <xf numFmtId="4" fontId="21" fillId="5" borderId="2" xfId="1" applyNumberFormat="1" applyFont="1" applyFill="1" applyBorder="1" applyAlignment="1">
      <alignment horizontal="right" vertical="center"/>
    </xf>
    <xf numFmtId="0" fontId="2" fillId="3" borderId="0" xfId="0" applyFont="1" applyFill="1"/>
    <xf numFmtId="0" fontId="5" fillId="3" borderId="0" xfId="0" applyFont="1" applyFill="1"/>
    <xf numFmtId="0" fontId="5" fillId="0" borderId="0" xfId="0" applyFont="1" applyBorder="1"/>
    <xf numFmtId="0" fontId="21" fillId="3" borderId="0" xfId="0" applyFont="1" applyFill="1" applyBorder="1"/>
    <xf numFmtId="0" fontId="2" fillId="0" borderId="0" xfId="0" applyFont="1" applyBorder="1"/>
    <xf numFmtId="4" fontId="21" fillId="3" borderId="0" xfId="1" applyNumberFormat="1" applyFont="1" applyFill="1" applyBorder="1" applyAlignment="1">
      <alignment horizontal="right" vertical="center"/>
    </xf>
    <xf numFmtId="4" fontId="20" fillId="3" borderId="0" xfId="0" applyNumberFormat="1" applyFont="1" applyFill="1" applyBorder="1"/>
    <xf numFmtId="4" fontId="47" fillId="3" borderId="0" xfId="1" applyNumberFormat="1" applyFont="1" applyFill="1" applyBorder="1" applyAlignment="1">
      <alignment horizontal="right" vertical="center"/>
    </xf>
    <xf numFmtId="0" fontId="47" fillId="3" borderId="0" xfId="0" applyFont="1" applyFill="1" applyBorder="1"/>
    <xf numFmtId="4" fontId="10" fillId="21" borderId="2" xfId="1" applyNumberFormat="1" applyFont="1" applyFill="1" applyBorder="1" applyAlignment="1">
      <alignment horizontal="right" vertical="center"/>
    </xf>
    <xf numFmtId="4" fontId="19" fillId="21" borderId="2" xfId="1" applyNumberFormat="1" applyFont="1" applyFill="1" applyBorder="1" applyAlignment="1">
      <alignment horizontal="right" vertical="center"/>
    </xf>
    <xf numFmtId="4" fontId="20" fillId="21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0" fontId="0" fillId="0" borderId="0" xfId="0"/>
    <xf numFmtId="0" fontId="4" fillId="6" borderId="3" xfId="1" applyFont="1" applyFill="1" applyBorder="1" applyAlignment="1">
      <alignment horizontal="center" vertical="center" wrapText="1"/>
    </xf>
    <xf numFmtId="0" fontId="17" fillId="22" borderId="2" xfId="0" applyFont="1" applyFill="1" applyBorder="1" applyAlignment="1">
      <alignment horizontal="left" vertical="center" wrapText="1"/>
    </xf>
    <xf numFmtId="49" fontId="17" fillId="22" borderId="2" xfId="0" applyNumberFormat="1" applyFont="1" applyFill="1" applyBorder="1" applyAlignment="1">
      <alignment horizontal="left" vertical="center" wrapText="1"/>
    </xf>
    <xf numFmtId="4" fontId="17" fillId="22" borderId="2" xfId="0" applyNumberFormat="1" applyFont="1" applyFill="1" applyBorder="1" applyAlignment="1">
      <alignment vertical="center"/>
    </xf>
    <xf numFmtId="4" fontId="43" fillId="22" borderId="2" xfId="0" applyNumberFormat="1" applyFont="1" applyFill="1" applyBorder="1" applyAlignment="1">
      <alignment vertical="center"/>
    </xf>
    <xf numFmtId="0" fontId="17" fillId="22" borderId="2" xfId="1" applyFont="1" applyFill="1" applyBorder="1" applyAlignment="1">
      <alignment horizontal="center" vertical="center" wrapText="1"/>
    </xf>
    <xf numFmtId="0" fontId="50" fillId="22" borderId="2" xfId="0" applyFont="1" applyFill="1" applyBorder="1" applyAlignment="1">
      <alignment horizontal="center"/>
    </xf>
    <xf numFmtId="4" fontId="50" fillId="22" borderId="2" xfId="0" applyNumberFormat="1" applyFont="1" applyFill="1" applyBorder="1"/>
    <xf numFmtId="4" fontId="21" fillId="3" borderId="2" xfId="0" applyNumberFormat="1" applyFont="1" applyFill="1" applyBorder="1"/>
    <xf numFmtId="4" fontId="20" fillId="12" borderId="2" xfId="0" applyNumberFormat="1" applyFont="1" applyFill="1" applyBorder="1" applyAlignment="1">
      <alignment vertical="center"/>
    </xf>
    <xf numFmtId="4" fontId="21" fillId="12" borderId="2" xfId="0" applyNumberFormat="1" applyFont="1" applyFill="1" applyBorder="1" applyAlignment="1">
      <alignment vertical="center"/>
    </xf>
    <xf numFmtId="0" fontId="20" fillId="0" borderId="2" xfId="0" applyFont="1" applyFill="1" applyBorder="1"/>
    <xf numFmtId="3" fontId="51" fillId="14" borderId="2" xfId="9" applyNumberFormat="1" applyFont="1" applyFill="1" applyBorder="1" applyAlignment="1">
      <alignment horizontal="right" vertical="center"/>
    </xf>
    <xf numFmtId="3" fontId="51" fillId="0" borderId="2" xfId="9" applyNumberFormat="1" applyFont="1" applyFill="1" applyBorder="1" applyAlignment="1">
      <alignment horizontal="right" vertical="center"/>
    </xf>
    <xf numFmtId="3" fontId="52" fillId="0" borderId="2" xfId="9" applyNumberFormat="1" applyFont="1" applyFill="1" applyBorder="1" applyAlignment="1">
      <alignment horizontal="right" vertical="center"/>
    </xf>
    <xf numFmtId="3" fontId="51" fillId="14" borderId="2" xfId="7" applyNumberFormat="1" applyFont="1" applyFill="1" applyBorder="1" applyAlignment="1">
      <alignment horizontal="right"/>
    </xf>
    <xf numFmtId="3" fontId="53" fillId="0" borderId="2" xfId="7" applyNumberFormat="1" applyFont="1" applyFill="1" applyBorder="1"/>
    <xf numFmtId="3" fontId="53" fillId="12" borderId="2" xfId="7" applyNumberFormat="1" applyFont="1" applyFill="1" applyBorder="1"/>
    <xf numFmtId="3" fontId="53" fillId="10" borderId="2" xfId="7" applyNumberFormat="1" applyFont="1" applyFill="1" applyBorder="1"/>
    <xf numFmtId="3" fontId="53" fillId="14" borderId="2" xfId="7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49" fontId="10" fillId="12" borderId="2" xfId="1" applyNumberFormat="1" applyFont="1" applyFill="1" applyBorder="1" applyAlignment="1">
      <alignment horizontal="left" vertical="center"/>
    </xf>
    <xf numFmtId="4" fontId="10" fillId="12" borderId="2" xfId="1" applyNumberFormat="1" applyFont="1" applyFill="1" applyBorder="1" applyAlignment="1">
      <alignment horizontal="right" vertical="center"/>
    </xf>
    <xf numFmtId="0" fontId="10" fillId="12" borderId="2" xfId="1" applyFont="1" applyFill="1" applyBorder="1" applyAlignment="1">
      <alignment horizontal="left" vertical="center" wrapText="1"/>
    </xf>
    <xf numFmtId="4" fontId="19" fillId="12" borderId="2" xfId="1" applyNumberFormat="1" applyFont="1" applyFill="1" applyBorder="1" applyAlignment="1">
      <alignment horizontal="right" vertical="center"/>
    </xf>
    <xf numFmtId="4" fontId="17" fillId="12" borderId="2" xfId="1" applyNumberFormat="1" applyFont="1" applyFill="1" applyBorder="1" applyAlignment="1">
      <alignment horizontal="right" vertical="center"/>
    </xf>
    <xf numFmtId="0" fontId="17" fillId="12" borderId="2" xfId="0" applyFont="1" applyFill="1" applyBorder="1" applyAlignment="1">
      <alignment horizontal="left" vertical="center" wrapText="1"/>
    </xf>
    <xf numFmtId="49" fontId="17" fillId="12" borderId="2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4" fontId="5" fillId="3" borderId="0" xfId="0" applyNumberFormat="1" applyFont="1" applyFill="1"/>
    <xf numFmtId="4" fontId="21" fillId="12" borderId="2" xfId="1" applyNumberFormat="1" applyFont="1" applyFill="1" applyBorder="1" applyAlignment="1">
      <alignment horizontal="right" vertical="center"/>
    </xf>
    <xf numFmtId="0" fontId="31" fillId="12" borderId="2" xfId="1" applyFont="1" applyFill="1" applyBorder="1" applyAlignment="1">
      <alignment horizontal="left" vertical="center" wrapText="1"/>
    </xf>
    <xf numFmtId="49" fontId="31" fillId="12" borderId="2" xfId="1" applyNumberFormat="1" applyFont="1" applyFill="1" applyBorder="1" applyAlignment="1">
      <alignment horizontal="left" vertical="center"/>
    </xf>
    <xf numFmtId="4" fontId="31" fillId="12" borderId="2" xfId="1" applyNumberFormat="1" applyFont="1" applyFill="1" applyBorder="1" applyAlignment="1">
      <alignment horizontal="right" vertical="center"/>
    </xf>
    <xf numFmtId="0" fontId="2" fillId="12" borderId="2" xfId="1" applyFont="1" applyFill="1" applyBorder="1" applyAlignment="1">
      <alignment horizontal="left" vertical="center" wrapText="1"/>
    </xf>
    <xf numFmtId="49" fontId="2" fillId="12" borderId="2" xfId="1" applyNumberFormat="1" applyFont="1" applyFill="1" applyBorder="1" applyAlignment="1">
      <alignment horizontal="left" vertical="center"/>
    </xf>
    <xf numFmtId="4" fontId="3" fillId="12" borderId="2" xfId="1" applyNumberFormat="1" applyFont="1" applyFill="1" applyBorder="1" applyAlignment="1">
      <alignment horizontal="right" vertical="center"/>
    </xf>
    <xf numFmtId="49" fontId="10" fillId="12" borderId="2" xfId="1" quotePrefix="1" applyNumberFormat="1" applyFont="1" applyFill="1" applyBorder="1" applyAlignment="1">
      <alignment horizontal="left" vertical="center"/>
    </xf>
    <xf numFmtId="4" fontId="30" fillId="12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4" fontId="17" fillId="5" borderId="2" xfId="1" applyNumberFormat="1" applyFont="1" applyFill="1" applyBorder="1" applyAlignment="1">
      <alignment horizontal="right" vertical="center"/>
    </xf>
    <xf numFmtId="4" fontId="17" fillId="12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left" vertical="center" wrapText="1"/>
    </xf>
    <xf numFmtId="4" fontId="10" fillId="12" borderId="2" xfId="0" applyNumberFormat="1" applyFont="1" applyFill="1" applyBorder="1" applyAlignment="1">
      <alignment vertical="center"/>
    </xf>
    <xf numFmtId="4" fontId="47" fillId="12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6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 wrapText="1"/>
    </xf>
    <xf numFmtId="4" fontId="5" fillId="10" borderId="0" xfId="0" applyNumberFormat="1" applyFont="1" applyFill="1"/>
    <xf numFmtId="4" fontId="6" fillId="10" borderId="2" xfId="1" applyNumberFormat="1" applyFont="1" applyFill="1" applyBorder="1" applyAlignment="1">
      <alignment horizontal="right" vertical="center"/>
    </xf>
    <xf numFmtId="4" fontId="5" fillId="10" borderId="2" xfId="0" applyNumberFormat="1" applyFont="1" applyFill="1" applyBorder="1" applyAlignment="1">
      <alignment vertical="center"/>
    </xf>
    <xf numFmtId="4" fontId="5" fillId="0" borderId="0" xfId="0" applyNumberFormat="1" applyFont="1" applyBorder="1"/>
    <xf numFmtId="0" fontId="2" fillId="0" borderId="0" xfId="0" applyFont="1" applyFill="1" applyBorder="1"/>
    <xf numFmtId="0" fontId="20" fillId="0" borderId="0" xfId="0" applyFont="1" applyFill="1" applyBorder="1"/>
    <xf numFmtId="4" fontId="21" fillId="3" borderId="0" xfId="0" applyNumberFormat="1" applyFont="1" applyFill="1" applyBorder="1"/>
    <xf numFmtId="4" fontId="5" fillId="0" borderId="0" xfId="0" applyNumberFormat="1" applyFont="1" applyAlignment="1">
      <alignment horizontal="center"/>
    </xf>
    <xf numFmtId="4" fontId="5" fillId="10" borderId="0" xfId="0" applyNumberFormat="1" applyFont="1" applyFill="1" applyAlignment="1">
      <alignment horizontal="center"/>
    </xf>
    <xf numFmtId="4" fontId="21" fillId="10" borderId="2" xfId="0" applyNumberFormat="1" applyFont="1" applyFill="1" applyBorder="1"/>
    <xf numFmtId="0" fontId="17" fillId="19" borderId="2" xfId="0" applyFont="1" applyFill="1" applyBorder="1" applyAlignment="1">
      <alignment horizontal="left" vertical="center" wrapText="1"/>
    </xf>
    <xf numFmtId="49" fontId="17" fillId="19" borderId="2" xfId="0" applyNumberFormat="1" applyFont="1" applyFill="1" applyBorder="1" applyAlignment="1">
      <alignment horizontal="left" vertical="center" wrapText="1"/>
    </xf>
    <xf numFmtId="4" fontId="17" fillId="19" borderId="2" xfId="0" applyNumberFormat="1" applyFont="1" applyFill="1" applyBorder="1" applyAlignment="1">
      <alignment vertical="center"/>
    </xf>
    <xf numFmtId="0" fontId="17" fillId="19" borderId="2" xfId="1" applyFont="1" applyFill="1" applyBorder="1" applyAlignment="1">
      <alignment horizontal="left" vertical="center" wrapText="1"/>
    </xf>
    <xf numFmtId="49" fontId="17" fillId="19" borderId="2" xfId="1" applyNumberFormat="1" applyFont="1" applyFill="1" applyBorder="1" applyAlignment="1">
      <alignment horizontal="left" vertical="center"/>
    </xf>
    <xf numFmtId="4" fontId="17" fillId="19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2" fillId="19" borderId="2" xfId="0" applyNumberFormat="1" applyFont="1" applyFill="1" applyBorder="1" applyAlignment="1">
      <alignment vertical="center"/>
    </xf>
    <xf numFmtId="4" fontId="20" fillId="19" borderId="2" xfId="0" applyNumberFormat="1" applyFont="1" applyFill="1" applyBorder="1" applyAlignment="1">
      <alignment vertical="center"/>
    </xf>
    <xf numFmtId="4" fontId="5" fillId="19" borderId="2" xfId="0" applyNumberFormat="1" applyFont="1" applyFill="1" applyBorder="1" applyAlignment="1">
      <alignment vertical="center"/>
    </xf>
    <xf numFmtId="4" fontId="44" fillId="0" borderId="15" xfId="1" applyNumberFormat="1" applyFont="1" applyFill="1" applyBorder="1" applyAlignment="1">
      <alignment horizontal="right" vertical="center"/>
    </xf>
    <xf numFmtId="4" fontId="4" fillId="3" borderId="3" xfId="1" applyNumberFormat="1" applyFont="1" applyFill="1" applyBorder="1" applyAlignment="1">
      <alignment horizontal="right" vertical="center"/>
    </xf>
    <xf numFmtId="0" fontId="5" fillId="3" borderId="2" xfId="0" applyFont="1" applyFill="1" applyBorder="1"/>
    <xf numFmtId="0" fontId="5" fillId="0" borderId="2" xfId="0" applyFont="1" applyFill="1" applyBorder="1"/>
    <xf numFmtId="0" fontId="5" fillId="0" borderId="2" xfId="0" applyFont="1" applyBorder="1"/>
    <xf numFmtId="0" fontId="2" fillId="3" borderId="2" xfId="0" applyFont="1" applyFill="1" applyBorder="1"/>
    <xf numFmtId="0" fontId="2" fillId="0" borderId="2" xfId="0" applyFont="1" applyBorder="1"/>
    <xf numFmtId="0" fontId="20" fillId="3" borderId="2" xfId="0" applyFont="1" applyFill="1" applyBorder="1"/>
    <xf numFmtId="0" fontId="49" fillId="3" borderId="2" xfId="0" applyFont="1" applyFill="1" applyBorder="1"/>
    <xf numFmtId="0" fontId="17" fillId="3" borderId="2" xfId="0" applyFont="1" applyFill="1" applyBorder="1"/>
    <xf numFmtId="0" fontId="10" fillId="3" borderId="2" xfId="0" applyFont="1" applyFill="1" applyBorder="1"/>
    <xf numFmtId="4" fontId="2" fillId="3" borderId="2" xfId="0" applyNumberFormat="1" applyFont="1" applyFill="1" applyBorder="1"/>
    <xf numFmtId="4" fontId="5" fillId="3" borderId="2" xfId="0" applyNumberFormat="1" applyFont="1" applyFill="1" applyBorder="1"/>
    <xf numFmtId="0" fontId="6" fillId="0" borderId="2" xfId="0" applyFont="1" applyBorder="1"/>
    <xf numFmtId="0" fontId="6" fillId="3" borderId="2" xfId="0" applyFont="1" applyFill="1" applyBorder="1"/>
    <xf numFmtId="4" fontId="6" fillId="3" borderId="2" xfId="0" applyNumberFormat="1" applyFont="1" applyFill="1" applyBorder="1"/>
    <xf numFmtId="0" fontId="4" fillId="6" borderId="4" xfId="1" applyFont="1" applyFill="1" applyBorder="1" applyAlignment="1">
      <alignment horizontal="center" vertical="center" wrapText="1"/>
    </xf>
    <xf numFmtId="0" fontId="5" fillId="3" borderId="3" xfId="0" applyFont="1" applyFill="1" applyBorder="1"/>
    <xf numFmtId="0" fontId="5" fillId="0" borderId="3" xfId="0" applyFont="1" applyFill="1" applyBorder="1"/>
    <xf numFmtId="0" fontId="21" fillId="3" borderId="2" xfId="0" applyFont="1" applyFill="1" applyBorder="1"/>
    <xf numFmtId="4" fontId="5" fillId="3" borderId="9" xfId="1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vertical="center"/>
    </xf>
    <xf numFmtId="4" fontId="4" fillId="5" borderId="9" xfId="1" applyNumberFormat="1" applyFont="1" applyFill="1" applyBorder="1" applyAlignment="1">
      <alignment horizontal="right" vertical="center"/>
    </xf>
    <xf numFmtId="4" fontId="8" fillId="3" borderId="9" xfId="1" applyNumberFormat="1" applyFont="1" applyFill="1" applyBorder="1" applyAlignment="1">
      <alignment horizontal="right" vertical="center"/>
    </xf>
    <xf numFmtId="4" fontId="5" fillId="3" borderId="0" xfId="0" applyNumberFormat="1" applyFont="1" applyFill="1" applyBorder="1" applyAlignment="1">
      <alignment vertical="center"/>
    </xf>
    <xf numFmtId="0" fontId="5" fillId="23" borderId="0" xfId="0" applyFont="1" applyFill="1"/>
    <xf numFmtId="4" fontId="21" fillId="0" borderId="2" xfId="1" applyNumberFormat="1" applyFont="1" applyBorder="1" applyAlignment="1">
      <alignment horizontal="right" vertical="center"/>
    </xf>
    <xf numFmtId="4" fontId="21" fillId="0" borderId="2" xfId="0" applyNumberFormat="1" applyFont="1" applyBorder="1" applyAlignment="1">
      <alignment vertical="center"/>
    </xf>
    <xf numFmtId="4" fontId="21" fillId="3" borderId="2" xfId="0" applyNumberFormat="1" applyFont="1" applyFill="1" applyBorder="1" applyAlignment="1">
      <alignment vertical="center"/>
    </xf>
    <xf numFmtId="4" fontId="21" fillId="5" borderId="2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4" fontId="17" fillId="0" borderId="2" xfId="1" applyNumberFormat="1" applyFont="1" applyBorder="1" applyAlignment="1">
      <alignment horizontal="right" vertical="center"/>
    </xf>
    <xf numFmtId="4" fontId="17" fillId="0" borderId="2" xfId="0" applyNumberFormat="1" applyFont="1" applyBorder="1" applyAlignment="1">
      <alignment vertical="center"/>
    </xf>
    <xf numFmtId="0" fontId="20" fillId="12" borderId="2" xfId="0" applyFont="1" applyFill="1" applyBorder="1"/>
    <xf numFmtId="0" fontId="2" fillId="12" borderId="2" xfId="0" applyFont="1" applyFill="1" applyBorder="1"/>
    <xf numFmtId="0" fontId="10" fillId="22" borderId="2" xfId="1" applyFont="1" applyFill="1" applyBorder="1" applyAlignment="1">
      <alignment horizontal="left" vertical="center" wrapText="1"/>
    </xf>
    <xf numFmtId="49" fontId="10" fillId="22" borderId="2" xfId="1" applyNumberFormat="1" applyFont="1" applyFill="1" applyBorder="1" applyAlignment="1">
      <alignment horizontal="left" vertical="center"/>
    </xf>
    <xf numFmtId="4" fontId="10" fillId="22" borderId="2" xfId="1" applyNumberFormat="1" applyFont="1" applyFill="1" applyBorder="1" applyAlignment="1">
      <alignment horizontal="right" vertical="center"/>
    </xf>
    <xf numFmtId="4" fontId="20" fillId="22" borderId="2" xfId="1" applyNumberFormat="1" applyFont="1" applyFill="1" applyBorder="1" applyAlignment="1">
      <alignment horizontal="right" vertical="center"/>
    </xf>
    <xf numFmtId="4" fontId="21" fillId="22" borderId="2" xfId="1" applyNumberFormat="1" applyFont="1" applyFill="1" applyBorder="1" applyAlignment="1">
      <alignment horizontal="right" vertical="center"/>
    </xf>
    <xf numFmtId="4" fontId="2" fillId="22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54" fillId="18" borderId="2" xfId="0" applyFont="1" applyFill="1" applyBorder="1" applyAlignment="1">
      <alignment horizontal="left" wrapText="1"/>
    </xf>
    <xf numFmtId="0" fontId="50" fillId="18" borderId="2" xfId="0" applyFont="1" applyFill="1" applyBorder="1" applyAlignment="1">
      <alignment wrapText="1"/>
    </xf>
    <xf numFmtId="4" fontId="31" fillId="18" borderId="2" xfId="1" applyNumberFormat="1" applyFont="1" applyFill="1" applyBorder="1" applyAlignment="1">
      <alignment horizontal="right" vertical="center"/>
    </xf>
    <xf numFmtId="0" fontId="55" fillId="18" borderId="2" xfId="0" applyFont="1" applyFill="1" applyBorder="1" applyAlignment="1">
      <alignment horizontal="left" wrapText="1"/>
    </xf>
    <xf numFmtId="0" fontId="0" fillId="18" borderId="2" xfId="0" applyFill="1" applyBorder="1" applyAlignment="1">
      <alignment wrapText="1"/>
    </xf>
    <xf numFmtId="0" fontId="56" fillId="18" borderId="2" xfId="0" applyFont="1" applyFill="1" applyBorder="1" applyAlignment="1">
      <alignment horizontal="left" vertical="top"/>
    </xf>
    <xf numFmtId="4" fontId="30" fillId="18" borderId="2" xfId="1" applyNumberFormat="1" applyFont="1" applyFill="1" applyBorder="1" applyAlignment="1">
      <alignment horizontal="right" vertical="center"/>
    </xf>
    <xf numFmtId="0" fontId="56" fillId="18" borderId="3" xfId="0" applyFont="1" applyFill="1" applyBorder="1" applyAlignment="1">
      <alignment horizontal="left" wrapText="1"/>
    </xf>
    <xf numFmtId="49" fontId="42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50" fillId="18" borderId="2" xfId="0" applyFont="1" applyFill="1" applyBorder="1" applyAlignment="1">
      <alignment horizontal="left" vertical="top"/>
    </xf>
    <xf numFmtId="0" fontId="50" fillId="18" borderId="3" xfId="0" applyFont="1" applyFill="1" applyBorder="1" applyAlignment="1">
      <alignment horizontal="left" wrapText="1"/>
    </xf>
    <xf numFmtId="4" fontId="10" fillId="0" borderId="2" xfId="0" applyNumberFormat="1" applyFont="1" applyBorder="1" applyAlignment="1">
      <alignment vertical="center"/>
    </xf>
    <xf numFmtId="49" fontId="17" fillId="5" borderId="2" xfId="1" applyNumberFormat="1" applyFont="1" applyFill="1" applyBorder="1" applyAlignment="1">
      <alignment horizontal="left" vertical="center"/>
    </xf>
    <xf numFmtId="49" fontId="17" fillId="0" borderId="2" xfId="1" applyNumberFormat="1" applyFont="1" applyBorder="1" applyAlignment="1">
      <alignment horizontal="left" vertical="center"/>
    </xf>
    <xf numFmtId="4" fontId="48" fillId="0" borderId="2" xfId="1" applyNumberFormat="1" applyFont="1" applyBorder="1" applyAlignment="1">
      <alignment horizontal="right" vertical="center"/>
    </xf>
    <xf numFmtId="4" fontId="17" fillId="5" borderId="2" xfId="0" applyNumberFormat="1" applyFont="1" applyFill="1" applyBorder="1" applyAlignment="1">
      <alignment vertical="center"/>
    </xf>
    <xf numFmtId="0" fontId="2" fillId="12" borderId="0" xfId="0" applyFont="1" applyFill="1"/>
    <xf numFmtId="0" fontId="20" fillId="5" borderId="2" xfId="0" applyFont="1" applyFill="1" applyBorder="1"/>
    <xf numFmtId="0" fontId="20" fillId="0" borderId="2" xfId="0" applyFont="1" applyBorder="1"/>
    <xf numFmtId="0" fontId="30" fillId="0" borderId="2" xfId="0" applyFont="1" applyBorder="1"/>
    <xf numFmtId="4" fontId="20" fillId="22" borderId="2" xfId="0" applyNumberFormat="1" applyFont="1" applyFill="1" applyBorder="1" applyAlignment="1">
      <alignment vertical="center"/>
    </xf>
    <xf numFmtId="4" fontId="47" fillId="22" borderId="2" xfId="0" applyNumberFormat="1" applyFont="1" applyFill="1" applyBorder="1" applyAlignment="1">
      <alignment vertical="center"/>
    </xf>
    <xf numFmtId="0" fontId="2" fillId="24" borderId="2" xfId="0" applyFont="1" applyFill="1" applyBorder="1" applyAlignment="1">
      <alignment horizontal="left" vertical="center" wrapText="1"/>
    </xf>
    <xf numFmtId="49" fontId="2" fillId="24" borderId="2" xfId="0" applyNumberFormat="1" applyFont="1" applyFill="1" applyBorder="1" applyAlignment="1">
      <alignment horizontal="left" vertical="center" wrapText="1"/>
    </xf>
    <xf numFmtId="4" fontId="2" fillId="24" borderId="2" xfId="0" applyNumberFormat="1" applyFont="1" applyFill="1" applyBorder="1" applyAlignment="1">
      <alignment vertical="center"/>
    </xf>
    <xf numFmtId="4" fontId="5" fillId="24" borderId="2" xfId="0" applyNumberFormat="1" applyFont="1" applyFill="1" applyBorder="1" applyAlignment="1">
      <alignment vertical="center"/>
    </xf>
    <xf numFmtId="4" fontId="3" fillId="24" borderId="2" xfId="0" applyNumberFormat="1" applyFont="1" applyFill="1" applyBorder="1" applyAlignment="1">
      <alignment vertical="center"/>
    </xf>
    <xf numFmtId="4" fontId="20" fillId="24" borderId="2" xfId="0" applyNumberFormat="1" applyFont="1" applyFill="1" applyBorder="1" applyAlignment="1">
      <alignment vertical="center"/>
    </xf>
    <xf numFmtId="0" fontId="10" fillId="24" borderId="2" xfId="1" applyFont="1" applyFill="1" applyBorder="1" applyAlignment="1">
      <alignment horizontal="left" vertical="center" wrapText="1"/>
    </xf>
    <xf numFmtId="49" fontId="10" fillId="24" borderId="2" xfId="1" applyNumberFormat="1" applyFont="1" applyFill="1" applyBorder="1" applyAlignment="1">
      <alignment horizontal="left" vertical="center"/>
    </xf>
    <xf numFmtId="4" fontId="10" fillId="24" borderId="2" xfId="1" applyNumberFormat="1" applyFont="1" applyFill="1" applyBorder="1" applyAlignment="1">
      <alignment horizontal="right" vertical="center"/>
    </xf>
    <xf numFmtId="4" fontId="20" fillId="24" borderId="2" xfId="1" applyNumberFormat="1" applyFont="1" applyFill="1" applyBorder="1" applyAlignment="1">
      <alignment horizontal="right" vertical="center"/>
    </xf>
    <xf numFmtId="4" fontId="47" fillId="3" borderId="2" xfId="0" applyNumberFormat="1" applyFont="1" applyFill="1" applyBorder="1" applyAlignment="1">
      <alignment vertical="center"/>
    </xf>
    <xf numFmtId="0" fontId="2" fillId="10" borderId="2" xfId="0" applyFont="1" applyFill="1" applyBorder="1" applyAlignment="1">
      <alignment horizontal="left" vertical="center" wrapText="1"/>
    </xf>
    <xf numFmtId="49" fontId="10" fillId="10" borderId="2" xfId="0" applyNumberFormat="1" applyFont="1" applyFill="1" applyBorder="1" applyAlignment="1">
      <alignment horizontal="left" vertical="center" wrapText="1"/>
    </xf>
    <xf numFmtId="4" fontId="10" fillId="10" borderId="2" xfId="0" applyNumberFormat="1" applyFont="1" applyFill="1" applyBorder="1" applyAlignment="1">
      <alignment vertical="center"/>
    </xf>
    <xf numFmtId="0" fontId="5" fillId="0" borderId="9" xfId="0" applyFont="1" applyBorder="1"/>
    <xf numFmtId="0" fontId="6" fillId="0" borderId="9" xfId="0" applyFont="1" applyBorder="1"/>
    <xf numFmtId="0" fontId="2" fillId="0" borderId="9" xfId="0" applyFont="1" applyBorder="1"/>
    <xf numFmtId="0" fontId="2" fillId="0" borderId="9" xfId="0" applyFont="1" applyFill="1" applyBorder="1"/>
    <xf numFmtId="0" fontId="5" fillId="0" borderId="9" xfId="0" applyFont="1" applyFill="1" applyBorder="1"/>
    <xf numFmtId="0" fontId="5" fillId="0" borderId="19" xfId="0" applyFont="1" applyFill="1" applyBorder="1"/>
    <xf numFmtId="0" fontId="2" fillId="12" borderId="9" xfId="0" applyFont="1" applyFill="1" applyBorder="1"/>
    <xf numFmtId="0" fontId="2" fillId="3" borderId="9" xfId="0" applyFont="1" applyFill="1" applyBorder="1"/>
    <xf numFmtId="4" fontId="20" fillId="3" borderId="9" xfId="0" applyNumberFormat="1" applyFont="1" applyFill="1" applyBorder="1"/>
    <xf numFmtId="0" fontId="20" fillId="12" borderId="9" xfId="0" applyFont="1" applyFill="1" applyBorder="1"/>
    <xf numFmtId="0" fontId="20" fillId="5" borderId="10" xfId="0" applyFont="1" applyFill="1" applyBorder="1"/>
    <xf numFmtId="0" fontId="20" fillId="0" borderId="10" xfId="0" applyFont="1" applyBorder="1"/>
    <xf numFmtId="0" fontId="20" fillId="0" borderId="10" xfId="0" applyFont="1" applyFill="1" applyBorder="1"/>
    <xf numFmtId="0" fontId="30" fillId="0" borderId="10" xfId="0" applyFont="1" applyBorder="1"/>
    <xf numFmtId="4" fontId="5" fillId="0" borderId="2" xfId="0" applyNumberFormat="1" applyFont="1" applyBorder="1"/>
    <xf numFmtId="4" fontId="10" fillId="0" borderId="2" xfId="0" applyNumberFormat="1" applyFont="1" applyFill="1" applyBorder="1"/>
    <xf numFmtId="0" fontId="10" fillId="0" borderId="2" xfId="0" applyFont="1" applyFill="1" applyBorder="1"/>
    <xf numFmtId="0" fontId="17" fillId="0" borderId="2" xfId="0" applyFont="1" applyBorder="1"/>
    <xf numFmtId="0" fontId="10" fillId="0" borderId="2" xfId="0" applyFont="1" applyBorder="1"/>
    <xf numFmtId="4" fontId="17" fillId="0" borderId="2" xfId="0" applyNumberFormat="1" applyFont="1" applyFill="1" applyBorder="1"/>
    <xf numFmtId="0" fontId="17" fillId="0" borderId="2" xfId="0" applyFont="1" applyFill="1" applyBorder="1"/>
    <xf numFmtId="4" fontId="17" fillId="0" borderId="2" xfId="0" applyNumberFormat="1" applyFont="1" applyBorder="1"/>
    <xf numFmtId="4" fontId="10" fillId="0" borderId="2" xfId="0" applyNumberFormat="1" applyFont="1" applyBorder="1"/>
    <xf numFmtId="4" fontId="10" fillId="3" borderId="2" xfId="0" applyNumberFormat="1" applyFont="1" applyFill="1" applyBorder="1"/>
    <xf numFmtId="4" fontId="2" fillId="0" borderId="2" xfId="0" applyNumberFormat="1" applyFont="1" applyBorder="1"/>
    <xf numFmtId="4" fontId="2" fillId="0" borderId="2" xfId="0" applyNumberFormat="1" applyFont="1" applyFill="1" applyBorder="1"/>
    <xf numFmtId="4" fontId="6" fillId="0" borderId="2" xfId="0" applyNumberFormat="1" applyFont="1" applyBorder="1"/>
    <xf numFmtId="4" fontId="6" fillId="0" borderId="2" xfId="0" applyNumberFormat="1" applyFont="1" applyFill="1" applyBorder="1"/>
    <xf numFmtId="4" fontId="5" fillId="0" borderId="2" xfId="0" applyNumberFormat="1" applyFont="1" applyFill="1" applyBorder="1"/>
    <xf numFmtId="4" fontId="49" fillId="0" borderId="2" xfId="0" applyNumberFormat="1" applyFont="1" applyBorder="1"/>
    <xf numFmtId="4" fontId="5" fillId="12" borderId="2" xfId="0" applyNumberFormat="1" applyFont="1" applyFill="1" applyBorder="1"/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5" fillId="12" borderId="0" xfId="0" applyFont="1" applyFill="1"/>
    <xf numFmtId="0" fontId="10" fillId="12" borderId="2" xfId="0" applyFont="1" applyFill="1" applyBorder="1" applyAlignment="1">
      <alignment horizontal="left" vertical="center" wrapText="1"/>
    </xf>
    <xf numFmtId="49" fontId="10" fillId="12" borderId="2" xfId="0" applyNumberFormat="1" applyFont="1" applyFill="1" applyBorder="1" applyAlignment="1">
      <alignment horizontal="left" vertical="center" wrapText="1"/>
    </xf>
    <xf numFmtId="4" fontId="43" fillId="12" borderId="2" xfId="0" applyNumberFormat="1" applyFont="1" applyFill="1" applyBorder="1" applyAlignment="1">
      <alignment vertical="center"/>
    </xf>
    <xf numFmtId="0" fontId="5" fillId="23" borderId="2" xfId="1" applyFont="1" applyFill="1" applyBorder="1" applyAlignment="1">
      <alignment horizontal="left" vertical="center" wrapText="1"/>
    </xf>
    <xf numFmtId="49" fontId="17" fillId="23" borderId="2" xfId="1" applyNumberFormat="1" applyFont="1" applyFill="1" applyBorder="1" applyAlignment="1">
      <alignment horizontal="left" vertical="center"/>
    </xf>
    <xf numFmtId="4" fontId="17" fillId="23" borderId="2" xfId="1" applyNumberFormat="1" applyFont="1" applyFill="1" applyBorder="1" applyAlignment="1">
      <alignment horizontal="right" vertical="center"/>
    </xf>
    <xf numFmtId="0" fontId="5" fillId="23" borderId="2" xfId="0" applyFont="1" applyFill="1" applyBorder="1"/>
    <xf numFmtId="0" fontId="6" fillId="12" borderId="2" xfId="0" applyFont="1" applyFill="1" applyBorder="1"/>
    <xf numFmtId="4" fontId="17" fillId="3" borderId="9" xfId="0" applyNumberFormat="1" applyFont="1" applyFill="1" applyBorder="1" applyAlignment="1">
      <alignment vertical="center"/>
    </xf>
    <xf numFmtId="4" fontId="17" fillId="23" borderId="9" xfId="1" applyNumberFormat="1" applyFont="1" applyFill="1" applyBorder="1" applyAlignment="1">
      <alignment horizontal="right" vertical="center"/>
    </xf>
    <xf numFmtId="4" fontId="17" fillId="0" borderId="9" xfId="1" applyNumberFormat="1" applyFont="1" applyBorder="1" applyAlignment="1">
      <alignment horizontal="right" vertical="center"/>
    </xf>
    <xf numFmtId="4" fontId="5" fillId="0" borderId="9" xfId="1" applyNumberFormat="1" applyFont="1" applyBorder="1" applyAlignment="1">
      <alignment horizontal="right" vertical="center"/>
    </xf>
    <xf numFmtId="0" fontId="20" fillId="5" borderId="9" xfId="0" applyFont="1" applyFill="1" applyBorder="1"/>
    <xf numFmtId="0" fontId="20" fillId="0" borderId="9" xfId="0" applyFont="1" applyFill="1" applyBorder="1"/>
    <xf numFmtId="0" fontId="30" fillId="0" borderId="9" xfId="0" applyFont="1" applyBorder="1"/>
    <xf numFmtId="0" fontId="20" fillId="0" borderId="9" xfId="0" applyFont="1" applyBorder="1"/>
    <xf numFmtId="4" fontId="17" fillId="3" borderId="9" xfId="1" applyNumberFormat="1" applyFont="1" applyFill="1" applyBorder="1" applyAlignment="1">
      <alignment horizontal="right" vertical="center"/>
    </xf>
    <xf numFmtId="4" fontId="31" fillId="3" borderId="9" xfId="1" applyNumberFormat="1" applyFont="1" applyFill="1" applyBorder="1" applyAlignment="1">
      <alignment horizontal="right" vertical="center"/>
    </xf>
    <xf numFmtId="0" fontId="5" fillId="23" borderId="10" xfId="0" applyFont="1" applyFill="1" applyBorder="1"/>
    <xf numFmtId="0" fontId="2" fillId="12" borderId="10" xfId="0" applyFont="1" applyFill="1" applyBorder="1"/>
    <xf numFmtId="0" fontId="6" fillId="12" borderId="10" xfId="0" applyFont="1" applyFill="1" applyBorder="1"/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4" fontId="48" fillId="3" borderId="2" xfId="1" applyNumberFormat="1" applyFont="1" applyFill="1" applyBorder="1" applyAlignment="1">
      <alignment horizontal="right" vertical="center"/>
    </xf>
    <xf numFmtId="0" fontId="6" fillId="3" borderId="0" xfId="0" applyFont="1" applyFill="1"/>
    <xf numFmtId="0" fontId="5" fillId="6" borderId="9" xfId="1" applyFont="1" applyFill="1" applyBorder="1" applyAlignment="1">
      <alignment horizontal="center" vertical="center" wrapText="1"/>
    </xf>
    <xf numFmtId="49" fontId="25" fillId="6" borderId="10" xfId="1" applyNumberFormat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/>
    </xf>
    <xf numFmtId="0" fontId="5" fillId="6" borderId="10" xfId="1" applyFont="1" applyFill="1" applyBorder="1" applyAlignment="1">
      <alignment horizontal="center" vertical="center" wrapText="1"/>
    </xf>
    <xf numFmtId="0" fontId="5" fillId="6" borderId="20" xfId="1" applyFont="1" applyFill="1" applyBorder="1" applyAlignment="1">
      <alignment horizontal="center" vertical="center" wrapText="1"/>
    </xf>
    <xf numFmtId="0" fontId="5" fillId="6" borderId="21" xfId="1" applyFont="1" applyFill="1" applyBorder="1" applyAlignment="1">
      <alignment horizontal="center" vertical="center" wrapText="1"/>
    </xf>
    <xf numFmtId="4" fontId="17" fillId="5" borderId="10" xfId="0" applyNumberFormat="1" applyFont="1" applyFill="1" applyBorder="1" applyAlignment="1">
      <alignment vertical="center"/>
    </xf>
    <xf numFmtId="4" fontId="17" fillId="0" borderId="10" xfId="0" applyNumberFormat="1" applyFont="1" applyBorder="1" applyAlignment="1">
      <alignment vertical="center"/>
    </xf>
    <xf numFmtId="4" fontId="5" fillId="0" borderId="10" xfId="0" applyNumberFormat="1" applyFont="1" applyBorder="1" applyAlignment="1">
      <alignment vertical="center"/>
    </xf>
    <xf numFmtId="4" fontId="5" fillId="5" borderId="10" xfId="0" applyNumberFormat="1" applyFont="1" applyFill="1" applyBorder="1" applyAlignment="1">
      <alignment vertical="center"/>
    </xf>
    <xf numFmtId="4" fontId="6" fillId="0" borderId="10" xfId="0" applyNumberFormat="1" applyFont="1" applyBorder="1" applyAlignment="1">
      <alignment vertical="center"/>
    </xf>
    <xf numFmtId="4" fontId="2" fillId="0" borderId="10" xfId="0" applyNumberFormat="1" applyFont="1" applyBorder="1" applyAlignment="1">
      <alignment vertical="center"/>
    </xf>
    <xf numFmtId="4" fontId="17" fillId="3" borderId="10" xfId="0" applyNumberFormat="1" applyFont="1" applyFill="1" applyBorder="1" applyAlignment="1">
      <alignment vertical="center"/>
    </xf>
    <xf numFmtId="4" fontId="20" fillId="3" borderId="1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4" fontId="2" fillId="3" borderId="10" xfId="0" applyNumberFormat="1" applyFont="1" applyFill="1" applyBorder="1" applyAlignment="1">
      <alignment vertical="center"/>
    </xf>
    <xf numFmtId="4" fontId="5" fillId="3" borderId="10" xfId="0" applyNumberFormat="1" applyFont="1" applyFill="1" applyBorder="1" applyAlignment="1">
      <alignment vertical="center"/>
    </xf>
    <xf numFmtId="4" fontId="10" fillId="3" borderId="10" xfId="0" applyNumberFormat="1" applyFont="1" applyFill="1" applyBorder="1" applyAlignment="1">
      <alignment vertical="center"/>
    </xf>
    <xf numFmtId="4" fontId="5" fillId="0" borderId="10" xfId="0" applyNumberFormat="1" applyFont="1" applyFill="1" applyBorder="1" applyAlignment="1">
      <alignment vertical="center"/>
    </xf>
    <xf numFmtId="4" fontId="43" fillId="3" borderId="10" xfId="0" applyNumberFormat="1" applyFont="1" applyFill="1" applyBorder="1" applyAlignment="1">
      <alignment vertical="center"/>
    </xf>
    <xf numFmtId="4" fontId="31" fillId="3" borderId="10" xfId="1" applyNumberFormat="1" applyFont="1" applyFill="1" applyBorder="1" applyAlignment="1">
      <alignment horizontal="right" vertical="center"/>
    </xf>
    <xf numFmtId="4" fontId="10" fillId="12" borderId="10" xfId="0" applyNumberFormat="1" applyFont="1" applyFill="1" applyBorder="1" applyAlignment="1">
      <alignment vertical="center"/>
    </xf>
    <xf numFmtId="4" fontId="2" fillId="18" borderId="10" xfId="0" applyNumberFormat="1" applyFont="1" applyFill="1" applyBorder="1" applyAlignment="1">
      <alignment vertical="center"/>
    </xf>
    <xf numFmtId="4" fontId="17" fillId="3" borderId="10" xfId="1" applyNumberFormat="1" applyFont="1" applyFill="1" applyBorder="1" applyAlignment="1">
      <alignment horizontal="right" vertical="center"/>
    </xf>
    <xf numFmtId="4" fontId="20" fillId="3" borderId="10" xfId="1" applyNumberFormat="1" applyFont="1" applyFill="1" applyBorder="1" applyAlignment="1">
      <alignment horizontal="right" vertical="center"/>
    </xf>
    <xf numFmtId="4" fontId="17" fillId="23" borderId="10" xfId="1" applyNumberFormat="1" applyFont="1" applyFill="1" applyBorder="1" applyAlignment="1">
      <alignment horizontal="right" vertical="center"/>
    </xf>
    <xf numFmtId="4" fontId="17" fillId="0" borderId="10" xfId="1" applyNumberFormat="1" applyFont="1" applyBorder="1" applyAlignment="1">
      <alignment horizontal="right" vertical="center"/>
    </xf>
    <xf numFmtId="4" fontId="5" fillId="0" borderId="10" xfId="1" applyNumberFormat="1" applyFont="1" applyBorder="1" applyAlignment="1">
      <alignment horizontal="right" vertical="center"/>
    </xf>
    <xf numFmtId="4" fontId="8" fillId="3" borderId="10" xfId="1" applyNumberFormat="1" applyFont="1" applyFill="1" applyBorder="1" applyAlignment="1">
      <alignment horizontal="right" vertical="center"/>
    </xf>
    <xf numFmtId="4" fontId="2" fillId="0" borderId="10" xfId="1" applyNumberFormat="1" applyFont="1" applyFill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/>
    </xf>
    <xf numFmtId="4" fontId="43" fillId="3" borderId="10" xfId="1" applyNumberFormat="1" applyFont="1" applyFill="1" applyBorder="1" applyAlignment="1">
      <alignment horizontal="right" vertical="center"/>
    </xf>
    <xf numFmtId="4" fontId="6" fillId="0" borderId="10" xfId="1" applyNumberFormat="1" applyFont="1" applyBorder="1" applyAlignment="1">
      <alignment horizontal="right" vertical="center"/>
    </xf>
    <xf numFmtId="4" fontId="10" fillId="3" borderId="10" xfId="1" applyNumberFormat="1" applyFont="1" applyFill="1" applyBorder="1" applyAlignment="1">
      <alignment horizontal="right" vertical="center"/>
    </xf>
    <xf numFmtId="4" fontId="21" fillId="3" borderId="10" xfId="1" applyNumberFormat="1" applyFont="1" applyFill="1" applyBorder="1" applyAlignment="1">
      <alignment horizontal="right" vertical="center"/>
    </xf>
    <xf numFmtId="4" fontId="21" fillId="12" borderId="10" xfId="1" applyNumberFormat="1" applyFont="1" applyFill="1" applyBorder="1" applyAlignment="1">
      <alignment horizontal="right" vertical="center"/>
    </xf>
    <xf numFmtId="4" fontId="6" fillId="0" borderId="10" xfId="1" applyNumberFormat="1" applyFont="1" applyFill="1" applyBorder="1" applyAlignment="1">
      <alignment horizontal="right" vertical="center"/>
    </xf>
    <xf numFmtId="4" fontId="19" fillId="3" borderId="10" xfId="1" applyNumberFormat="1" applyFont="1" applyFill="1" applyBorder="1" applyAlignment="1">
      <alignment horizontal="right" vertical="center"/>
    </xf>
    <xf numFmtId="4" fontId="19" fillId="12" borderId="10" xfId="1" applyNumberFormat="1" applyFont="1" applyFill="1" applyBorder="1" applyAlignment="1">
      <alignment horizontal="right" vertical="center"/>
    </xf>
    <xf numFmtId="4" fontId="2" fillId="3" borderId="10" xfId="1" applyNumberFormat="1" applyFont="1" applyFill="1" applyBorder="1" applyAlignment="1">
      <alignment horizontal="right" vertical="center"/>
    </xf>
    <xf numFmtId="4" fontId="30" fillId="3" borderId="10" xfId="1" applyNumberFormat="1" applyFont="1" applyFill="1" applyBorder="1" applyAlignment="1">
      <alignment horizontal="right" vertical="center"/>
    </xf>
    <xf numFmtId="4" fontId="5" fillId="0" borderId="10" xfId="1" applyNumberFormat="1" applyFont="1" applyFill="1" applyBorder="1" applyAlignment="1">
      <alignment horizontal="right" vertical="center"/>
    </xf>
    <xf numFmtId="4" fontId="31" fillId="18" borderId="10" xfId="1" applyNumberFormat="1" applyFont="1" applyFill="1" applyBorder="1" applyAlignment="1">
      <alignment horizontal="right" vertical="center"/>
    </xf>
    <xf numFmtId="4" fontId="2" fillId="18" borderId="10" xfId="1" applyNumberFormat="1" applyFont="1" applyFill="1" applyBorder="1" applyAlignment="1">
      <alignment horizontal="right" vertical="center"/>
    </xf>
    <xf numFmtId="4" fontId="17" fillId="19" borderId="10" xfId="1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49" fontId="2" fillId="0" borderId="4" xfId="1" applyNumberFormat="1" applyFont="1" applyBorder="1" applyAlignment="1">
      <alignment horizontal="left" vertical="center"/>
    </xf>
    <xf numFmtId="4" fontId="2" fillId="0" borderId="4" xfId="1" applyNumberFormat="1" applyFont="1" applyBorder="1" applyAlignment="1">
      <alignment horizontal="right" vertical="center"/>
    </xf>
    <xf numFmtId="0" fontId="2" fillId="0" borderId="4" xfId="1" applyFont="1" applyFill="1" applyBorder="1" applyAlignment="1">
      <alignment horizontal="left" vertical="center" wrapText="1"/>
    </xf>
    <xf numFmtId="49" fontId="2" fillId="0" borderId="4" xfId="1" applyNumberFormat="1" applyFont="1" applyFill="1" applyBorder="1" applyAlignment="1">
      <alignment horizontal="left" vertical="center"/>
    </xf>
    <xf numFmtId="4" fontId="2" fillId="0" borderId="4" xfId="1" applyNumberFormat="1" applyFont="1" applyFill="1" applyBorder="1" applyAlignment="1">
      <alignment horizontal="right" vertical="center"/>
    </xf>
    <xf numFmtId="0" fontId="2" fillId="3" borderId="4" xfId="1" applyFont="1" applyFill="1" applyBorder="1" applyAlignment="1">
      <alignment horizontal="left" vertical="center" wrapText="1"/>
    </xf>
    <xf numFmtId="49" fontId="2" fillId="3" borderId="4" xfId="1" applyNumberFormat="1" applyFont="1" applyFill="1" applyBorder="1" applyAlignment="1">
      <alignment horizontal="left" vertical="center"/>
    </xf>
    <xf numFmtId="4" fontId="2" fillId="3" borderId="4" xfId="1" applyNumberFormat="1" applyFont="1" applyFill="1" applyBorder="1" applyAlignment="1">
      <alignment horizontal="right" vertical="center"/>
    </xf>
    <xf numFmtId="0" fontId="6" fillId="0" borderId="4" xfId="1" applyFont="1" applyBorder="1" applyAlignment="1">
      <alignment horizontal="left" vertical="center" wrapText="1"/>
    </xf>
    <xf numFmtId="49" fontId="6" fillId="0" borderId="4" xfId="1" applyNumberFormat="1" applyFont="1" applyBorder="1" applyAlignment="1">
      <alignment horizontal="left" vertical="center"/>
    </xf>
    <xf numFmtId="4" fontId="6" fillId="0" borderId="4" xfId="1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4" fontId="5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" fontId="6" fillId="0" borderId="3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 wrapText="1"/>
    </xf>
    <xf numFmtId="49" fontId="2" fillId="0" borderId="15" xfId="0" applyNumberFormat="1" applyFont="1" applyBorder="1" applyAlignment="1">
      <alignment horizontal="left" vertical="center" wrapText="1"/>
    </xf>
    <xf numFmtId="4" fontId="2" fillId="0" borderId="15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15" xfId="1" applyFont="1" applyBorder="1" applyAlignment="1">
      <alignment horizontal="left" vertical="center" wrapText="1"/>
    </xf>
    <xf numFmtId="49" fontId="2" fillId="0" borderId="15" xfId="1" applyNumberFormat="1" applyFont="1" applyBorder="1" applyAlignment="1">
      <alignment horizontal="left" vertical="center"/>
    </xf>
    <xf numFmtId="4" fontId="2" fillId="0" borderId="15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left" vertical="center" wrapText="1"/>
    </xf>
    <xf numFmtId="49" fontId="2" fillId="0" borderId="3" xfId="1" applyNumberFormat="1" applyFont="1" applyBorder="1" applyAlignment="1">
      <alignment horizontal="left" vertical="center"/>
    </xf>
    <xf numFmtId="4" fontId="2" fillId="0" borderId="3" xfId="1" applyNumberFormat="1" applyFont="1" applyBorder="1" applyAlignment="1">
      <alignment horizontal="right" vertical="center"/>
    </xf>
    <xf numFmtId="0" fontId="2" fillId="0" borderId="3" xfId="1" applyFont="1" applyFill="1" applyBorder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/>
    </xf>
    <xf numFmtId="4" fontId="2" fillId="0" borderId="3" xfId="1" applyNumberFormat="1" applyFont="1" applyFill="1" applyBorder="1" applyAlignment="1">
      <alignment horizontal="right" vertical="center"/>
    </xf>
    <xf numFmtId="0" fontId="2" fillId="3" borderId="3" xfId="1" applyFont="1" applyFill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left" vertical="center"/>
    </xf>
    <xf numFmtId="4" fontId="2" fillId="3" borderId="3" xfId="1" applyNumberFormat="1" applyFont="1" applyFill="1" applyBorder="1" applyAlignment="1">
      <alignment horizontal="right" vertical="center"/>
    </xf>
    <xf numFmtId="49" fontId="2" fillId="0" borderId="15" xfId="1" quotePrefix="1" applyNumberFormat="1" applyFont="1" applyBorder="1" applyAlignment="1">
      <alignment horizontal="left" vertical="center"/>
    </xf>
    <xf numFmtId="0" fontId="2" fillId="0" borderId="15" xfId="1" applyFont="1" applyFill="1" applyBorder="1" applyAlignment="1">
      <alignment horizontal="left" vertical="center" wrapText="1"/>
    </xf>
    <xf numFmtId="49" fontId="2" fillId="0" borderId="15" xfId="1" applyNumberFormat="1" applyFont="1" applyFill="1" applyBorder="1" applyAlignment="1">
      <alignment horizontal="left" vertical="center"/>
    </xf>
    <xf numFmtId="4" fontId="2" fillId="0" borderId="15" xfId="1" applyNumberFormat="1" applyFont="1" applyFill="1" applyBorder="1" applyAlignment="1">
      <alignment horizontal="right" vertical="center"/>
    </xf>
    <xf numFmtId="0" fontId="6" fillId="0" borderId="15" xfId="1" applyFont="1" applyFill="1" applyBorder="1" applyAlignment="1">
      <alignment horizontal="left" vertical="center" wrapText="1"/>
    </xf>
    <xf numFmtId="49" fontId="6" fillId="0" borderId="15" xfId="1" applyNumberFormat="1" applyFont="1" applyFill="1" applyBorder="1" applyAlignment="1">
      <alignment horizontal="left" vertical="center"/>
    </xf>
    <xf numFmtId="4" fontId="6" fillId="0" borderId="15" xfId="1" applyNumberFormat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horizontal="left" vertical="center" wrapText="1"/>
    </xf>
    <xf numFmtId="49" fontId="6" fillId="0" borderId="3" xfId="1" applyNumberFormat="1" applyFont="1" applyFill="1" applyBorder="1" applyAlignment="1">
      <alignment horizontal="left" vertical="center"/>
    </xf>
    <xf numFmtId="4" fontId="6" fillId="0" borderId="3" xfId="1" applyNumberFormat="1" applyFont="1" applyFill="1" applyBorder="1" applyAlignment="1">
      <alignment horizontal="right" vertical="center"/>
    </xf>
    <xf numFmtId="0" fontId="5" fillId="0" borderId="3" xfId="1" applyFont="1" applyBorder="1" applyAlignment="1">
      <alignment horizontal="left" vertical="center" wrapText="1"/>
    </xf>
    <xf numFmtId="49" fontId="5" fillId="0" borderId="3" xfId="1" applyNumberFormat="1" applyFont="1" applyBorder="1" applyAlignment="1">
      <alignment horizontal="left" vertical="center"/>
    </xf>
    <xf numFmtId="4" fontId="5" fillId="0" borderId="3" xfId="1" applyNumberFormat="1" applyFont="1" applyBorder="1" applyAlignment="1">
      <alignment horizontal="right" vertical="center"/>
    </xf>
    <xf numFmtId="0" fontId="6" fillId="3" borderId="3" xfId="1" applyFont="1" applyFill="1" applyBorder="1" applyAlignment="1">
      <alignment horizontal="left" vertical="center" wrapText="1"/>
    </xf>
    <xf numFmtId="49" fontId="6" fillId="3" borderId="3" xfId="1" applyNumberFormat="1" applyFont="1" applyFill="1" applyBorder="1" applyAlignment="1">
      <alignment horizontal="left" vertical="center"/>
    </xf>
    <xf numFmtId="4" fontId="6" fillId="3" borderId="3" xfId="1" applyNumberFormat="1" applyFont="1" applyFill="1" applyBorder="1" applyAlignment="1">
      <alignment horizontal="right" vertical="center"/>
    </xf>
    <xf numFmtId="0" fontId="5" fillId="0" borderId="20" xfId="0" applyFont="1" applyBorder="1" applyAlignment="1">
      <alignment horizontal="left" vertical="center" wrapText="1"/>
    </xf>
    <xf numFmtId="4" fontId="17" fillId="0" borderId="21" xfId="0" applyNumberFormat="1" applyFont="1" applyBorder="1" applyAlignment="1">
      <alignment vertical="center"/>
    </xf>
    <xf numFmtId="0" fontId="5" fillId="0" borderId="22" xfId="0" applyFont="1" applyBorder="1" applyAlignment="1">
      <alignment horizontal="left" vertical="center" wrapText="1"/>
    </xf>
    <xf numFmtId="49" fontId="5" fillId="0" borderId="23" xfId="0" applyNumberFormat="1" applyFont="1" applyBorder="1" applyAlignment="1">
      <alignment horizontal="left" vertical="center" wrapText="1"/>
    </xf>
    <xf numFmtId="4" fontId="5" fillId="0" borderId="24" xfId="0" applyNumberFormat="1" applyFont="1" applyBorder="1" applyAlignment="1">
      <alignment vertical="center"/>
    </xf>
    <xf numFmtId="4" fontId="17" fillId="0" borderId="20" xfId="0" applyNumberFormat="1" applyFont="1" applyBorder="1" applyAlignment="1">
      <alignment vertical="center"/>
    </xf>
    <xf numFmtId="4" fontId="5" fillId="0" borderId="21" xfId="0" applyNumberFormat="1" applyFont="1" applyBorder="1" applyAlignment="1">
      <alignment vertical="center"/>
    </xf>
    <xf numFmtId="4" fontId="5" fillId="0" borderId="22" xfId="0" applyNumberFormat="1" applyFont="1" applyBorder="1" applyAlignment="1">
      <alignment vertical="center"/>
    </xf>
    <xf numFmtId="4" fontId="4" fillId="0" borderId="23" xfId="0" applyNumberFormat="1" applyFont="1" applyBorder="1" applyAlignment="1">
      <alignment vertical="center"/>
    </xf>
    <xf numFmtId="4" fontId="5" fillId="0" borderId="23" xfId="0" applyNumberFormat="1" applyFont="1" applyBorder="1" applyAlignment="1">
      <alignment vertical="center"/>
    </xf>
    <xf numFmtId="0" fontId="5" fillId="0" borderId="25" xfId="0" applyFont="1" applyBorder="1" applyAlignment="1">
      <alignment horizontal="left" vertical="center" wrapText="1"/>
    </xf>
    <xf numFmtId="49" fontId="5" fillId="0" borderId="26" xfId="0" applyNumberFormat="1" applyFont="1" applyBorder="1" applyAlignment="1">
      <alignment horizontal="left" vertical="center" wrapText="1"/>
    </xf>
    <xf numFmtId="4" fontId="5" fillId="0" borderId="27" xfId="0" applyNumberFormat="1" applyFont="1" applyBorder="1" applyAlignment="1">
      <alignment vertical="center"/>
    </xf>
    <xf numFmtId="0" fontId="6" fillId="0" borderId="20" xfId="0" applyFont="1" applyBorder="1" applyAlignment="1">
      <alignment horizontal="left" vertical="center" wrapText="1"/>
    </xf>
    <xf numFmtId="4" fontId="6" fillId="0" borderId="21" xfId="0" applyNumberFormat="1" applyFont="1" applyBorder="1" applyAlignment="1">
      <alignment vertical="center"/>
    </xf>
    <xf numFmtId="0" fontId="2" fillId="0" borderId="22" xfId="0" applyFont="1" applyBorder="1" applyAlignment="1">
      <alignment horizontal="left" vertical="center" wrapText="1"/>
    </xf>
    <xf numFmtId="49" fontId="42" fillId="0" borderId="23" xfId="0" applyNumberFormat="1" applyFont="1" applyBorder="1" applyAlignment="1">
      <alignment horizontal="left" vertical="center" wrapText="1"/>
    </xf>
    <xf numFmtId="4" fontId="2" fillId="0" borderId="24" xfId="0" applyNumberFormat="1" applyFont="1" applyBorder="1" applyAlignment="1">
      <alignment vertical="center"/>
    </xf>
    <xf numFmtId="4" fontId="5" fillId="0" borderId="25" xfId="0" applyNumberFormat="1" applyFont="1" applyBorder="1" applyAlignment="1">
      <alignment vertical="center"/>
    </xf>
    <xf numFmtId="4" fontId="4" fillId="0" borderId="26" xfId="0" applyNumberFormat="1" applyFont="1" applyBorder="1" applyAlignment="1">
      <alignment vertical="center"/>
    </xf>
    <xf numFmtId="4" fontId="5" fillId="0" borderId="26" xfId="0" applyNumberFormat="1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4" fontId="3" fillId="0" borderId="23" xfId="0" applyNumberFormat="1" applyFont="1" applyBorder="1" applyAlignment="1">
      <alignment vertical="center"/>
    </xf>
    <xf numFmtId="4" fontId="2" fillId="0" borderId="23" xfId="0" applyNumberFormat="1" applyFont="1" applyBorder="1" applyAlignment="1">
      <alignment vertical="center"/>
    </xf>
    <xf numFmtId="0" fontId="5" fillId="3" borderId="22" xfId="0" applyFont="1" applyFill="1" applyBorder="1" applyAlignment="1">
      <alignment horizontal="left" vertical="center" wrapText="1"/>
    </xf>
    <xf numFmtId="49" fontId="5" fillId="3" borderId="23" xfId="0" applyNumberFormat="1" applyFont="1" applyFill="1" applyBorder="1" applyAlignment="1">
      <alignment horizontal="left" vertical="center" wrapText="1"/>
    </xf>
    <xf numFmtId="4" fontId="5" fillId="3" borderId="24" xfId="0" applyNumberFormat="1" applyFont="1" applyFill="1" applyBorder="1" applyAlignment="1">
      <alignment vertical="center"/>
    </xf>
    <xf numFmtId="4" fontId="17" fillId="0" borderId="26" xfId="0" applyNumberFormat="1" applyFont="1" applyBorder="1" applyAlignment="1">
      <alignment vertical="center"/>
    </xf>
    <xf numFmtId="4" fontId="17" fillId="0" borderId="27" xfId="0" applyNumberFormat="1" applyFont="1" applyBorder="1" applyAlignment="1">
      <alignment vertical="center"/>
    </xf>
    <xf numFmtId="4" fontId="5" fillId="3" borderId="22" xfId="0" applyNumberFormat="1" applyFont="1" applyFill="1" applyBorder="1" applyAlignment="1">
      <alignment vertical="center"/>
    </xf>
    <xf numFmtId="4" fontId="4" fillId="3" borderId="23" xfId="0" applyNumberFormat="1" applyFont="1" applyFill="1" applyBorder="1" applyAlignment="1">
      <alignment vertical="center"/>
    </xf>
    <xf numFmtId="4" fontId="17" fillId="3" borderId="23" xfId="0" applyNumberFormat="1" applyFont="1" applyFill="1" applyBorder="1" applyAlignment="1">
      <alignment vertical="center"/>
    </xf>
    <xf numFmtId="4" fontId="17" fillId="3" borderId="24" xfId="0" applyNumberFormat="1" applyFont="1" applyFill="1" applyBorder="1" applyAlignment="1">
      <alignment vertical="center"/>
    </xf>
    <xf numFmtId="0" fontId="5" fillId="3" borderId="28" xfId="0" applyFont="1" applyFill="1" applyBorder="1" applyAlignment="1">
      <alignment horizontal="left" vertical="center" wrapText="1"/>
    </xf>
    <xf numFmtId="49" fontId="5" fillId="3" borderId="29" xfId="0" applyNumberFormat="1" applyFont="1" applyFill="1" applyBorder="1" applyAlignment="1">
      <alignment horizontal="left" vertical="center" wrapText="1"/>
    </xf>
    <xf numFmtId="4" fontId="2" fillId="3" borderId="30" xfId="0" applyNumberFormat="1" applyFont="1" applyFill="1" applyBorder="1" applyAlignment="1">
      <alignment vertical="center"/>
    </xf>
    <xf numFmtId="4" fontId="5" fillId="3" borderId="28" xfId="0" applyNumberFormat="1" applyFont="1" applyFill="1" applyBorder="1" applyAlignment="1">
      <alignment vertical="center"/>
    </xf>
    <xf numFmtId="4" fontId="43" fillId="3" borderId="29" xfId="0" applyNumberFormat="1" applyFont="1" applyFill="1" applyBorder="1" applyAlignment="1">
      <alignment vertical="center"/>
    </xf>
    <xf numFmtId="4" fontId="10" fillId="3" borderId="29" xfId="0" applyNumberFormat="1" applyFont="1" applyFill="1" applyBorder="1" applyAlignment="1">
      <alignment vertical="center"/>
    </xf>
    <xf numFmtId="4" fontId="10" fillId="3" borderId="30" xfId="0" applyNumberFormat="1" applyFont="1" applyFill="1" applyBorder="1" applyAlignment="1">
      <alignment vertical="center"/>
    </xf>
    <xf numFmtId="0" fontId="2" fillId="3" borderId="25" xfId="0" applyFont="1" applyFill="1" applyBorder="1" applyAlignment="1">
      <alignment horizontal="left" vertical="center" wrapText="1"/>
    </xf>
    <xf numFmtId="49" fontId="2" fillId="3" borderId="26" xfId="0" applyNumberFormat="1" applyFont="1" applyFill="1" applyBorder="1" applyAlignment="1">
      <alignment horizontal="left" vertical="center" wrapText="1"/>
    </xf>
    <xf numFmtId="4" fontId="2" fillId="3" borderId="27" xfId="0" applyNumberFormat="1" applyFont="1" applyFill="1" applyBorder="1" applyAlignment="1">
      <alignment vertical="center"/>
    </xf>
    <xf numFmtId="0" fontId="2" fillId="3" borderId="22" xfId="0" applyFont="1" applyFill="1" applyBorder="1" applyAlignment="1">
      <alignment horizontal="left" vertical="center" wrapText="1"/>
    </xf>
    <xf numFmtId="49" fontId="10" fillId="3" borderId="23" xfId="0" applyNumberFormat="1" applyFont="1" applyFill="1" applyBorder="1" applyAlignment="1">
      <alignment horizontal="left" vertical="center" wrapText="1"/>
    </xf>
    <xf numFmtId="4" fontId="2" fillId="3" borderId="24" xfId="0" applyNumberFormat="1" applyFont="1" applyFill="1" applyBorder="1" applyAlignment="1">
      <alignment vertical="center"/>
    </xf>
    <xf numFmtId="4" fontId="5" fillId="3" borderId="25" xfId="0" applyNumberFormat="1" applyFont="1" applyFill="1" applyBorder="1" applyAlignment="1">
      <alignment vertical="center"/>
    </xf>
    <xf numFmtId="4" fontId="43" fillId="3" borderId="26" xfId="0" applyNumberFormat="1" applyFont="1" applyFill="1" applyBorder="1" applyAlignment="1">
      <alignment vertical="center"/>
    </xf>
    <xf numFmtId="4" fontId="10" fillId="3" borderId="26" xfId="0" applyNumberFormat="1" applyFont="1" applyFill="1" applyBorder="1" applyAlignment="1">
      <alignment vertical="center"/>
    </xf>
    <xf numFmtId="4" fontId="10" fillId="3" borderId="27" xfId="0" applyNumberFormat="1" applyFont="1" applyFill="1" applyBorder="1" applyAlignment="1">
      <alignment vertical="center"/>
    </xf>
    <xf numFmtId="4" fontId="17" fillId="3" borderId="22" xfId="0" applyNumberFormat="1" applyFont="1" applyFill="1" applyBorder="1" applyAlignment="1">
      <alignment vertical="center"/>
    </xf>
    <xf numFmtId="4" fontId="43" fillId="3" borderId="23" xfId="0" applyNumberFormat="1" applyFont="1" applyFill="1" applyBorder="1" applyAlignment="1">
      <alignment vertical="center"/>
    </xf>
    <xf numFmtId="4" fontId="10" fillId="3" borderId="23" xfId="0" applyNumberFormat="1" applyFont="1" applyFill="1" applyBorder="1" applyAlignment="1">
      <alignment vertical="center"/>
    </xf>
    <xf numFmtId="4" fontId="10" fillId="3" borderId="24" xfId="0" applyNumberFormat="1" applyFont="1" applyFill="1" applyBorder="1" applyAlignment="1">
      <alignment vertical="center"/>
    </xf>
    <xf numFmtId="0" fontId="2" fillId="3" borderId="28" xfId="0" applyFont="1" applyFill="1" applyBorder="1" applyAlignment="1">
      <alignment horizontal="left" vertical="center" wrapText="1"/>
    </xf>
    <xf numFmtId="49" fontId="2" fillId="3" borderId="29" xfId="0" applyNumberFormat="1" applyFont="1" applyFill="1" applyBorder="1" applyAlignment="1">
      <alignment horizontal="left" vertical="center" wrapText="1"/>
    </xf>
    <xf numFmtId="4" fontId="10" fillId="3" borderId="28" xfId="0" applyNumberFormat="1" applyFont="1" applyFill="1" applyBorder="1" applyAlignment="1">
      <alignment vertical="center"/>
    </xf>
    <xf numFmtId="4" fontId="5" fillId="3" borderId="30" xfId="0" applyNumberFormat="1" applyFont="1" applyFill="1" applyBorder="1" applyAlignment="1">
      <alignment vertical="center"/>
    </xf>
    <xf numFmtId="4" fontId="17" fillId="3" borderId="28" xfId="0" applyNumberFormat="1" applyFont="1" applyFill="1" applyBorder="1" applyAlignment="1">
      <alignment vertical="center"/>
    </xf>
    <xf numFmtId="4" fontId="48" fillId="3" borderId="29" xfId="0" applyNumberFormat="1" applyFont="1" applyFill="1" applyBorder="1" applyAlignment="1">
      <alignment vertical="center"/>
    </xf>
    <xf numFmtId="4" fontId="17" fillId="3" borderId="29" xfId="0" applyNumberFormat="1" applyFont="1" applyFill="1" applyBorder="1" applyAlignment="1">
      <alignment vertical="center"/>
    </xf>
    <xf numFmtId="4" fontId="17" fillId="3" borderId="30" xfId="0" applyNumberFormat="1" applyFont="1" applyFill="1" applyBorder="1" applyAlignment="1">
      <alignment vertical="center"/>
    </xf>
    <xf numFmtId="0" fontId="10" fillId="3" borderId="25" xfId="0" applyFont="1" applyFill="1" applyBorder="1" applyAlignment="1">
      <alignment horizontal="left" vertical="center" wrapText="1"/>
    </xf>
    <xf numFmtId="49" fontId="10" fillId="3" borderId="26" xfId="0" applyNumberFormat="1" applyFont="1" applyFill="1" applyBorder="1" applyAlignment="1">
      <alignment horizontal="left" vertical="center" wrapText="1"/>
    </xf>
    <xf numFmtId="0" fontId="10" fillId="3" borderId="22" xfId="0" applyFont="1" applyFill="1" applyBorder="1" applyAlignment="1">
      <alignment horizontal="left" vertical="center" wrapText="1"/>
    </xf>
    <xf numFmtId="4" fontId="17" fillId="3" borderId="25" xfId="0" applyNumberFormat="1" applyFont="1" applyFill="1" applyBorder="1" applyAlignment="1">
      <alignment vertical="center"/>
    </xf>
    <xf numFmtId="4" fontId="17" fillId="3" borderId="26" xfId="0" applyNumberFormat="1" applyFont="1" applyFill="1" applyBorder="1" applyAlignment="1">
      <alignment vertical="center"/>
    </xf>
    <xf numFmtId="4" fontId="17" fillId="3" borderId="27" xfId="0" applyNumberFormat="1" applyFont="1" applyFill="1" applyBorder="1" applyAlignment="1">
      <alignment vertical="center"/>
    </xf>
    <xf numFmtId="4" fontId="2" fillId="3" borderId="28" xfId="0" applyNumberFormat="1" applyFont="1" applyFill="1" applyBorder="1" applyAlignment="1">
      <alignment vertical="center"/>
    </xf>
    <xf numFmtId="4" fontId="2" fillId="3" borderId="29" xfId="0" applyNumberFormat="1" applyFont="1" applyFill="1" applyBorder="1" applyAlignment="1">
      <alignment vertical="center"/>
    </xf>
    <xf numFmtId="0" fontId="5" fillId="3" borderId="25" xfId="0" applyFont="1" applyFill="1" applyBorder="1" applyAlignment="1">
      <alignment horizontal="left" vertical="center" wrapText="1"/>
    </xf>
    <xf numFmtId="49" fontId="5" fillId="3" borderId="26" xfId="0" applyNumberFormat="1" applyFont="1" applyFill="1" applyBorder="1" applyAlignment="1">
      <alignment horizontal="left" vertical="center" wrapText="1"/>
    </xf>
    <xf numFmtId="4" fontId="5" fillId="3" borderId="27" xfId="0" applyNumberFormat="1" applyFont="1" applyFill="1" applyBorder="1" applyAlignment="1">
      <alignment vertical="center"/>
    </xf>
    <xf numFmtId="0" fontId="5" fillId="3" borderId="20" xfId="0" applyFont="1" applyFill="1" applyBorder="1" applyAlignment="1">
      <alignment horizontal="left" vertical="center" wrapText="1"/>
    </xf>
    <xf numFmtId="4" fontId="5" fillId="3" borderId="21" xfId="0" applyNumberFormat="1" applyFont="1" applyFill="1" applyBorder="1" applyAlignment="1">
      <alignment vertical="center"/>
    </xf>
    <xf numFmtId="4" fontId="48" fillId="3" borderId="26" xfId="0" applyNumberFormat="1" applyFont="1" applyFill="1" applyBorder="1" applyAlignment="1">
      <alignment vertical="center"/>
    </xf>
    <xf numFmtId="4" fontId="48" fillId="3" borderId="27" xfId="0" applyNumberFormat="1" applyFont="1" applyFill="1" applyBorder="1" applyAlignment="1">
      <alignment vertical="center"/>
    </xf>
    <xf numFmtId="4" fontId="5" fillId="3" borderId="20" xfId="0" applyNumberFormat="1" applyFont="1" applyFill="1" applyBorder="1" applyAlignment="1">
      <alignment vertical="center"/>
    </xf>
    <xf numFmtId="4" fontId="5" fillId="3" borderId="23" xfId="0" applyNumberFormat="1" applyFont="1" applyFill="1" applyBorder="1" applyAlignment="1">
      <alignment vertical="center"/>
    </xf>
    <xf numFmtId="0" fontId="54" fillId="3" borderId="20" xfId="0" applyFont="1" applyFill="1" applyBorder="1" applyAlignment="1">
      <alignment horizontal="left" wrapText="1"/>
    </xf>
    <xf numFmtId="4" fontId="31" fillId="3" borderId="21" xfId="1" applyNumberFormat="1" applyFont="1" applyFill="1" applyBorder="1" applyAlignment="1">
      <alignment horizontal="right" vertical="center"/>
    </xf>
    <xf numFmtId="0" fontId="55" fillId="3" borderId="20" xfId="0" applyFont="1" applyFill="1" applyBorder="1" applyAlignment="1">
      <alignment horizontal="left" wrapText="1"/>
    </xf>
    <xf numFmtId="0" fontId="55" fillId="3" borderId="22" xfId="0" applyFont="1" applyFill="1" applyBorder="1" applyAlignment="1">
      <alignment horizontal="left" wrapText="1"/>
    </xf>
    <xf numFmtId="4" fontId="31" fillId="3" borderId="24" xfId="1" applyNumberFormat="1" applyFont="1" applyFill="1" applyBorder="1" applyAlignment="1">
      <alignment horizontal="right" vertical="center"/>
    </xf>
    <xf numFmtId="4" fontId="43" fillId="3" borderId="25" xfId="0" applyNumberFormat="1" applyFont="1" applyFill="1" applyBorder="1" applyAlignment="1">
      <alignment vertical="center"/>
    </xf>
    <xf numFmtId="4" fontId="43" fillId="3" borderId="27" xfId="0" applyNumberFormat="1" applyFont="1" applyFill="1" applyBorder="1" applyAlignment="1">
      <alignment vertical="center"/>
    </xf>
    <xf numFmtId="4" fontId="31" fillId="3" borderId="20" xfId="1" applyNumberFormat="1" applyFont="1" applyFill="1" applyBorder="1" applyAlignment="1">
      <alignment horizontal="right" vertical="center"/>
    </xf>
    <xf numFmtId="4" fontId="31" fillId="18" borderId="21" xfId="1" applyNumberFormat="1" applyFont="1" applyFill="1" applyBorder="1" applyAlignment="1">
      <alignment horizontal="right" vertical="center"/>
    </xf>
    <xf numFmtId="4" fontId="31" fillId="3" borderId="22" xfId="1" applyNumberFormat="1" applyFont="1" applyFill="1" applyBorder="1" applyAlignment="1">
      <alignment horizontal="right" vertical="center"/>
    </xf>
    <xf numFmtId="4" fontId="31" fillId="3" borderId="23" xfId="1" applyNumberFormat="1" applyFont="1" applyFill="1" applyBorder="1" applyAlignment="1">
      <alignment horizontal="right" vertical="center"/>
    </xf>
    <xf numFmtId="4" fontId="31" fillId="18" borderId="24" xfId="1" applyNumberFormat="1" applyFont="1" applyFill="1" applyBorder="1" applyAlignment="1">
      <alignment horizontal="right" vertical="center"/>
    </xf>
    <xf numFmtId="0" fontId="17" fillId="3" borderId="28" xfId="0" applyFont="1" applyFill="1" applyBorder="1" applyAlignment="1">
      <alignment horizontal="left" vertical="center" wrapText="1"/>
    </xf>
    <xf numFmtId="49" fontId="17" fillId="3" borderId="29" xfId="0" applyNumberFormat="1" applyFont="1" applyFill="1" applyBorder="1" applyAlignment="1">
      <alignment horizontal="left" vertical="center" wrapText="1"/>
    </xf>
    <xf numFmtId="0" fontId="17" fillId="12" borderId="25" xfId="0" applyFont="1" applyFill="1" applyBorder="1" applyAlignment="1">
      <alignment horizontal="left" vertical="center" wrapText="1"/>
    </xf>
    <xf numFmtId="49" fontId="17" fillId="12" borderId="26" xfId="0" applyNumberFormat="1" applyFont="1" applyFill="1" applyBorder="1" applyAlignment="1">
      <alignment horizontal="left" vertical="center" wrapText="1"/>
    </xf>
    <xf numFmtId="4" fontId="17" fillId="12" borderId="27" xfId="0" applyNumberFormat="1" applyFont="1" applyFill="1" applyBorder="1" applyAlignment="1">
      <alignment vertical="center"/>
    </xf>
    <xf numFmtId="0" fontId="17" fillId="3" borderId="22" xfId="0" applyFont="1" applyFill="1" applyBorder="1" applyAlignment="1">
      <alignment horizontal="left" vertical="center" wrapText="1"/>
    </xf>
    <xf numFmtId="49" fontId="17" fillId="3" borderId="23" xfId="0" applyNumberFormat="1" applyFont="1" applyFill="1" applyBorder="1" applyAlignment="1">
      <alignment horizontal="left" vertical="center" wrapText="1"/>
    </xf>
    <xf numFmtId="4" fontId="17" fillId="12" borderId="25" xfId="0" applyNumberFormat="1" applyFont="1" applyFill="1" applyBorder="1" applyAlignment="1">
      <alignment vertical="center"/>
    </xf>
    <xf numFmtId="4" fontId="17" fillId="12" borderId="26" xfId="0" applyNumberFormat="1" applyFont="1" applyFill="1" applyBorder="1" applyAlignment="1">
      <alignment vertical="center"/>
    </xf>
    <xf numFmtId="4" fontId="21" fillId="12" borderId="27" xfId="0" applyNumberFormat="1" applyFont="1" applyFill="1" applyBorder="1" applyAlignment="1">
      <alignment vertical="center"/>
    </xf>
    <xf numFmtId="0" fontId="10" fillId="3" borderId="20" xfId="0" applyFont="1" applyFill="1" applyBorder="1" applyAlignment="1">
      <alignment horizontal="left" vertical="center" wrapText="1"/>
    </xf>
    <xf numFmtId="4" fontId="10" fillId="3" borderId="21" xfId="0" applyNumberFormat="1" applyFont="1" applyFill="1" applyBorder="1" applyAlignment="1">
      <alignment vertical="center"/>
    </xf>
    <xf numFmtId="4" fontId="10" fillId="3" borderId="25" xfId="0" applyNumberFormat="1" applyFont="1" applyFill="1" applyBorder="1" applyAlignment="1">
      <alignment vertical="center"/>
    </xf>
    <xf numFmtId="4" fontId="10" fillId="3" borderId="20" xfId="0" applyNumberFormat="1" applyFont="1" applyFill="1" applyBorder="1" applyAlignment="1">
      <alignment vertical="center"/>
    </xf>
    <xf numFmtId="4" fontId="10" fillId="3" borderId="22" xfId="0" applyNumberFormat="1" applyFont="1" applyFill="1" applyBorder="1" applyAlignment="1">
      <alignment vertical="center"/>
    </xf>
    <xf numFmtId="0" fontId="5" fillId="3" borderId="25" xfId="1" applyFont="1" applyFill="1" applyBorder="1" applyAlignment="1">
      <alignment horizontal="left" vertical="center" wrapText="1"/>
    </xf>
    <xf numFmtId="49" fontId="17" fillId="3" borderId="26" xfId="1" applyNumberFormat="1" applyFont="1" applyFill="1" applyBorder="1" applyAlignment="1">
      <alignment horizontal="left" vertical="center"/>
    </xf>
    <xf numFmtId="4" fontId="17" fillId="3" borderId="27" xfId="1" applyNumberFormat="1" applyFont="1" applyFill="1" applyBorder="1" applyAlignment="1">
      <alignment horizontal="right" vertical="center"/>
    </xf>
    <xf numFmtId="0" fontId="5" fillId="3" borderId="20" xfId="1" applyFont="1" applyFill="1" applyBorder="1" applyAlignment="1">
      <alignment horizontal="left" vertical="center" wrapText="1"/>
    </xf>
    <xf numFmtId="4" fontId="17" fillId="3" borderId="21" xfId="1" applyNumberFormat="1" applyFont="1" applyFill="1" applyBorder="1" applyAlignment="1">
      <alignment horizontal="right" vertical="center"/>
    </xf>
    <xf numFmtId="4" fontId="5" fillId="3" borderId="21" xfId="1" applyNumberFormat="1" applyFont="1" applyFill="1" applyBorder="1" applyAlignment="1">
      <alignment horizontal="right" vertical="center"/>
    </xf>
    <xf numFmtId="0" fontId="6" fillId="3" borderId="20" xfId="1" applyFont="1" applyFill="1" applyBorder="1" applyAlignment="1">
      <alignment horizontal="left" vertical="center" wrapText="1"/>
    </xf>
    <xf numFmtId="4" fontId="6" fillId="3" borderId="21" xfId="1" applyNumberFormat="1" applyFont="1" applyFill="1" applyBorder="1" applyAlignment="1">
      <alignment horizontal="right" vertical="center"/>
    </xf>
    <xf numFmtId="0" fontId="10" fillId="3" borderId="22" xfId="1" applyFont="1" applyFill="1" applyBorder="1" applyAlignment="1">
      <alignment horizontal="left" vertical="center" wrapText="1"/>
    </xf>
    <xf numFmtId="49" fontId="10" fillId="3" borderId="23" xfId="1" applyNumberFormat="1" applyFont="1" applyFill="1" applyBorder="1" applyAlignment="1">
      <alignment horizontal="left" vertical="center"/>
    </xf>
    <xf numFmtId="4" fontId="2" fillId="3" borderId="24" xfId="1" applyNumberFormat="1" applyFont="1" applyFill="1" applyBorder="1" applyAlignment="1">
      <alignment horizontal="right" vertical="center"/>
    </xf>
    <xf numFmtId="4" fontId="17" fillId="3" borderId="25" xfId="1" applyNumberFormat="1" applyFont="1" applyFill="1" applyBorder="1" applyAlignment="1">
      <alignment horizontal="right" vertical="center"/>
    </xf>
    <xf numFmtId="4" fontId="17" fillId="3" borderId="26" xfId="1" applyNumberFormat="1" applyFont="1" applyFill="1" applyBorder="1" applyAlignment="1">
      <alignment horizontal="right" vertical="center"/>
    </xf>
    <xf numFmtId="4" fontId="17" fillId="3" borderId="20" xfId="1" applyNumberFormat="1" applyFont="1" applyFill="1" applyBorder="1" applyAlignment="1">
      <alignment horizontal="right" vertical="center"/>
    </xf>
    <xf numFmtId="4" fontId="5" fillId="3" borderId="20" xfId="1" applyNumberFormat="1" applyFont="1" applyFill="1" applyBorder="1" applyAlignment="1">
      <alignment horizontal="right" vertical="center"/>
    </xf>
    <xf numFmtId="4" fontId="6" fillId="3" borderId="20" xfId="1" applyNumberFormat="1" applyFont="1" applyFill="1" applyBorder="1" applyAlignment="1">
      <alignment horizontal="right" vertical="center"/>
    </xf>
    <xf numFmtId="4" fontId="10" fillId="3" borderId="22" xfId="1" applyNumberFormat="1" applyFont="1" applyFill="1" applyBorder="1" applyAlignment="1">
      <alignment horizontal="right" vertical="center"/>
    </xf>
    <xf numFmtId="4" fontId="10" fillId="3" borderId="23" xfId="1" applyNumberFormat="1" applyFont="1" applyFill="1" applyBorder="1" applyAlignment="1">
      <alignment horizontal="right" vertical="center"/>
    </xf>
    <xf numFmtId="4" fontId="10" fillId="3" borderId="24" xfId="1" applyNumberFormat="1" applyFont="1" applyFill="1" applyBorder="1" applyAlignment="1">
      <alignment horizontal="right" vertical="center"/>
    </xf>
    <xf numFmtId="0" fontId="10" fillId="3" borderId="25" xfId="1" applyFont="1" applyFill="1" applyBorder="1" applyAlignment="1">
      <alignment horizontal="left" vertical="center" wrapText="1"/>
    </xf>
    <xf numFmtId="49" fontId="10" fillId="3" borderId="26" xfId="1" applyNumberFormat="1" applyFont="1" applyFill="1" applyBorder="1" applyAlignment="1">
      <alignment horizontal="left" vertical="center"/>
    </xf>
    <xf numFmtId="4" fontId="10" fillId="3" borderId="27" xfId="1" applyNumberFormat="1" applyFont="1" applyFill="1" applyBorder="1" applyAlignment="1">
      <alignment horizontal="right" vertical="center"/>
    </xf>
    <xf numFmtId="4" fontId="10" fillId="3" borderId="25" xfId="1" applyNumberFormat="1" applyFont="1" applyFill="1" applyBorder="1" applyAlignment="1">
      <alignment horizontal="right" vertical="center"/>
    </xf>
    <xf numFmtId="4" fontId="10" fillId="3" borderId="26" xfId="1" applyNumberFormat="1" applyFont="1" applyFill="1" applyBorder="1" applyAlignment="1">
      <alignment horizontal="right" vertical="center"/>
    </xf>
    <xf numFmtId="0" fontId="10" fillId="3" borderId="28" xfId="1" applyFont="1" applyFill="1" applyBorder="1" applyAlignment="1">
      <alignment horizontal="left" vertical="center" wrapText="1"/>
    </xf>
    <xf numFmtId="49" fontId="10" fillId="3" borderId="29" xfId="1" applyNumberFormat="1" applyFont="1" applyFill="1" applyBorder="1" applyAlignment="1">
      <alignment horizontal="left" vertical="center"/>
    </xf>
    <xf numFmtId="4" fontId="10" fillId="3" borderId="30" xfId="1" applyNumberFormat="1" applyFont="1" applyFill="1" applyBorder="1" applyAlignment="1">
      <alignment horizontal="right" vertical="center"/>
    </xf>
    <xf numFmtId="4" fontId="10" fillId="3" borderId="28" xfId="1" applyNumberFormat="1" applyFont="1" applyFill="1" applyBorder="1" applyAlignment="1">
      <alignment horizontal="right" vertical="center"/>
    </xf>
    <xf numFmtId="4" fontId="10" fillId="3" borderId="29" xfId="1" applyNumberFormat="1" applyFont="1" applyFill="1" applyBorder="1" applyAlignment="1">
      <alignment horizontal="right" vertical="center"/>
    </xf>
    <xf numFmtId="49" fontId="10" fillId="3" borderId="26" xfId="1" quotePrefix="1" applyNumberFormat="1" applyFont="1" applyFill="1" applyBorder="1" applyAlignment="1">
      <alignment horizontal="left" vertical="center"/>
    </xf>
    <xf numFmtId="0" fontId="10" fillId="3" borderId="20" xfId="1" applyFont="1" applyFill="1" applyBorder="1" applyAlignment="1">
      <alignment horizontal="left" vertical="center" wrapText="1"/>
    </xf>
    <xf numFmtId="4" fontId="10" fillId="3" borderId="21" xfId="1" applyNumberFormat="1" applyFont="1" applyFill="1" applyBorder="1" applyAlignment="1">
      <alignment horizontal="right" vertical="center"/>
    </xf>
    <xf numFmtId="0" fontId="31" fillId="3" borderId="22" xfId="1" applyFont="1" applyFill="1" applyBorder="1" applyAlignment="1">
      <alignment horizontal="left" vertical="center" wrapText="1"/>
    </xf>
    <xf numFmtId="49" fontId="31" fillId="3" borderId="23" xfId="1" applyNumberFormat="1" applyFont="1" applyFill="1" applyBorder="1" applyAlignment="1">
      <alignment horizontal="left" vertical="center"/>
    </xf>
    <xf numFmtId="4" fontId="10" fillId="3" borderId="20" xfId="1" applyNumberFormat="1" applyFont="1" applyFill="1" applyBorder="1" applyAlignment="1">
      <alignment horizontal="right" vertical="center"/>
    </xf>
    <xf numFmtId="0" fontId="31" fillId="3" borderId="28" xfId="1" applyFont="1" applyFill="1" applyBorder="1" applyAlignment="1">
      <alignment horizontal="left" vertical="center" wrapText="1"/>
    </xf>
    <xf numFmtId="49" fontId="31" fillId="3" borderId="29" xfId="1" applyNumberFormat="1" applyFont="1" applyFill="1" applyBorder="1" applyAlignment="1">
      <alignment horizontal="left" vertical="center"/>
    </xf>
    <xf numFmtId="4" fontId="31" fillId="3" borderId="30" xfId="1" applyNumberFormat="1" applyFont="1" applyFill="1" applyBorder="1" applyAlignment="1">
      <alignment horizontal="right" vertical="center"/>
    </xf>
    <xf numFmtId="4" fontId="31" fillId="3" borderId="28" xfId="1" applyNumberFormat="1" applyFont="1" applyFill="1" applyBorder="1" applyAlignment="1">
      <alignment horizontal="right" vertical="center"/>
    </xf>
    <xf numFmtId="4" fontId="31" fillId="3" borderId="29" xfId="1" applyNumberFormat="1" applyFont="1" applyFill="1" applyBorder="1" applyAlignment="1">
      <alignment horizontal="right" vertical="center"/>
    </xf>
    <xf numFmtId="49" fontId="10" fillId="3" borderId="29" xfId="1" quotePrefix="1" applyNumberFormat="1" applyFont="1" applyFill="1" applyBorder="1" applyAlignment="1">
      <alignment horizontal="left" vertical="center"/>
    </xf>
    <xf numFmtId="49" fontId="5" fillId="3" borderId="26" xfId="1" applyNumberFormat="1" applyFont="1" applyFill="1" applyBorder="1" applyAlignment="1">
      <alignment horizontal="left" vertical="center"/>
    </xf>
    <xf numFmtId="4" fontId="5" fillId="3" borderId="27" xfId="1" applyNumberFormat="1" applyFont="1" applyFill="1" applyBorder="1" applyAlignment="1">
      <alignment horizontal="right" vertical="center"/>
    </xf>
    <xf numFmtId="0" fontId="2" fillId="3" borderId="20" xfId="1" applyFont="1" applyFill="1" applyBorder="1" applyAlignment="1">
      <alignment horizontal="left" vertical="center" wrapText="1"/>
    </xf>
    <xf numFmtId="4" fontId="2" fillId="3" borderId="21" xfId="1" applyNumberFormat="1" applyFont="1" applyFill="1" applyBorder="1" applyAlignment="1">
      <alignment horizontal="right" vertical="center"/>
    </xf>
    <xf numFmtId="0" fontId="10" fillId="12" borderId="20" xfId="1" applyFont="1" applyFill="1" applyBorder="1" applyAlignment="1">
      <alignment horizontal="left" vertical="center" wrapText="1"/>
    </xf>
    <xf numFmtId="4" fontId="10" fillId="12" borderId="21" xfId="1" applyNumberFormat="1" applyFont="1" applyFill="1" applyBorder="1" applyAlignment="1">
      <alignment horizontal="right" vertical="center"/>
    </xf>
    <xf numFmtId="0" fontId="31" fillId="3" borderId="20" xfId="1" applyFont="1" applyFill="1" applyBorder="1" applyAlignment="1">
      <alignment horizontal="left" vertical="center" wrapText="1"/>
    </xf>
    <xf numFmtId="4" fontId="10" fillId="12" borderId="20" xfId="1" applyNumberFormat="1" applyFont="1" applyFill="1" applyBorder="1" applyAlignment="1">
      <alignment horizontal="right" vertical="center"/>
    </xf>
    <xf numFmtId="4" fontId="20" fillId="12" borderId="21" xfId="1" applyNumberFormat="1" applyFont="1" applyFill="1" applyBorder="1" applyAlignment="1">
      <alignment horizontal="right" vertical="center"/>
    </xf>
    <xf numFmtId="0" fontId="31" fillId="3" borderId="25" xfId="1" applyFont="1" applyFill="1" applyBorder="1" applyAlignment="1">
      <alignment horizontal="left" vertical="center" wrapText="1"/>
    </xf>
    <xf numFmtId="49" fontId="31" fillId="3" borderId="26" xfId="1" applyNumberFormat="1" applyFont="1" applyFill="1" applyBorder="1" applyAlignment="1">
      <alignment horizontal="left" vertical="center"/>
    </xf>
    <xf numFmtId="4" fontId="31" fillId="3" borderId="27" xfId="1" applyNumberFormat="1" applyFont="1" applyFill="1" applyBorder="1" applyAlignment="1">
      <alignment horizontal="right" vertical="center"/>
    </xf>
    <xf numFmtId="4" fontId="31" fillId="3" borderId="25" xfId="1" applyNumberFormat="1" applyFont="1" applyFill="1" applyBorder="1" applyAlignment="1">
      <alignment horizontal="right" vertical="center"/>
    </xf>
    <xf numFmtId="4" fontId="31" fillId="3" borderId="26" xfId="1" applyNumberFormat="1" applyFont="1" applyFill="1" applyBorder="1" applyAlignment="1">
      <alignment horizontal="right" vertical="center"/>
    </xf>
    <xf numFmtId="4" fontId="2" fillId="3" borderId="20" xfId="1" applyNumberFormat="1" applyFont="1" applyFill="1" applyBorder="1" applyAlignment="1">
      <alignment horizontal="right" vertical="center"/>
    </xf>
    <xf numFmtId="0" fontId="17" fillId="3" borderId="28" xfId="1" applyFont="1" applyFill="1" applyBorder="1" applyAlignment="1">
      <alignment horizontal="left" vertical="center" wrapText="1"/>
    </xf>
    <xf numFmtId="49" fontId="17" fillId="3" borderId="29" xfId="1" applyNumberFormat="1" applyFont="1" applyFill="1" applyBorder="1" applyAlignment="1">
      <alignment horizontal="left" vertical="center"/>
    </xf>
    <xf numFmtId="4" fontId="17" fillId="3" borderId="30" xfId="1" applyNumberFormat="1" applyFont="1" applyFill="1" applyBorder="1" applyAlignment="1">
      <alignment horizontal="right" vertical="center"/>
    </xf>
    <xf numFmtId="4" fontId="17" fillId="3" borderId="28" xfId="1" applyNumberFormat="1" applyFont="1" applyFill="1" applyBorder="1" applyAlignment="1">
      <alignment horizontal="right" vertical="center"/>
    </xf>
    <xf numFmtId="4" fontId="17" fillId="3" borderId="29" xfId="1" applyNumberFormat="1" applyFont="1" applyFill="1" applyBorder="1" applyAlignment="1">
      <alignment horizontal="right" vertical="center"/>
    </xf>
    <xf numFmtId="0" fontId="50" fillId="18" borderId="20" xfId="0" applyFont="1" applyFill="1" applyBorder="1" applyAlignment="1">
      <alignment wrapText="1"/>
    </xf>
    <xf numFmtId="0" fontId="0" fillId="18" borderId="20" xfId="0" applyFill="1" applyBorder="1" applyAlignment="1">
      <alignment wrapText="1"/>
    </xf>
    <xf numFmtId="0" fontId="17" fillId="3" borderId="20" xfId="1" applyFont="1" applyFill="1" applyBorder="1" applyAlignment="1">
      <alignment horizontal="left" vertical="center" wrapText="1"/>
    </xf>
    <xf numFmtId="4" fontId="31" fillId="18" borderId="20" xfId="1" applyNumberFormat="1" applyFont="1" applyFill="1" applyBorder="1" applyAlignment="1">
      <alignment horizontal="right" vertical="center"/>
    </xf>
    <xf numFmtId="0" fontId="17" fillId="19" borderId="28" xfId="1" applyFont="1" applyFill="1" applyBorder="1" applyAlignment="1">
      <alignment horizontal="left" vertical="center" wrapText="1"/>
    </xf>
    <xf numFmtId="49" fontId="17" fillId="19" borderId="29" xfId="1" applyNumberFormat="1" applyFont="1" applyFill="1" applyBorder="1" applyAlignment="1">
      <alignment horizontal="left" vertical="center"/>
    </xf>
    <xf numFmtId="4" fontId="17" fillId="19" borderId="30" xfId="1" applyNumberFormat="1" applyFont="1" applyFill="1" applyBorder="1" applyAlignment="1">
      <alignment horizontal="right" vertical="center"/>
    </xf>
    <xf numFmtId="4" fontId="17" fillId="19" borderId="28" xfId="1" applyNumberFormat="1" applyFont="1" applyFill="1" applyBorder="1" applyAlignment="1">
      <alignment horizontal="right" vertical="center"/>
    </xf>
    <xf numFmtId="4" fontId="17" fillId="5" borderId="9" xfId="0" applyNumberFormat="1" applyFont="1" applyFill="1" applyBorder="1" applyAlignment="1">
      <alignment vertical="center"/>
    </xf>
    <xf numFmtId="4" fontId="17" fillId="0" borderId="9" xfId="0" applyNumberFormat="1" applyFont="1" applyBorder="1" applyAlignment="1">
      <alignment vertical="center"/>
    </xf>
    <xf numFmtId="4" fontId="5" fillId="0" borderId="9" xfId="0" applyNumberFormat="1" applyFont="1" applyBorder="1" applyAlignment="1">
      <alignment vertical="center"/>
    </xf>
    <xf numFmtId="4" fontId="6" fillId="0" borderId="9" xfId="0" applyNumberFormat="1" applyFont="1" applyBorder="1" applyAlignment="1">
      <alignment vertical="center"/>
    </xf>
    <xf numFmtId="4" fontId="2" fillId="0" borderId="9" xfId="0" applyNumberFormat="1" applyFont="1" applyBorder="1" applyAlignment="1">
      <alignment vertical="center"/>
    </xf>
    <xf numFmtId="4" fontId="5" fillId="3" borderId="9" xfId="0" applyNumberFormat="1" applyFont="1" applyFill="1" applyBorder="1" applyAlignment="1">
      <alignment vertical="center"/>
    </xf>
    <xf numFmtId="4" fontId="2" fillId="3" borderId="9" xfId="0" applyNumberFormat="1" applyFont="1" applyFill="1" applyBorder="1" applyAlignment="1">
      <alignment vertical="center"/>
    </xf>
    <xf numFmtId="4" fontId="43" fillId="3" borderId="9" xfId="0" applyNumberFormat="1" applyFont="1" applyFill="1" applyBorder="1" applyAlignment="1">
      <alignment vertical="center"/>
    </xf>
    <xf numFmtId="4" fontId="10" fillId="12" borderId="9" xfId="0" applyNumberFormat="1" applyFont="1" applyFill="1" applyBorder="1" applyAlignment="1">
      <alignment vertical="center"/>
    </xf>
    <xf numFmtId="4" fontId="10" fillId="3" borderId="9" xfId="0" applyNumberFormat="1" applyFont="1" applyFill="1" applyBorder="1" applyAlignment="1">
      <alignment vertical="center"/>
    </xf>
    <xf numFmtId="4" fontId="6" fillId="3" borderId="9" xfId="1" applyNumberFormat="1" applyFont="1" applyFill="1" applyBorder="1" applyAlignment="1">
      <alignment horizontal="right" vertical="center"/>
    </xf>
    <xf numFmtId="4" fontId="10" fillId="3" borderId="9" xfId="1" applyNumberFormat="1" applyFont="1" applyFill="1" applyBorder="1" applyAlignment="1">
      <alignment horizontal="right" vertical="center"/>
    </xf>
    <xf numFmtId="4" fontId="10" fillId="12" borderId="9" xfId="1" applyNumberFormat="1" applyFont="1" applyFill="1" applyBorder="1" applyAlignment="1">
      <alignment horizontal="right" vertical="center"/>
    </xf>
    <xf numFmtId="4" fontId="2" fillId="3" borderId="9" xfId="1" applyNumberFormat="1" applyFont="1" applyFill="1" applyBorder="1" applyAlignment="1">
      <alignment horizontal="right" vertical="center"/>
    </xf>
    <xf numFmtId="4" fontId="31" fillId="18" borderId="9" xfId="1" applyNumberFormat="1" applyFont="1" applyFill="1" applyBorder="1" applyAlignment="1">
      <alignment horizontal="right" vertical="center"/>
    </xf>
    <xf numFmtId="4" fontId="17" fillId="19" borderId="9" xfId="1" applyNumberFormat="1" applyFont="1" applyFill="1" applyBorder="1" applyAlignment="1">
      <alignment horizontal="right" vertical="center"/>
    </xf>
    <xf numFmtId="0" fontId="50" fillId="3" borderId="2" xfId="0" applyFont="1" applyFill="1" applyBorder="1" applyAlignment="1">
      <alignment horizontal="left" wrapText="1"/>
    </xf>
    <xf numFmtId="0" fontId="5" fillId="5" borderId="20" xfId="0" applyFont="1" applyFill="1" applyBorder="1" applyAlignment="1">
      <alignment horizontal="left" vertical="center" wrapText="1"/>
    </xf>
    <xf numFmtId="4" fontId="17" fillId="5" borderId="21" xfId="0" applyNumberFormat="1" applyFont="1" applyFill="1" applyBorder="1" applyAlignment="1">
      <alignment vertical="center"/>
    </xf>
    <xf numFmtId="4" fontId="17" fillId="5" borderId="20" xfId="0" applyNumberFormat="1" applyFont="1" applyFill="1" applyBorder="1" applyAlignment="1">
      <alignment vertical="center"/>
    </xf>
    <xf numFmtId="4" fontId="5" fillId="5" borderId="21" xfId="0" applyNumberFormat="1" applyFont="1" applyFill="1" applyBorder="1" applyAlignment="1">
      <alignment vertical="center"/>
    </xf>
    <xf numFmtId="0" fontId="50" fillId="3" borderId="23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5" fillId="6" borderId="20" xfId="1" applyFont="1" applyFill="1" applyBorder="1" applyAlignment="1">
      <alignment horizontal="center" vertical="center" wrapText="1"/>
    </xf>
    <xf numFmtId="49" fontId="5" fillId="6" borderId="2" xfId="1" applyNumberFormat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10" fillId="12" borderId="20" xfId="0" applyFont="1" applyFill="1" applyBorder="1" applyAlignment="1">
      <alignment horizontal="left" vertical="center" wrapText="1"/>
    </xf>
    <xf numFmtId="4" fontId="10" fillId="12" borderId="21" xfId="0" applyNumberFormat="1" applyFont="1" applyFill="1" applyBorder="1" applyAlignment="1">
      <alignment vertical="center"/>
    </xf>
    <xf numFmtId="4" fontId="21" fillId="12" borderId="10" xfId="0" applyNumberFormat="1" applyFont="1" applyFill="1" applyBorder="1" applyAlignment="1">
      <alignment vertical="center"/>
    </xf>
    <xf numFmtId="4" fontId="10" fillId="12" borderId="20" xfId="0" applyNumberFormat="1" applyFont="1" applyFill="1" applyBorder="1" applyAlignment="1">
      <alignment vertical="center"/>
    </xf>
    <xf numFmtId="4" fontId="20" fillId="12" borderId="21" xfId="0" applyNumberFormat="1" applyFont="1" applyFill="1" applyBorder="1" applyAlignment="1">
      <alignment vertical="center"/>
    </xf>
    <xf numFmtId="0" fontId="10" fillId="12" borderId="25" xfId="0" applyFont="1" applyFill="1" applyBorder="1" applyAlignment="1">
      <alignment horizontal="left" vertical="center" wrapText="1"/>
    </xf>
    <xf numFmtId="49" fontId="10" fillId="12" borderId="26" xfId="0" applyNumberFormat="1" applyFont="1" applyFill="1" applyBorder="1" applyAlignment="1">
      <alignment horizontal="left" vertical="center" wrapText="1"/>
    </xf>
    <xf numFmtId="4" fontId="10" fillId="12" borderId="27" xfId="0" applyNumberFormat="1" applyFont="1" applyFill="1" applyBorder="1" applyAlignment="1">
      <alignment vertical="center"/>
    </xf>
    <xf numFmtId="4" fontId="20" fillId="12" borderId="10" xfId="0" applyNumberFormat="1" applyFont="1" applyFill="1" applyBorder="1" applyAlignment="1">
      <alignment vertical="center"/>
    </xf>
    <xf numFmtId="4" fontId="17" fillId="12" borderId="9" xfId="0" applyNumberFormat="1" applyFont="1" applyFill="1" applyBorder="1" applyAlignment="1">
      <alignment vertical="center"/>
    </xf>
    <xf numFmtId="4" fontId="10" fillId="12" borderId="26" xfId="0" applyNumberFormat="1" applyFont="1" applyFill="1" applyBorder="1" applyAlignment="1">
      <alignment vertical="center"/>
    </xf>
    <xf numFmtId="0" fontId="10" fillId="12" borderId="22" xfId="0" applyFont="1" applyFill="1" applyBorder="1" applyAlignment="1">
      <alignment horizontal="left" vertical="center" wrapText="1"/>
    </xf>
    <xf numFmtId="49" fontId="10" fillId="12" borderId="23" xfId="0" applyNumberFormat="1" applyFont="1" applyFill="1" applyBorder="1" applyAlignment="1">
      <alignment horizontal="left" vertical="center" wrapText="1"/>
    </xf>
    <xf numFmtId="4" fontId="10" fillId="12" borderId="24" xfId="0" applyNumberFormat="1" applyFont="1" applyFill="1" applyBorder="1" applyAlignment="1">
      <alignment vertical="center"/>
    </xf>
    <xf numFmtId="4" fontId="17" fillId="12" borderId="22" xfId="0" applyNumberFormat="1" applyFont="1" applyFill="1" applyBorder="1" applyAlignment="1">
      <alignment vertical="center"/>
    </xf>
    <xf numFmtId="4" fontId="10" fillId="12" borderId="23" xfId="0" applyNumberFormat="1" applyFont="1" applyFill="1" applyBorder="1" applyAlignment="1">
      <alignment vertical="center"/>
    </xf>
    <xf numFmtId="4" fontId="17" fillId="12" borderId="23" xfId="0" applyNumberFormat="1" applyFont="1" applyFill="1" applyBorder="1" applyAlignment="1">
      <alignment vertical="center"/>
    </xf>
    <xf numFmtId="4" fontId="21" fillId="12" borderId="24" xfId="0" applyNumberFormat="1" applyFont="1" applyFill="1" applyBorder="1" applyAlignment="1">
      <alignment vertical="center"/>
    </xf>
    <xf numFmtId="0" fontId="5" fillId="12" borderId="28" xfId="0" applyFont="1" applyFill="1" applyBorder="1" applyAlignment="1">
      <alignment horizontal="left" vertical="center" wrapText="1"/>
    </xf>
    <xf numFmtId="49" fontId="5" fillId="12" borderId="29" xfId="0" applyNumberFormat="1" applyFont="1" applyFill="1" applyBorder="1" applyAlignment="1">
      <alignment horizontal="left" vertical="center" wrapText="1"/>
    </xf>
    <xf numFmtId="4" fontId="2" fillId="12" borderId="30" xfId="0" applyNumberFormat="1" applyFont="1" applyFill="1" applyBorder="1" applyAlignment="1">
      <alignment vertical="center"/>
    </xf>
    <xf numFmtId="4" fontId="2" fillId="12" borderId="9" xfId="0" applyNumberFormat="1" applyFont="1" applyFill="1" applyBorder="1" applyAlignment="1">
      <alignment vertical="center"/>
    </xf>
    <xf numFmtId="4" fontId="5" fillId="12" borderId="28" xfId="0" applyNumberFormat="1" applyFont="1" applyFill="1" applyBorder="1" applyAlignment="1">
      <alignment vertical="center"/>
    </xf>
    <xf numFmtId="4" fontId="43" fillId="12" borderId="29" xfId="0" applyNumberFormat="1" applyFont="1" applyFill="1" applyBorder="1" applyAlignment="1">
      <alignment vertical="center"/>
    </xf>
    <xf numFmtId="4" fontId="10" fillId="12" borderId="29" xfId="0" applyNumberFormat="1" applyFont="1" applyFill="1" applyBorder="1" applyAlignment="1">
      <alignment vertical="center"/>
    </xf>
    <xf numFmtId="0" fontId="2" fillId="12" borderId="25" xfId="0" applyFont="1" applyFill="1" applyBorder="1" applyAlignment="1">
      <alignment horizontal="left" vertical="center" wrapText="1"/>
    </xf>
    <xf numFmtId="49" fontId="2" fillId="12" borderId="26" xfId="0" applyNumberFormat="1" applyFont="1" applyFill="1" applyBorder="1" applyAlignment="1">
      <alignment horizontal="left" vertical="center" wrapText="1"/>
    </xf>
    <xf numFmtId="4" fontId="2" fillId="12" borderId="27" xfId="0" applyNumberFormat="1" applyFont="1" applyFill="1" applyBorder="1" applyAlignment="1">
      <alignment vertical="center"/>
    </xf>
    <xf numFmtId="4" fontId="5" fillId="12" borderId="25" xfId="0" applyNumberFormat="1" applyFont="1" applyFill="1" applyBorder="1" applyAlignment="1">
      <alignment vertical="center"/>
    </xf>
    <xf numFmtId="4" fontId="43" fillId="12" borderId="26" xfId="0" applyNumberFormat="1" applyFont="1" applyFill="1" applyBorder="1" applyAlignment="1">
      <alignment vertical="center"/>
    </xf>
    <xf numFmtId="4" fontId="20" fillId="12" borderId="27" xfId="0" applyNumberFormat="1" applyFont="1" applyFill="1" applyBorder="1" applyAlignment="1">
      <alignment vertical="center"/>
    </xf>
    <xf numFmtId="4" fontId="20" fillId="12" borderId="30" xfId="0" applyNumberFormat="1" applyFont="1" applyFill="1" applyBorder="1" applyAlignment="1">
      <alignment vertical="center"/>
    </xf>
    <xf numFmtId="0" fontId="2" fillId="12" borderId="20" xfId="1" applyFont="1" applyFill="1" applyBorder="1" applyAlignment="1">
      <alignment horizontal="left" vertical="center" wrapText="1"/>
    </xf>
    <xf numFmtId="4" fontId="2" fillId="12" borderId="21" xfId="1" applyNumberFormat="1" applyFont="1" applyFill="1" applyBorder="1" applyAlignment="1">
      <alignment horizontal="right" vertical="center"/>
    </xf>
    <xf numFmtId="4" fontId="20" fillId="12" borderId="10" xfId="1" applyNumberFormat="1" applyFont="1" applyFill="1" applyBorder="1" applyAlignment="1">
      <alignment horizontal="right" vertical="center"/>
    </xf>
    <xf numFmtId="4" fontId="2" fillId="12" borderId="9" xfId="1" applyNumberFormat="1" applyFont="1" applyFill="1" applyBorder="1" applyAlignment="1">
      <alignment horizontal="right" vertical="center"/>
    </xf>
    <xf numFmtId="4" fontId="2" fillId="12" borderId="2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6" borderId="20" xfId="1" applyFont="1" applyFill="1" applyBorder="1" applyAlignment="1">
      <alignment horizontal="center" vertical="center" wrapText="1"/>
    </xf>
    <xf numFmtId="49" fontId="5" fillId="6" borderId="2" xfId="1" applyNumberFormat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6" borderId="20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4" fontId="44" fillId="3" borderId="2" xfId="1" applyNumberFormat="1" applyFont="1" applyFill="1" applyBorder="1" applyAlignment="1">
      <alignment horizontal="right" vertical="center"/>
    </xf>
    <xf numFmtId="0" fontId="5" fillId="6" borderId="31" xfId="1" applyFont="1" applyFill="1" applyBorder="1" applyAlignment="1">
      <alignment horizontal="center" vertical="center" wrapText="1"/>
    </xf>
    <xf numFmtId="0" fontId="5" fillId="6" borderId="32" xfId="1" applyFont="1" applyFill="1" applyBorder="1" applyAlignment="1">
      <alignment horizontal="center" vertical="center" wrapText="1"/>
    </xf>
    <xf numFmtId="4" fontId="17" fillId="0" borderId="33" xfId="0" applyNumberFormat="1" applyFont="1" applyBorder="1" applyAlignment="1">
      <alignment vertical="center"/>
    </xf>
    <xf numFmtId="4" fontId="5" fillId="0" borderId="34" xfId="0" applyNumberFormat="1" applyFont="1" applyBorder="1" applyAlignment="1">
      <alignment vertical="center"/>
    </xf>
    <xf numFmtId="4" fontId="5" fillId="0" borderId="35" xfId="0" applyNumberFormat="1" applyFont="1" applyBorder="1" applyAlignment="1">
      <alignment vertical="center"/>
    </xf>
    <xf numFmtId="4" fontId="5" fillId="0" borderId="33" xfId="0" applyNumberFormat="1" applyFont="1" applyBorder="1" applyAlignment="1">
      <alignment vertical="center"/>
    </xf>
    <xf numFmtId="4" fontId="6" fillId="0" borderId="33" xfId="0" applyNumberFormat="1" applyFont="1" applyBorder="1" applyAlignment="1">
      <alignment vertical="center"/>
    </xf>
    <xf numFmtId="4" fontId="2" fillId="0" borderId="34" xfId="0" applyNumberFormat="1" applyFont="1" applyBorder="1" applyAlignment="1">
      <alignment vertical="center"/>
    </xf>
    <xf numFmtId="4" fontId="5" fillId="3" borderId="34" xfId="0" applyNumberFormat="1" applyFont="1" applyFill="1" applyBorder="1" applyAlignment="1">
      <alignment vertical="center"/>
    </xf>
    <xf numFmtId="4" fontId="2" fillId="12" borderId="18" xfId="0" applyNumberFormat="1" applyFont="1" applyFill="1" applyBorder="1" applyAlignment="1">
      <alignment vertical="center"/>
    </xf>
    <xf numFmtId="4" fontId="2" fillId="12" borderId="35" xfId="0" applyNumberFormat="1" applyFont="1" applyFill="1" applyBorder="1" applyAlignment="1">
      <alignment vertical="center"/>
    </xf>
    <xf numFmtId="4" fontId="2" fillId="3" borderId="34" xfId="0" applyNumberFormat="1" applyFont="1" applyFill="1" applyBorder="1" applyAlignment="1">
      <alignment vertical="center"/>
    </xf>
    <xf numFmtId="4" fontId="2" fillId="3" borderId="18" xfId="0" applyNumberFormat="1" applyFont="1" applyFill="1" applyBorder="1" applyAlignment="1">
      <alignment vertical="center"/>
    </xf>
    <xf numFmtId="4" fontId="5" fillId="3" borderId="18" xfId="0" applyNumberFormat="1" applyFont="1" applyFill="1" applyBorder="1" applyAlignment="1">
      <alignment vertical="center"/>
    </xf>
    <xf numFmtId="4" fontId="10" fillId="12" borderId="35" xfId="0" applyNumberFormat="1" applyFont="1" applyFill="1" applyBorder="1" applyAlignment="1">
      <alignment vertical="center"/>
    </xf>
    <xf numFmtId="4" fontId="10" fillId="12" borderId="34" xfId="0" applyNumberFormat="1" applyFont="1" applyFill="1" applyBorder="1" applyAlignment="1">
      <alignment vertical="center"/>
    </xf>
    <xf numFmtId="4" fontId="5" fillId="3" borderId="35" xfId="0" applyNumberFormat="1" applyFont="1" applyFill="1" applyBorder="1" applyAlignment="1">
      <alignment vertical="center"/>
    </xf>
    <xf numFmtId="4" fontId="5" fillId="3" borderId="33" xfId="0" applyNumberFormat="1" applyFont="1" applyFill="1" applyBorder="1" applyAlignment="1">
      <alignment vertical="center"/>
    </xf>
    <xf numFmtId="4" fontId="17" fillId="3" borderId="35" xfId="0" applyNumberFormat="1" applyFont="1" applyFill="1" applyBorder="1" applyAlignment="1">
      <alignment vertical="center"/>
    </xf>
    <xf numFmtId="4" fontId="31" fillId="3" borderId="33" xfId="1" applyNumberFormat="1" applyFont="1" applyFill="1" applyBorder="1" applyAlignment="1">
      <alignment horizontal="right" vertical="center"/>
    </xf>
    <xf numFmtId="4" fontId="31" fillId="3" borderId="34" xfId="1" applyNumberFormat="1" applyFont="1" applyFill="1" applyBorder="1" applyAlignment="1">
      <alignment horizontal="right" vertical="center"/>
    </xf>
    <xf numFmtId="4" fontId="17" fillId="3" borderId="18" xfId="0" applyNumberFormat="1" applyFont="1" applyFill="1" applyBorder="1" applyAlignment="1">
      <alignment vertical="center"/>
    </xf>
    <xf numFmtId="4" fontId="17" fillId="12" borderId="35" xfId="0" applyNumberFormat="1" applyFont="1" applyFill="1" applyBorder="1" applyAlignment="1">
      <alignment vertical="center"/>
    </xf>
    <xf numFmtId="4" fontId="10" fillId="3" borderId="34" xfId="0" applyNumberFormat="1" applyFont="1" applyFill="1" applyBorder="1" applyAlignment="1">
      <alignment vertical="center"/>
    </xf>
    <xf numFmtId="4" fontId="10" fillId="3" borderId="35" xfId="0" applyNumberFormat="1" applyFont="1" applyFill="1" applyBorder="1" applyAlignment="1">
      <alignment vertical="center"/>
    </xf>
    <xf numFmtId="4" fontId="10" fillId="12" borderId="33" xfId="0" applyNumberFormat="1" applyFont="1" applyFill="1" applyBorder="1" applyAlignment="1">
      <alignment vertical="center"/>
    </xf>
    <xf numFmtId="4" fontId="17" fillId="3" borderId="35" xfId="1" applyNumberFormat="1" applyFont="1" applyFill="1" applyBorder="1" applyAlignment="1">
      <alignment horizontal="right" vertical="center"/>
    </xf>
    <xf numFmtId="4" fontId="17" fillId="3" borderId="33" xfId="1" applyNumberFormat="1" applyFont="1" applyFill="1" applyBorder="1" applyAlignment="1">
      <alignment horizontal="right" vertical="center"/>
    </xf>
    <xf numFmtId="4" fontId="5" fillId="3" borderId="33" xfId="1" applyNumberFormat="1" applyFont="1" applyFill="1" applyBorder="1" applyAlignment="1">
      <alignment horizontal="right" vertical="center"/>
    </xf>
    <xf numFmtId="4" fontId="6" fillId="3" borderId="33" xfId="1" applyNumberFormat="1" applyFont="1" applyFill="1" applyBorder="1" applyAlignment="1">
      <alignment horizontal="right" vertical="center"/>
    </xf>
    <xf numFmtId="4" fontId="2" fillId="3" borderId="34" xfId="1" applyNumberFormat="1" applyFont="1" applyFill="1" applyBorder="1" applyAlignment="1">
      <alignment horizontal="right" vertical="center"/>
    </xf>
    <xf numFmtId="4" fontId="10" fillId="3" borderId="35" xfId="1" applyNumberFormat="1" applyFont="1" applyFill="1" applyBorder="1" applyAlignment="1">
      <alignment horizontal="right" vertical="center"/>
    </xf>
    <xf numFmtId="4" fontId="10" fillId="3" borderId="34" xfId="1" applyNumberFormat="1" applyFont="1" applyFill="1" applyBorder="1" applyAlignment="1">
      <alignment horizontal="right" vertical="center"/>
    </xf>
    <xf numFmtId="4" fontId="10" fillId="3" borderId="18" xfId="1" applyNumberFormat="1" applyFont="1" applyFill="1" applyBorder="1" applyAlignment="1">
      <alignment horizontal="right" vertical="center"/>
    </xf>
    <xf numFmtId="4" fontId="10" fillId="3" borderId="33" xfId="1" applyNumberFormat="1" applyFont="1" applyFill="1" applyBorder="1" applyAlignment="1">
      <alignment horizontal="right" vertical="center"/>
    </xf>
    <xf numFmtId="4" fontId="31" fillId="3" borderId="18" xfId="1" applyNumberFormat="1" applyFont="1" applyFill="1" applyBorder="1" applyAlignment="1">
      <alignment horizontal="right" vertical="center"/>
    </xf>
    <xf numFmtId="4" fontId="5" fillId="3" borderId="35" xfId="1" applyNumberFormat="1" applyFont="1" applyFill="1" applyBorder="1" applyAlignment="1">
      <alignment horizontal="right" vertical="center"/>
    </xf>
    <xf numFmtId="4" fontId="2" fillId="3" borderId="33" xfId="1" applyNumberFormat="1" applyFont="1" applyFill="1" applyBorder="1" applyAlignment="1">
      <alignment horizontal="right" vertical="center"/>
    </xf>
    <xf numFmtId="4" fontId="31" fillId="3" borderId="35" xfId="1" applyNumberFormat="1" applyFont="1" applyFill="1" applyBorder="1" applyAlignment="1">
      <alignment horizontal="right" vertical="center"/>
    </xf>
    <xf numFmtId="4" fontId="17" fillId="3" borderId="18" xfId="1" applyNumberFormat="1" applyFont="1" applyFill="1" applyBorder="1" applyAlignment="1">
      <alignment horizontal="right" vertical="center"/>
    </xf>
    <xf numFmtId="0" fontId="5" fillId="0" borderId="36" xfId="0" applyFont="1" applyBorder="1" applyAlignment="1">
      <alignment horizontal="left" vertical="center" wrapText="1"/>
    </xf>
    <xf numFmtId="4" fontId="17" fillId="0" borderId="36" xfId="0" applyNumberFormat="1" applyFont="1" applyBorder="1" applyAlignment="1">
      <alignment vertical="center"/>
    </xf>
    <xf numFmtId="4" fontId="17" fillId="0" borderId="4" xfId="0" applyNumberFormat="1" applyFont="1" applyBorder="1" applyAlignment="1">
      <alignment vertical="center"/>
    </xf>
    <xf numFmtId="4" fontId="5" fillId="0" borderId="37" xfId="0" applyNumberFormat="1" applyFont="1" applyBorder="1" applyAlignment="1">
      <alignment vertical="center"/>
    </xf>
    <xf numFmtId="49" fontId="57" fillId="3" borderId="2" xfId="0" applyNumberFormat="1" applyFont="1" applyFill="1" applyBorder="1" applyAlignment="1">
      <alignment horizontal="left" vertical="center" wrapText="1"/>
    </xf>
    <xf numFmtId="0" fontId="50" fillId="12" borderId="2" xfId="0" applyFont="1" applyFill="1" applyBorder="1" applyAlignment="1">
      <alignment horizontal="left" wrapText="1"/>
    </xf>
    <xf numFmtId="0" fontId="1" fillId="12" borderId="2" xfId="0" applyFont="1" applyFill="1" applyBorder="1" applyAlignment="1">
      <alignment horizontal="left" wrapText="1"/>
    </xf>
    <xf numFmtId="4" fontId="2" fillId="12" borderId="10" xfId="0" applyNumberFormat="1" applyFont="1" applyFill="1" applyBorder="1" applyAlignment="1">
      <alignment vertical="center"/>
    </xf>
    <xf numFmtId="0" fontId="50" fillId="12" borderId="2" xfId="0" applyFont="1" applyFill="1" applyBorder="1" applyAlignment="1">
      <alignment wrapText="1"/>
    </xf>
    <xf numFmtId="0" fontId="50" fillId="12" borderId="2" xfId="0" applyFont="1" applyFill="1" applyBorder="1" applyAlignment="1">
      <alignment horizontal="left" vertical="top"/>
    </xf>
    <xf numFmtId="0" fontId="0" fillId="12" borderId="2" xfId="0" applyFont="1" applyFill="1" applyBorder="1" applyAlignment="1">
      <alignment wrapText="1"/>
    </xf>
    <xf numFmtId="4" fontId="6" fillId="12" borderId="10" xfId="1" applyNumberFormat="1" applyFont="1" applyFill="1" applyBorder="1" applyAlignment="1">
      <alignment horizontal="right" vertical="center"/>
    </xf>
    <xf numFmtId="4" fontId="6" fillId="12" borderId="2" xfId="1" applyNumberFormat="1" applyFont="1" applyFill="1" applyBorder="1" applyAlignment="1">
      <alignment horizontal="right" vertical="center"/>
    </xf>
    <xf numFmtId="0" fontId="5" fillId="6" borderId="3" xfId="1" applyFont="1" applyFill="1" applyBorder="1" applyAlignment="1">
      <alignment horizontal="center" vertical="center" wrapText="1"/>
    </xf>
    <xf numFmtId="49" fontId="5" fillId="6" borderId="3" xfId="1" applyNumberFormat="1" applyFont="1" applyFill="1" applyBorder="1" applyAlignment="1">
      <alignment horizontal="center" vertical="center"/>
    </xf>
    <xf numFmtId="0" fontId="5" fillId="6" borderId="40" xfId="1" applyFont="1" applyFill="1" applyBorder="1" applyAlignment="1">
      <alignment horizontal="center" vertical="center" wrapText="1"/>
    </xf>
    <xf numFmtId="0" fontId="5" fillId="6" borderId="33" xfId="1" applyFont="1" applyFill="1" applyBorder="1" applyAlignment="1">
      <alignment horizontal="center" vertical="center" wrapText="1"/>
    </xf>
    <xf numFmtId="0" fontId="5" fillId="6" borderId="43" xfId="1" applyFont="1" applyFill="1" applyBorder="1" applyAlignment="1">
      <alignment horizontal="center" vertical="center" wrapText="1"/>
    </xf>
    <xf numFmtId="0" fontId="4" fillId="6" borderId="44" xfId="1" applyFont="1" applyFill="1" applyBorder="1" applyAlignment="1">
      <alignment horizontal="center" vertical="center" wrapText="1"/>
    </xf>
    <xf numFmtId="0" fontId="5" fillId="6" borderId="44" xfId="1" applyFont="1" applyFill="1" applyBorder="1" applyAlignment="1">
      <alignment horizontal="center" vertical="center" wrapText="1"/>
    </xf>
    <xf numFmtId="0" fontId="5" fillId="6" borderId="45" xfId="1" applyFont="1" applyFill="1" applyBorder="1" applyAlignment="1">
      <alignment horizontal="center" vertical="center" wrapText="1"/>
    </xf>
    <xf numFmtId="0" fontId="17" fillId="25" borderId="2" xfId="0" applyFont="1" applyFill="1" applyBorder="1" applyAlignment="1">
      <alignment horizontal="left" vertical="center" wrapText="1"/>
    </xf>
    <xf numFmtId="49" fontId="17" fillId="25" borderId="2" xfId="0" applyNumberFormat="1" applyFont="1" applyFill="1" applyBorder="1" applyAlignment="1">
      <alignment horizontal="left" vertical="center" wrapText="1"/>
    </xf>
    <xf numFmtId="4" fontId="17" fillId="25" borderId="2" xfId="0" applyNumberFormat="1" applyFont="1" applyFill="1" applyBorder="1" applyAlignment="1">
      <alignment vertical="center"/>
    </xf>
    <xf numFmtId="4" fontId="17" fillId="10" borderId="2" xfId="0" applyNumberFormat="1" applyFont="1" applyFill="1" applyBorder="1" applyAlignment="1">
      <alignment vertical="center"/>
    </xf>
    <xf numFmtId="49" fontId="17" fillId="10" borderId="2" xfId="0" applyNumberFormat="1" applyFont="1" applyFill="1" applyBorder="1" applyAlignment="1">
      <alignment horizontal="left" vertical="center" wrapText="1"/>
    </xf>
    <xf numFmtId="0" fontId="6" fillId="6" borderId="3" xfId="1" applyFont="1" applyFill="1" applyBorder="1" applyAlignment="1">
      <alignment horizontal="center" vertical="center"/>
    </xf>
    <xf numFmtId="4" fontId="6" fillId="5" borderId="2" xfId="0" applyNumberFormat="1" applyFont="1" applyFill="1" applyBorder="1" applyAlignment="1">
      <alignment vertical="center"/>
    </xf>
    <xf numFmtId="4" fontId="49" fillId="0" borderId="2" xfId="0" applyNumberFormat="1" applyFont="1" applyBorder="1" applyAlignment="1">
      <alignment vertical="center"/>
    </xf>
    <xf numFmtId="4" fontId="31" fillId="3" borderId="2" xfId="0" applyNumberFormat="1" applyFont="1" applyFill="1" applyBorder="1" applyAlignment="1">
      <alignment vertical="center"/>
    </xf>
    <xf numFmtId="4" fontId="49" fillId="3" borderId="2" xfId="0" applyNumberFormat="1" applyFont="1" applyFill="1" applyBorder="1" applyAlignment="1">
      <alignment vertical="center"/>
    </xf>
    <xf numFmtId="4" fontId="6" fillId="3" borderId="2" xfId="0" applyNumberFormat="1" applyFont="1" applyFill="1" applyBorder="1" applyAlignment="1">
      <alignment vertical="center"/>
    </xf>
    <xf numFmtId="4" fontId="49" fillId="0" borderId="2" xfId="0" applyNumberFormat="1" applyFont="1" applyFill="1" applyBorder="1" applyAlignment="1">
      <alignment vertical="center"/>
    </xf>
    <xf numFmtId="4" fontId="49" fillId="12" borderId="2" xfId="0" applyNumberFormat="1" applyFont="1" applyFill="1" applyBorder="1" applyAlignment="1">
      <alignment vertical="center"/>
    </xf>
    <xf numFmtId="4" fontId="31" fillId="23" borderId="2" xfId="1" applyNumberFormat="1" applyFont="1" applyFill="1" applyBorder="1" applyAlignment="1">
      <alignment horizontal="right" vertical="center"/>
    </xf>
    <xf numFmtId="4" fontId="31" fillId="0" borderId="2" xfId="1" applyNumberFormat="1" applyFont="1" applyBorder="1" applyAlignment="1">
      <alignment horizontal="right" vertical="center"/>
    </xf>
    <xf numFmtId="4" fontId="49" fillId="3" borderId="2" xfId="1" applyNumberFormat="1" applyFont="1" applyFill="1" applyBorder="1" applyAlignment="1">
      <alignment horizontal="right" vertical="center"/>
    </xf>
    <xf numFmtId="4" fontId="49" fillId="0" borderId="2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6" borderId="20" xfId="1" applyFont="1" applyFill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49" fontId="5" fillId="6" borderId="3" xfId="1" applyNumberFormat="1" applyFont="1" applyFill="1" applyBorder="1" applyAlignment="1">
      <alignment horizontal="center" vertical="center"/>
    </xf>
    <xf numFmtId="0" fontId="10" fillId="10" borderId="2" xfId="1" applyFont="1" applyFill="1" applyBorder="1" applyAlignment="1">
      <alignment horizontal="left" vertical="center" wrapText="1"/>
    </xf>
    <xf numFmtId="49" fontId="10" fillId="10" borderId="2" xfId="1" applyNumberFormat="1" applyFont="1" applyFill="1" applyBorder="1" applyAlignment="1">
      <alignment horizontal="left" vertical="center"/>
    </xf>
    <xf numFmtId="0" fontId="2" fillId="10" borderId="2" xfId="0" applyFont="1" applyFill="1" applyBorder="1"/>
    <xf numFmtId="0" fontId="5" fillId="6" borderId="3" xfId="1" applyFont="1" applyFill="1" applyBorder="1" applyAlignment="1">
      <alignment horizontal="center" vertical="center" wrapText="1"/>
    </xf>
    <xf numFmtId="0" fontId="58" fillId="12" borderId="2" xfId="0" applyFont="1" applyFill="1" applyBorder="1" applyAlignment="1">
      <alignment wrapText="1"/>
    </xf>
    <xf numFmtId="4" fontId="48" fillId="10" borderId="2" xfId="1" applyNumberFormat="1" applyFont="1" applyFill="1" applyBorder="1" applyAlignment="1">
      <alignment horizontal="right" vertical="center"/>
    </xf>
    <xf numFmtId="0" fontId="2" fillId="10" borderId="0" xfId="0" applyFont="1" applyFill="1"/>
    <xf numFmtId="0" fontId="6" fillId="10" borderId="0" xfId="0" applyFont="1" applyFill="1"/>
    <xf numFmtId="4" fontId="17" fillId="10" borderId="9" xfId="1" applyNumberFormat="1" applyFont="1" applyFill="1" applyBorder="1" applyAlignment="1">
      <alignment horizontal="right" vertical="center"/>
    </xf>
    <xf numFmtId="4" fontId="17" fillId="10" borderId="10" xfId="1" applyNumberFormat="1" applyFont="1" applyFill="1" applyBorder="1" applyAlignment="1">
      <alignment horizontal="right" vertical="center"/>
    </xf>
    <xf numFmtId="4" fontId="31" fillId="10" borderId="10" xfId="1" applyNumberFormat="1" applyFont="1" applyFill="1" applyBorder="1" applyAlignment="1">
      <alignment horizontal="right" vertical="center"/>
    </xf>
    <xf numFmtId="4" fontId="10" fillId="10" borderId="10" xfId="1" applyNumberFormat="1" applyFont="1" applyFill="1" applyBorder="1" applyAlignment="1">
      <alignment horizontal="right" vertical="center"/>
    </xf>
    <xf numFmtId="0" fontId="2" fillId="10" borderId="10" xfId="0" applyFont="1" applyFill="1" applyBorder="1"/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10" borderId="2" xfId="0" applyFont="1" applyFill="1" applyBorder="1" applyAlignment="1">
      <alignment wrapText="1"/>
    </xf>
    <xf numFmtId="0" fontId="50" fillId="10" borderId="2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4" fontId="60" fillId="3" borderId="2" xfId="0" applyNumberFormat="1" applyFont="1" applyFill="1" applyBorder="1" applyAlignment="1">
      <alignment vertical="center"/>
    </xf>
    <xf numFmtId="43" fontId="2" fillId="0" borderId="2" xfId="12" applyFont="1" applyFill="1" applyBorder="1"/>
    <xf numFmtId="43" fontId="60" fillId="0" borderId="2" xfId="12" applyFont="1" applyFill="1" applyBorder="1"/>
    <xf numFmtId="0" fontId="31" fillId="22" borderId="2" xfId="1" applyFont="1" applyFill="1" applyBorder="1" applyAlignment="1">
      <alignment horizontal="left" vertical="center" wrapText="1"/>
    </xf>
    <xf numFmtId="49" fontId="31" fillId="22" borderId="2" xfId="1" applyNumberFormat="1" applyFont="1" applyFill="1" applyBorder="1" applyAlignment="1">
      <alignment horizontal="left" vertical="center"/>
    </xf>
    <xf numFmtId="4" fontId="31" fillId="22" borderId="2" xfId="1" applyNumberFormat="1" applyFont="1" applyFill="1" applyBorder="1" applyAlignment="1">
      <alignment horizontal="right" vertical="center"/>
    </xf>
    <xf numFmtId="4" fontId="30" fillId="22" borderId="2" xfId="1" applyNumberFormat="1" applyFont="1" applyFill="1" applyBorder="1" applyAlignment="1">
      <alignment horizontal="right" vertical="center"/>
    </xf>
    <xf numFmtId="4" fontId="60" fillId="22" borderId="2" xfId="1" applyNumberFormat="1" applyFont="1" applyFill="1" applyBorder="1" applyAlignment="1">
      <alignment horizontal="right" vertical="center"/>
    </xf>
    <xf numFmtId="0" fontId="0" fillId="3" borderId="2" xfId="0" applyFont="1" applyFill="1" applyBorder="1" applyAlignment="1">
      <alignment wrapText="1"/>
    </xf>
    <xf numFmtId="0" fontId="50" fillId="3" borderId="2" xfId="0" applyFont="1" applyFill="1" applyBorder="1" applyAlignment="1">
      <alignment horizontal="left" vertical="top"/>
    </xf>
    <xf numFmtId="4" fontId="60" fillId="22" borderId="2" xfId="0" applyNumberFormat="1" applyFont="1" applyFill="1" applyBorder="1" applyAlignment="1">
      <alignment vertical="center"/>
    </xf>
    <xf numFmtId="0" fontId="10" fillId="22" borderId="2" xfId="0" applyFont="1" applyFill="1" applyBorder="1" applyAlignment="1">
      <alignment horizontal="left" vertical="center" wrapText="1"/>
    </xf>
    <xf numFmtId="49" fontId="10" fillId="22" borderId="2" xfId="0" applyNumberFormat="1" applyFont="1" applyFill="1" applyBorder="1" applyAlignment="1">
      <alignment horizontal="left" vertical="center" wrapText="1"/>
    </xf>
    <xf numFmtId="4" fontId="10" fillId="22" borderId="2" xfId="0" applyNumberFormat="1" applyFont="1" applyFill="1" applyBorder="1" applyAlignment="1">
      <alignment vertical="center"/>
    </xf>
    <xf numFmtId="4" fontId="21" fillId="22" borderId="2" xfId="0" applyNumberFormat="1" applyFont="1" applyFill="1" applyBorder="1" applyAlignment="1">
      <alignment vertical="center"/>
    </xf>
    <xf numFmtId="0" fontId="5" fillId="6" borderId="36" xfId="1" applyFont="1" applyFill="1" applyBorder="1" applyAlignment="1">
      <alignment horizontal="center" vertical="center" wrapText="1"/>
    </xf>
    <xf numFmtId="49" fontId="5" fillId="6" borderId="15" xfId="1" applyNumberFormat="1" applyFont="1" applyFill="1" applyBorder="1" applyAlignment="1">
      <alignment horizontal="center" vertical="center"/>
    </xf>
    <xf numFmtId="0" fontId="5" fillId="6" borderId="37" xfId="1" applyFont="1" applyFill="1" applyBorder="1" applyAlignment="1">
      <alignment horizontal="center" vertical="center" wrapText="1"/>
    </xf>
    <xf numFmtId="0" fontId="5" fillId="6" borderId="13" xfId="1" applyFont="1" applyFill="1" applyBorder="1" applyAlignment="1">
      <alignment horizontal="center" vertical="center"/>
    </xf>
    <xf numFmtId="0" fontId="5" fillId="6" borderId="11" xfId="1" applyFont="1" applyFill="1" applyBorder="1" applyAlignment="1">
      <alignment horizontal="center" vertical="center" wrapText="1"/>
    </xf>
    <xf numFmtId="0" fontId="5" fillId="6" borderId="49" xfId="1" applyFont="1" applyFill="1" applyBorder="1" applyAlignment="1">
      <alignment horizontal="center" vertical="center" wrapText="1"/>
    </xf>
    <xf numFmtId="0" fontId="4" fillId="6" borderId="15" xfId="1" applyFont="1" applyFill="1" applyBorder="1" applyAlignment="1">
      <alignment horizontal="center" vertical="center" wrapText="1"/>
    </xf>
    <xf numFmtId="0" fontId="5" fillId="6" borderId="15" xfId="1" applyFont="1" applyFill="1" applyBorder="1" applyAlignment="1">
      <alignment horizontal="center" vertical="center" wrapText="1"/>
    </xf>
    <xf numFmtId="0" fontId="5" fillId="6" borderId="50" xfId="1" applyFont="1" applyFill="1" applyBorder="1" applyAlignment="1">
      <alignment horizontal="center" vertical="center" wrapText="1"/>
    </xf>
    <xf numFmtId="4" fontId="2" fillId="22" borderId="2" xfId="0" applyNumberFormat="1" applyFont="1" applyFill="1" applyBorder="1" applyAlignment="1">
      <alignment vertical="center"/>
    </xf>
    <xf numFmtId="4" fontId="61" fillId="22" borderId="2" xfId="1" applyNumberFormat="1" applyFont="1" applyFill="1" applyBorder="1" applyAlignment="1">
      <alignment horizontal="right" vertical="center"/>
    </xf>
    <xf numFmtId="0" fontId="10" fillId="5" borderId="2" xfId="0" applyFont="1" applyFill="1" applyBorder="1" applyAlignment="1">
      <alignment horizontal="left" vertical="center" wrapText="1"/>
    </xf>
    <xf numFmtId="49" fontId="10" fillId="5" borderId="2" xfId="0" applyNumberFormat="1" applyFont="1" applyFill="1" applyBorder="1" applyAlignment="1">
      <alignment horizontal="left" vertical="center" wrapText="1"/>
    </xf>
    <xf numFmtId="4" fontId="2" fillId="5" borderId="2" xfId="0" applyNumberFormat="1" applyFont="1" applyFill="1" applyBorder="1" applyAlignment="1">
      <alignment vertical="center"/>
    </xf>
    <xf numFmtId="4" fontId="60" fillId="5" borderId="2" xfId="0" applyNumberFormat="1" applyFont="1" applyFill="1" applyBorder="1" applyAlignment="1">
      <alignment vertical="center"/>
    </xf>
    <xf numFmtId="4" fontId="43" fillId="5" borderId="2" xfId="0" applyNumberFormat="1" applyFont="1" applyFill="1" applyBorder="1" applyAlignment="1">
      <alignment vertical="center"/>
    </xf>
    <xf numFmtId="4" fontId="10" fillId="5" borderId="2" xfId="0" applyNumberFormat="1" applyFont="1" applyFill="1" applyBorder="1" applyAlignment="1">
      <alignment vertical="center"/>
    </xf>
    <xf numFmtId="4" fontId="20" fillId="5" borderId="2" xfId="0" applyNumberFormat="1" applyFont="1" applyFill="1" applyBorder="1" applyAlignment="1">
      <alignment vertical="center"/>
    </xf>
    <xf numFmtId="4" fontId="20" fillId="22" borderId="9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58" fillId="3" borderId="2" xfId="0" applyFont="1" applyFill="1" applyBorder="1" applyAlignment="1">
      <alignment wrapText="1"/>
    </xf>
    <xf numFmtId="0" fontId="6" fillId="10" borderId="2" xfId="0" applyFont="1" applyFill="1" applyBorder="1" applyAlignment="1">
      <alignment horizontal="left" vertical="center" wrapText="1"/>
    </xf>
    <xf numFmtId="49" fontId="6" fillId="10" borderId="2" xfId="0" applyNumberFormat="1" applyFont="1" applyFill="1" applyBorder="1" applyAlignment="1">
      <alignment horizontal="left" vertical="center" wrapText="1"/>
    </xf>
    <xf numFmtId="4" fontId="6" fillId="10" borderId="2" xfId="0" applyNumberFormat="1" applyFont="1" applyFill="1" applyBorder="1" applyAlignment="1">
      <alignment vertical="center"/>
    </xf>
    <xf numFmtId="0" fontId="6" fillId="10" borderId="2" xfId="1" applyFont="1" applyFill="1" applyBorder="1" applyAlignment="1">
      <alignment horizontal="left" vertical="center" wrapText="1"/>
    </xf>
    <xf numFmtId="49" fontId="6" fillId="10" borderId="2" xfId="1" applyNumberFormat="1" applyFont="1" applyFill="1" applyBorder="1" applyAlignment="1">
      <alignment horizontal="left" vertical="center"/>
    </xf>
    <xf numFmtId="4" fontId="10" fillId="3" borderId="0" xfId="0" applyNumberFormat="1" applyFont="1" applyFill="1" applyBorder="1" applyAlignment="1">
      <alignment vertical="center"/>
    </xf>
    <xf numFmtId="4" fontId="60" fillId="3" borderId="0" xfId="0" applyNumberFormat="1" applyFont="1" applyFill="1" applyBorder="1" applyAlignment="1">
      <alignment vertical="center"/>
    </xf>
    <xf numFmtId="0" fontId="5" fillId="10" borderId="2" xfId="0" applyFont="1" applyFill="1" applyBorder="1" applyAlignment="1">
      <alignment horizontal="left" vertical="center" wrapText="1"/>
    </xf>
    <xf numFmtId="49" fontId="5" fillId="10" borderId="2" xfId="0" applyNumberFormat="1" applyFont="1" applyFill="1" applyBorder="1" applyAlignment="1">
      <alignment horizontal="left" vertical="center" wrapText="1"/>
    </xf>
    <xf numFmtId="4" fontId="2" fillId="10" borderId="2" xfId="0" applyNumberFormat="1" applyFont="1" applyFill="1" applyBorder="1" applyAlignment="1">
      <alignment vertical="center"/>
    </xf>
    <xf numFmtId="0" fontId="5" fillId="10" borderId="0" xfId="0" applyFont="1" applyFill="1"/>
    <xf numFmtId="0" fontId="6" fillId="3" borderId="51" xfId="0" applyFont="1" applyFill="1" applyBorder="1"/>
    <xf numFmtId="0" fontId="6" fillId="3" borderId="52" xfId="0" applyFont="1" applyFill="1" applyBorder="1"/>
    <xf numFmtId="0" fontId="6" fillId="0" borderId="53" xfId="0" applyFont="1" applyBorder="1"/>
    <xf numFmtId="0" fontId="2" fillId="3" borderId="54" xfId="0" applyFont="1" applyFill="1" applyBorder="1"/>
    <xf numFmtId="9" fontId="2" fillId="3" borderId="0" xfId="0" applyNumberFormat="1" applyFont="1" applyFill="1" applyBorder="1"/>
    <xf numFmtId="0" fontId="2" fillId="0" borderId="55" xfId="0" applyFont="1" applyBorder="1"/>
    <xf numFmtId="0" fontId="2" fillId="10" borderId="56" xfId="0" applyFont="1" applyFill="1" applyBorder="1"/>
    <xf numFmtId="0" fontId="2" fillId="10" borderId="57" xfId="0" applyFont="1" applyFill="1" applyBorder="1"/>
    <xf numFmtId="9" fontId="2" fillId="0" borderId="58" xfId="0" applyNumberFormat="1" applyFont="1" applyBorder="1"/>
    <xf numFmtId="0" fontId="4" fillId="0" borderId="0" xfId="0" applyFont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17" fillId="26" borderId="2" xfId="0" applyFont="1" applyFill="1" applyBorder="1" applyAlignment="1">
      <alignment horizontal="left" vertical="center" wrapText="1"/>
    </xf>
    <xf numFmtId="49" fontId="17" fillId="26" borderId="2" xfId="0" applyNumberFormat="1" applyFont="1" applyFill="1" applyBorder="1" applyAlignment="1">
      <alignment horizontal="left" vertical="center" wrapText="1"/>
    </xf>
    <xf numFmtId="4" fontId="10" fillId="26" borderId="2" xfId="0" applyNumberFormat="1" applyFont="1" applyFill="1" applyBorder="1" applyAlignment="1">
      <alignment vertical="center"/>
    </xf>
    <xf numFmtId="4" fontId="17" fillId="26" borderId="2" xfId="0" applyNumberFormat="1" applyFont="1" applyFill="1" applyBorder="1" applyAlignment="1">
      <alignment vertical="center"/>
    </xf>
    <xf numFmtId="0" fontId="6" fillId="26" borderId="2" xfId="0" applyFont="1" applyFill="1" applyBorder="1" applyAlignment="1">
      <alignment horizontal="left" vertical="center" wrapText="1"/>
    </xf>
    <xf numFmtId="49" fontId="6" fillId="26" borderId="2" xfId="0" applyNumberFormat="1" applyFont="1" applyFill="1" applyBorder="1" applyAlignment="1">
      <alignment horizontal="left" vertical="center" wrapText="1"/>
    </xf>
    <xf numFmtId="4" fontId="6" fillId="26" borderId="2" xfId="0" applyNumberFormat="1" applyFont="1" applyFill="1" applyBorder="1" applyAlignment="1">
      <alignment vertical="center"/>
    </xf>
    <xf numFmtId="0" fontId="10" fillId="26" borderId="2" xfId="1" applyFont="1" applyFill="1" applyBorder="1" applyAlignment="1">
      <alignment horizontal="left" vertical="center" wrapText="1"/>
    </xf>
    <xf numFmtId="49" fontId="10" fillId="26" borderId="2" xfId="1" applyNumberFormat="1" applyFont="1" applyFill="1" applyBorder="1" applyAlignment="1">
      <alignment horizontal="left" vertical="center"/>
    </xf>
    <xf numFmtId="4" fontId="10" fillId="26" borderId="2" xfId="1" applyNumberFormat="1" applyFont="1" applyFill="1" applyBorder="1" applyAlignment="1">
      <alignment horizontal="right" vertical="center"/>
    </xf>
    <xf numFmtId="0" fontId="2" fillId="10" borderId="15" xfId="0" applyFont="1" applyFill="1" applyBorder="1" applyAlignment="1">
      <alignment horizontal="left" vertical="center" wrapText="1"/>
    </xf>
    <xf numFmtId="49" fontId="5" fillId="10" borderId="15" xfId="0" applyNumberFormat="1" applyFont="1" applyFill="1" applyBorder="1" applyAlignment="1">
      <alignment horizontal="left" vertical="center" wrapText="1"/>
    </xf>
    <xf numFmtId="4" fontId="5" fillId="10" borderId="15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6" borderId="38" xfId="1" applyFont="1" applyFill="1" applyBorder="1" applyAlignment="1">
      <alignment horizontal="center" vertical="center" wrapText="1"/>
    </xf>
    <xf numFmtId="0" fontId="5" fillId="6" borderId="39" xfId="1" applyFont="1" applyFill="1" applyBorder="1" applyAlignment="1">
      <alignment horizontal="center" vertical="center" wrapText="1"/>
    </xf>
    <xf numFmtId="49" fontId="5" fillId="6" borderId="41" xfId="1" applyNumberFormat="1" applyFont="1" applyFill="1" applyBorder="1" applyAlignment="1">
      <alignment horizontal="center" vertical="center"/>
    </xf>
    <xf numFmtId="49" fontId="5" fillId="6" borderId="42" xfId="1" applyNumberFormat="1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29" xfId="0" applyFont="1" applyFill="1" applyBorder="1" applyAlignment="1">
      <alignment horizontal="center"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6" fillId="6" borderId="46" xfId="1" applyFont="1" applyFill="1" applyBorder="1" applyAlignment="1">
      <alignment horizontal="center" vertical="center"/>
    </xf>
    <xf numFmtId="0" fontId="6" fillId="6" borderId="43" xfId="1" applyFont="1" applyFill="1" applyBorder="1" applyAlignment="1">
      <alignment horizontal="center" vertical="center"/>
    </xf>
    <xf numFmtId="0" fontId="6" fillId="6" borderId="47" xfId="1" applyFont="1" applyFill="1" applyBorder="1" applyAlignment="1">
      <alignment horizontal="center" vertical="center"/>
    </xf>
    <xf numFmtId="0" fontId="6" fillId="6" borderId="44" xfId="1" applyFont="1" applyFill="1" applyBorder="1" applyAlignment="1">
      <alignment horizontal="center" vertical="center"/>
    </xf>
    <xf numFmtId="0" fontId="6" fillId="6" borderId="48" xfId="1" applyFont="1" applyFill="1" applyBorder="1" applyAlignment="1">
      <alignment horizontal="center" vertical="center"/>
    </xf>
    <xf numFmtId="0" fontId="6" fillId="6" borderId="45" xfId="1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left"/>
    </xf>
    <xf numFmtId="0" fontId="5" fillId="6" borderId="25" xfId="1" applyFont="1" applyFill="1" applyBorder="1" applyAlignment="1">
      <alignment horizontal="center" vertical="center" wrapText="1"/>
    </xf>
    <xf numFmtId="0" fontId="5" fillId="6" borderId="20" xfId="1" applyFont="1" applyFill="1" applyBorder="1" applyAlignment="1">
      <alignment horizontal="center" vertical="center" wrapText="1"/>
    </xf>
    <xf numFmtId="49" fontId="5" fillId="6" borderId="26" xfId="1" applyNumberFormat="1" applyFont="1" applyFill="1" applyBorder="1" applyAlignment="1">
      <alignment horizontal="center" vertical="center"/>
    </xf>
    <xf numFmtId="49" fontId="5" fillId="6" borderId="2" xfId="1" applyNumberFormat="1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 wrapText="1"/>
    </xf>
    <xf numFmtId="0" fontId="5" fillId="6" borderId="3" xfId="1" applyFont="1" applyFill="1" applyBorder="1" applyAlignment="1">
      <alignment horizontal="center" vertical="center" wrapText="1"/>
    </xf>
    <xf numFmtId="49" fontId="5" fillId="6" borderId="4" xfId="1" applyNumberFormat="1" applyFont="1" applyFill="1" applyBorder="1" applyAlignment="1">
      <alignment horizontal="center" vertical="center"/>
    </xf>
    <xf numFmtId="49" fontId="5" fillId="6" borderId="3" xfId="1" applyNumberFormat="1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5" fillId="0" borderId="9" xfId="11" applyFont="1" applyFill="1" applyBorder="1" applyAlignment="1">
      <alignment horizontal="left" vertical="center" wrapText="1"/>
    </xf>
    <xf numFmtId="0" fontId="25" fillId="0" borderId="10" xfId="11" applyFont="1" applyFill="1" applyBorder="1" applyAlignment="1">
      <alignment horizontal="left" vertical="center" wrapText="1"/>
    </xf>
    <xf numFmtId="49" fontId="25" fillId="0" borderId="9" xfId="8" applyNumberFormat="1" applyFont="1" applyFill="1" applyBorder="1" applyAlignment="1">
      <alignment horizontal="left" vertical="center" wrapText="1"/>
    </xf>
    <xf numFmtId="49" fontId="25" fillId="0" borderId="10" xfId="8" applyNumberFormat="1" applyFont="1" applyFill="1" applyBorder="1" applyAlignment="1">
      <alignment horizontal="left" vertical="center" wrapText="1"/>
    </xf>
    <xf numFmtId="49" fontId="25" fillId="0" borderId="2" xfId="8" applyNumberFormat="1" applyFont="1" applyFill="1" applyBorder="1" applyAlignment="1">
      <alignment horizontal="left" vertical="center" wrapText="1"/>
    </xf>
    <xf numFmtId="0" fontId="16" fillId="0" borderId="2" xfId="7" applyFont="1" applyFill="1" applyBorder="1" applyAlignment="1">
      <alignment horizontal="center"/>
    </xf>
    <xf numFmtId="0" fontId="25" fillId="0" borderId="2" xfId="8" applyFont="1" applyFill="1" applyBorder="1" applyAlignment="1">
      <alignment horizontal="left" vertical="center" wrapText="1"/>
    </xf>
    <xf numFmtId="43" fontId="25" fillId="0" borderId="9" xfId="10" applyNumberFormat="1" applyFont="1" applyFill="1" applyBorder="1" applyAlignment="1" applyProtection="1">
      <alignment horizontal="left" vertical="center" wrapText="1"/>
    </xf>
    <xf numFmtId="43" fontId="25" fillId="0" borderId="10" xfId="10" applyNumberFormat="1" applyFont="1" applyFill="1" applyBorder="1" applyAlignment="1" applyProtection="1">
      <alignment horizontal="left" vertical="center" wrapText="1"/>
    </xf>
    <xf numFmtId="49" fontId="25" fillId="0" borderId="9" xfId="8" applyNumberFormat="1" applyFont="1" applyFill="1" applyBorder="1" applyAlignment="1">
      <alignment horizontal="left" vertical="center"/>
    </xf>
    <xf numFmtId="49" fontId="25" fillId="0" borderId="10" xfId="8" applyNumberFormat="1" applyFont="1" applyFill="1" applyBorder="1" applyAlignment="1">
      <alignment horizontal="left" vertical="center"/>
    </xf>
    <xf numFmtId="49" fontId="5" fillId="6" borderId="16" xfId="0" applyNumberFormat="1" applyFon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left" wrapText="1"/>
    </xf>
    <xf numFmtId="0" fontId="2" fillId="3" borderId="15" xfId="0" applyFont="1" applyFill="1" applyBorder="1" applyAlignment="1">
      <alignment horizontal="left" vertical="center" wrapText="1"/>
    </xf>
    <xf numFmtId="49" fontId="5" fillId="3" borderId="15" xfId="0" applyNumberFormat="1" applyFont="1" applyFill="1" applyBorder="1" applyAlignment="1">
      <alignment horizontal="left" vertical="center" wrapText="1"/>
    </xf>
    <xf numFmtId="4" fontId="5" fillId="3" borderId="15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</cellXfs>
  <cellStyles count="13">
    <cellStyle name="Celul? legat?" xfId="2"/>
    <cellStyle name="Comma" xfId="12" builtinId="3"/>
    <cellStyle name="Comma_02_BVC 2016-martie-APROBAT" xfId="10"/>
    <cellStyle name="Ie?ire" xfId="3"/>
    <cellStyle name="Normal" xfId="0" builtinId="0"/>
    <cellStyle name="Normal 2" xfId="1"/>
    <cellStyle name="Normal_02_BVC 2016-martie-APROBAT" xfId="7"/>
    <cellStyle name="Normal_Anexa F 140 146 10.07_02_BVC 2016-martie-APROBAT" xfId="8"/>
    <cellStyle name="Normal_mach31_02_BVC 2016-martie-APROBAT" xfId="9"/>
    <cellStyle name="Normal_Machete buget 99" xfId="11"/>
    <cellStyle name="Not?" xfId="4"/>
    <cellStyle name="Notă 2" xfId="5"/>
    <cellStyle name="Verificare celul?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N509"/>
  <sheetViews>
    <sheetView zoomScale="98" zoomScaleNormal="98" workbookViewId="0">
      <pane ySplit="10" topLeftCell="A11" activePane="bottomLeft" state="frozen"/>
      <selection pane="bottomLeft" activeCell="C4" sqref="C4"/>
    </sheetView>
  </sheetViews>
  <sheetFormatPr defaultColWidth="9.140625" defaultRowHeight="12.75" x14ac:dyDescent="0.2"/>
  <cols>
    <col min="1" max="1" width="78.5703125" style="6" customWidth="1"/>
    <col min="2" max="2" width="10.85546875" style="5" customWidth="1"/>
    <col min="3" max="3" width="9.7109375" style="3" customWidth="1"/>
    <col min="4" max="4" width="7.28515625" style="3" customWidth="1"/>
    <col min="5" max="5" width="9.42578125" style="3" customWidth="1"/>
    <col min="6" max="6" width="9.5703125" style="3" customWidth="1"/>
    <col min="7" max="7" width="8.7109375" style="4" customWidth="1"/>
    <col min="8" max="8" width="9.28515625" style="3" customWidth="1"/>
    <col min="9" max="9" width="10.42578125" style="3" customWidth="1"/>
    <col min="10" max="10" width="9.42578125" style="3" customWidth="1"/>
    <col min="11" max="11" width="9.7109375" style="3" hidden="1" customWidth="1"/>
    <col min="12" max="12" width="10.7109375" style="3" hidden="1" customWidth="1"/>
    <col min="13" max="13" width="10.5703125" style="3" hidden="1" customWidth="1"/>
    <col min="14" max="14" width="9.85546875" style="3" hidden="1" customWidth="1"/>
    <col min="15" max="15" width="9.5703125" style="2" hidden="1" customWidth="1"/>
    <col min="16" max="16" width="0.140625" style="1" hidden="1" customWidth="1"/>
    <col min="17" max="17" width="12.28515625" style="1" hidden="1" customWidth="1"/>
    <col min="18" max="18" width="6.85546875" style="1" hidden="1" customWidth="1"/>
    <col min="19" max="19" width="6.42578125" style="1" hidden="1" customWidth="1"/>
    <col min="20" max="20" width="9.85546875" style="1" hidden="1" customWidth="1"/>
    <col min="21" max="21" width="8.5703125" style="1" hidden="1" customWidth="1"/>
    <col min="22" max="22" width="8.140625" style="1" hidden="1" customWidth="1"/>
    <col min="23" max="23" width="10.42578125" style="1" hidden="1" customWidth="1"/>
    <col min="24" max="24" width="10" style="1" hidden="1" customWidth="1"/>
    <col min="25" max="25" width="8.5703125" style="1" hidden="1" customWidth="1"/>
    <col min="26" max="26" width="0.5703125" style="1" hidden="1" customWidth="1"/>
    <col min="27" max="27" width="11.42578125" style="1" hidden="1" customWidth="1"/>
    <col min="28" max="28" width="9.140625" style="1" hidden="1" customWidth="1"/>
    <col min="29" max="29" width="9.140625" style="1"/>
    <col min="30" max="30" width="11.140625" style="1" customWidth="1"/>
    <col min="31" max="35" width="9.140625" style="1"/>
    <col min="36" max="36" width="10.85546875" style="1" customWidth="1"/>
    <col min="37" max="16384" width="9.140625" style="1"/>
  </cols>
  <sheetData>
    <row r="1" spans="1:34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34" x14ac:dyDescent="0.2">
      <c r="A2" s="96" t="s">
        <v>1041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34" x14ac:dyDescent="0.2">
      <c r="A3" s="96"/>
      <c r="D3" s="257"/>
      <c r="G3" s="1053"/>
      <c r="H3" s="1068" t="s">
        <v>855</v>
      </c>
      <c r="I3" s="1068"/>
      <c r="J3" s="1068"/>
      <c r="L3" s="1053"/>
      <c r="M3" s="1053"/>
      <c r="N3" s="1053"/>
      <c r="Q3" s="286"/>
    </row>
    <row r="4" spans="1:34" x14ac:dyDescent="0.2">
      <c r="A4" s="96" t="s">
        <v>958</v>
      </c>
      <c r="B4" s="142" t="s">
        <v>958</v>
      </c>
      <c r="G4" s="1053"/>
      <c r="H4" s="1053"/>
      <c r="I4" s="1053"/>
      <c r="J4" s="93"/>
      <c r="L4" s="1053"/>
      <c r="M4" s="1053"/>
      <c r="N4" s="1053"/>
      <c r="Q4" s="286"/>
      <c r="S4" s="1" t="s">
        <v>958</v>
      </c>
      <c r="X4" s="1" t="s">
        <v>958</v>
      </c>
    </row>
    <row r="5" spans="1:34" x14ac:dyDescent="0.2">
      <c r="A5" s="96"/>
      <c r="G5" s="1053"/>
      <c r="H5" s="1053"/>
      <c r="I5" s="1053"/>
      <c r="J5" s="93"/>
      <c r="L5" s="1053"/>
      <c r="M5" s="1053"/>
      <c r="N5" s="1053"/>
      <c r="Q5" s="286"/>
    </row>
    <row r="6" spans="1:34" s="8" customFormat="1" ht="12.75" customHeight="1" x14ac:dyDescent="0.2">
      <c r="A6" s="1070" t="s">
        <v>1022</v>
      </c>
      <c r="B6" s="1070"/>
      <c r="C6" s="1071"/>
      <c r="D6" s="1071"/>
      <c r="E6" s="1071"/>
      <c r="F6" s="1070"/>
      <c r="G6" s="1070"/>
      <c r="H6" s="1070"/>
      <c r="I6" s="1070"/>
      <c r="J6" s="1070"/>
      <c r="K6" s="1071"/>
      <c r="L6" s="1070"/>
      <c r="M6" s="1070"/>
      <c r="N6" s="1070"/>
      <c r="O6" s="10"/>
      <c r="Q6" s="287" t="s">
        <v>958</v>
      </c>
    </row>
    <row r="7" spans="1:34" s="8" customFormat="1" ht="13.5" thickBot="1" x14ac:dyDescent="0.25">
      <c r="A7" s="95" t="s">
        <v>1042</v>
      </c>
      <c r="B7" s="94"/>
      <c r="C7" s="66"/>
      <c r="D7" s="66"/>
      <c r="E7" s="66"/>
      <c r="F7" s="66"/>
      <c r="G7" s="93"/>
      <c r="H7" s="66"/>
      <c r="I7" s="66"/>
      <c r="J7" s="66"/>
      <c r="K7" s="66"/>
      <c r="L7" s="66"/>
      <c r="M7" s="66"/>
      <c r="N7" s="92" t="s">
        <v>854</v>
      </c>
      <c r="O7" s="10"/>
      <c r="Q7" s="287"/>
    </row>
    <row r="8" spans="1:34" s="8" customFormat="1" ht="13.5" thickBot="1" x14ac:dyDescent="0.25">
      <c r="A8" s="1072" t="s">
        <v>853</v>
      </c>
      <c r="B8" s="1074" t="s">
        <v>852</v>
      </c>
      <c r="C8" s="1076" t="s">
        <v>1020</v>
      </c>
      <c r="D8" s="1077"/>
      <c r="E8" s="1077"/>
      <c r="F8" s="1078"/>
      <c r="G8" s="1079"/>
      <c r="H8" s="1079"/>
      <c r="I8" s="1079"/>
      <c r="J8" s="1080"/>
      <c r="K8" s="1081"/>
      <c r="L8" s="1082">
        <v>2026</v>
      </c>
      <c r="M8" s="1084">
        <v>2027</v>
      </c>
      <c r="N8" s="1086">
        <v>2028</v>
      </c>
      <c r="O8" s="10"/>
      <c r="Q8" s="287"/>
      <c r="AE8" s="8" t="s">
        <v>1025</v>
      </c>
    </row>
    <row r="9" spans="1:34" s="8" customFormat="1" ht="48" customHeight="1" thickBot="1" x14ac:dyDescent="0.25">
      <c r="A9" s="1073"/>
      <c r="B9" s="1075"/>
      <c r="C9" s="948" t="s">
        <v>851</v>
      </c>
      <c r="D9" s="539" t="s">
        <v>956</v>
      </c>
      <c r="E9" s="538" t="s">
        <v>850</v>
      </c>
      <c r="F9" s="949" t="s">
        <v>960</v>
      </c>
      <c r="G9" s="950" t="s">
        <v>849</v>
      </c>
      <c r="H9" s="951" t="s">
        <v>848</v>
      </c>
      <c r="I9" s="951" t="s">
        <v>847</v>
      </c>
      <c r="J9" s="952" t="s">
        <v>846</v>
      </c>
      <c r="K9" s="947" t="s">
        <v>845</v>
      </c>
      <c r="L9" s="1083"/>
      <c r="M9" s="1085"/>
      <c r="N9" s="1087"/>
      <c r="O9" s="10"/>
      <c r="P9" s="418" t="s">
        <v>988</v>
      </c>
      <c r="Q9" s="90" t="s">
        <v>849</v>
      </c>
      <c r="R9" s="369" t="s">
        <v>848</v>
      </c>
      <c r="S9" s="369" t="s">
        <v>847</v>
      </c>
      <c r="T9" s="369" t="s">
        <v>846</v>
      </c>
      <c r="V9" s="369" t="s">
        <v>848</v>
      </c>
      <c r="W9" s="369" t="s">
        <v>847</v>
      </c>
      <c r="X9" s="369" t="s">
        <v>846</v>
      </c>
      <c r="Y9" s="397"/>
      <c r="Z9" s="369"/>
      <c r="AA9" s="369"/>
      <c r="AD9" s="369" t="s">
        <v>960</v>
      </c>
      <c r="AE9" s="90" t="s">
        <v>849</v>
      </c>
      <c r="AF9" s="369" t="s">
        <v>848</v>
      </c>
      <c r="AG9" s="369" t="s">
        <v>847</v>
      </c>
      <c r="AH9" s="369" t="s">
        <v>846</v>
      </c>
    </row>
    <row r="10" spans="1:34" s="8" customFormat="1" x14ac:dyDescent="0.2">
      <c r="A10" s="1011">
        <v>1</v>
      </c>
      <c r="B10" s="1012" t="s">
        <v>844</v>
      </c>
      <c r="C10" s="1013">
        <v>3</v>
      </c>
      <c r="D10" s="1014">
        <v>4</v>
      </c>
      <c r="E10" s="1015">
        <v>5</v>
      </c>
      <c r="F10" s="1016">
        <v>3</v>
      </c>
      <c r="G10" s="1017">
        <v>4</v>
      </c>
      <c r="H10" s="1018">
        <v>5</v>
      </c>
      <c r="I10" s="1018">
        <v>5</v>
      </c>
      <c r="J10" s="1019">
        <v>7</v>
      </c>
      <c r="K10" s="541">
        <v>11</v>
      </c>
      <c r="L10" s="958">
        <v>12</v>
      </c>
      <c r="M10" s="958">
        <v>13</v>
      </c>
      <c r="N10" s="958">
        <v>14</v>
      </c>
      <c r="O10" s="10"/>
      <c r="P10" s="397"/>
      <c r="Q10" s="409">
        <v>7</v>
      </c>
      <c r="R10" s="1054">
        <v>8</v>
      </c>
      <c r="S10" s="1054">
        <v>9</v>
      </c>
      <c r="T10" s="1054">
        <v>10</v>
      </c>
      <c r="Y10" s="397"/>
      <c r="AD10" s="369">
        <v>3</v>
      </c>
      <c r="AE10" s="90">
        <v>4</v>
      </c>
      <c r="AF10" s="369">
        <v>5</v>
      </c>
      <c r="AG10" s="369">
        <v>5</v>
      </c>
      <c r="AH10" s="369">
        <v>7</v>
      </c>
    </row>
    <row r="11" spans="1:34" s="8" customFormat="1" x14ac:dyDescent="0.2">
      <c r="A11" s="89" t="s">
        <v>843</v>
      </c>
      <c r="B11" s="88" t="s">
        <v>842</v>
      </c>
      <c r="C11" s="454">
        <f>C12+C61+C65+C75+C85+C103+C165</f>
        <v>18326.73</v>
      </c>
      <c r="D11" s="454">
        <f t="shared" ref="D11:J11" si="0">D12+D61+D65+D75+D85+D103+D165</f>
        <v>510</v>
      </c>
      <c r="E11" s="454">
        <f t="shared" si="0"/>
        <v>18836.73</v>
      </c>
      <c r="F11" s="454">
        <f t="shared" si="0"/>
        <v>18836.724999999999</v>
      </c>
      <c r="G11" s="454">
        <f t="shared" si="0"/>
        <v>4223</v>
      </c>
      <c r="H11" s="454">
        <f t="shared" si="0"/>
        <v>5769.0749999999998</v>
      </c>
      <c r="I11" s="454">
        <f t="shared" si="0"/>
        <v>4454.6499999999996</v>
      </c>
      <c r="J11" s="454">
        <f t="shared" si="0"/>
        <v>4390</v>
      </c>
      <c r="K11" s="547">
        <f t="shared" ref="K11:X11" si="1">K12+K61+K65+K75+K103+K165</f>
        <v>15</v>
      </c>
      <c r="L11" s="959">
        <f t="shared" si="1"/>
        <v>17532</v>
      </c>
      <c r="M11" s="959">
        <f t="shared" si="1"/>
        <v>17634</v>
      </c>
      <c r="N11" s="959">
        <f t="shared" si="1"/>
        <v>18236</v>
      </c>
      <c r="O11" s="86">
        <f t="shared" si="1"/>
        <v>0</v>
      </c>
      <c r="P11" s="86">
        <f t="shared" si="1"/>
        <v>0</v>
      </c>
      <c r="Q11" s="86">
        <f t="shared" si="1"/>
        <v>0</v>
      </c>
      <c r="R11" s="86">
        <f t="shared" si="1"/>
        <v>0</v>
      </c>
      <c r="S11" s="86">
        <f t="shared" si="1"/>
        <v>0</v>
      </c>
      <c r="T11" s="86">
        <f t="shared" si="1"/>
        <v>0</v>
      </c>
      <c r="U11" s="86">
        <f t="shared" si="1"/>
        <v>9992.0750000000007</v>
      </c>
      <c r="V11" s="86">
        <f t="shared" si="1"/>
        <v>0</v>
      </c>
      <c r="W11" s="86">
        <f t="shared" si="1"/>
        <v>0</v>
      </c>
      <c r="X11" s="414">
        <f t="shared" si="1"/>
        <v>0</v>
      </c>
      <c r="Y11" s="86"/>
      <c r="Z11" s="529"/>
      <c r="AA11" s="517"/>
    </row>
    <row r="12" spans="1:34" s="8" customFormat="1" x14ac:dyDescent="0.2">
      <c r="A12" s="69" t="s">
        <v>841</v>
      </c>
      <c r="B12" s="68" t="s">
        <v>840</v>
      </c>
      <c r="C12" s="426">
        <f t="shared" ref="C12:N12" si="2">C13+C18</f>
        <v>6716</v>
      </c>
      <c r="D12" s="426">
        <f t="shared" si="2"/>
        <v>0</v>
      </c>
      <c r="E12" s="426">
        <f t="shared" si="2"/>
        <v>6716</v>
      </c>
      <c r="F12" s="426">
        <f t="shared" si="2"/>
        <v>6716</v>
      </c>
      <c r="G12" s="426">
        <f t="shared" si="2"/>
        <v>1641</v>
      </c>
      <c r="H12" s="426">
        <f t="shared" si="2"/>
        <v>1660</v>
      </c>
      <c r="I12" s="426">
        <f t="shared" si="2"/>
        <v>1875</v>
      </c>
      <c r="J12" s="67">
        <f t="shared" si="2"/>
        <v>1540</v>
      </c>
      <c r="K12" s="546">
        <f t="shared" si="2"/>
        <v>15</v>
      </c>
      <c r="L12" s="63">
        <f t="shared" si="2"/>
        <v>6200</v>
      </c>
      <c r="M12" s="63">
        <f t="shared" si="2"/>
        <v>6250</v>
      </c>
      <c r="N12" s="63">
        <f t="shared" si="2"/>
        <v>6300</v>
      </c>
      <c r="O12" s="66"/>
      <c r="P12" s="86">
        <f t="shared" ref="P12:P14" si="3">Q12+R12+S12+T12</f>
        <v>0</v>
      </c>
      <c r="Q12" s="395"/>
      <c r="R12" s="397"/>
      <c r="S12" s="397"/>
      <c r="T12" s="475"/>
      <c r="U12" s="489">
        <f>G12+H12</f>
        <v>3301</v>
      </c>
      <c r="Y12" s="397"/>
    </row>
    <row r="13" spans="1:34" s="8" customFormat="1" x14ac:dyDescent="0.2">
      <c r="A13" s="69" t="s">
        <v>839</v>
      </c>
      <c r="B13" s="68" t="s">
        <v>838</v>
      </c>
      <c r="C13" s="426">
        <f t="shared" ref="C13:N14" si="4">C14</f>
        <v>0</v>
      </c>
      <c r="D13" s="426">
        <f t="shared" si="4"/>
        <v>0</v>
      </c>
      <c r="E13" s="426">
        <f t="shared" si="4"/>
        <v>0</v>
      </c>
      <c r="F13" s="426">
        <f t="shared" si="4"/>
        <v>0</v>
      </c>
      <c r="G13" s="426">
        <f t="shared" si="4"/>
        <v>0</v>
      </c>
      <c r="H13" s="426">
        <f t="shared" si="4"/>
        <v>0</v>
      </c>
      <c r="I13" s="426">
        <f t="shared" si="4"/>
        <v>0</v>
      </c>
      <c r="J13" s="67">
        <f t="shared" si="4"/>
        <v>0</v>
      </c>
      <c r="K13" s="546">
        <f t="shared" si="4"/>
        <v>0</v>
      </c>
      <c r="L13" s="63">
        <f t="shared" si="4"/>
        <v>0</v>
      </c>
      <c r="M13" s="63">
        <f t="shared" si="4"/>
        <v>0</v>
      </c>
      <c r="N13" s="63">
        <f t="shared" si="4"/>
        <v>0</v>
      </c>
      <c r="O13" s="66"/>
      <c r="P13" s="86">
        <f t="shared" si="3"/>
        <v>0</v>
      </c>
      <c r="Q13" s="395"/>
      <c r="R13" s="397"/>
      <c r="S13" s="397"/>
      <c r="T13" s="475"/>
      <c r="U13" s="397"/>
      <c r="Y13" s="397"/>
    </row>
    <row r="14" spans="1:34" s="8" customFormat="1" x14ac:dyDescent="0.2">
      <c r="A14" s="69" t="s">
        <v>837</v>
      </c>
      <c r="B14" s="68" t="s">
        <v>836</v>
      </c>
      <c r="C14" s="67">
        <f t="shared" si="4"/>
        <v>0</v>
      </c>
      <c r="D14" s="67">
        <f t="shared" si="4"/>
        <v>0</v>
      </c>
      <c r="E14" s="67">
        <f t="shared" si="4"/>
        <v>0</v>
      </c>
      <c r="F14" s="67">
        <f t="shared" si="4"/>
        <v>0</v>
      </c>
      <c r="G14" s="82">
        <f t="shared" si="4"/>
        <v>0</v>
      </c>
      <c r="H14" s="67">
        <f t="shared" si="4"/>
        <v>0</v>
      </c>
      <c r="I14" s="67">
        <f t="shared" si="4"/>
        <v>0</v>
      </c>
      <c r="J14" s="67">
        <f t="shared" si="4"/>
        <v>0</v>
      </c>
      <c r="K14" s="546">
        <f t="shared" si="4"/>
        <v>0</v>
      </c>
      <c r="L14" s="63">
        <f t="shared" si="4"/>
        <v>0</v>
      </c>
      <c r="M14" s="63">
        <f t="shared" si="4"/>
        <v>0</v>
      </c>
      <c r="N14" s="63">
        <f t="shared" si="4"/>
        <v>0</v>
      </c>
      <c r="O14" s="66"/>
      <c r="P14" s="86">
        <f t="shared" si="3"/>
        <v>0</v>
      </c>
      <c r="Q14" s="395"/>
      <c r="R14" s="397"/>
      <c r="S14" s="397"/>
      <c r="T14" s="475"/>
      <c r="U14" s="397"/>
      <c r="Y14" s="397"/>
    </row>
    <row r="15" spans="1:34" s="8" customFormat="1" hidden="1" x14ac:dyDescent="0.2">
      <c r="A15" s="603" t="s">
        <v>835</v>
      </c>
      <c r="B15" s="604" t="s">
        <v>834</v>
      </c>
      <c r="C15" s="605">
        <f t="shared" ref="C15:N15" si="5">C16+C17</f>
        <v>0</v>
      </c>
      <c r="D15" s="605">
        <f t="shared" si="5"/>
        <v>0</v>
      </c>
      <c r="E15" s="605">
        <f t="shared" si="5"/>
        <v>0</v>
      </c>
      <c r="F15" s="605">
        <f t="shared" si="5"/>
        <v>0</v>
      </c>
      <c r="G15" s="605">
        <f t="shared" si="5"/>
        <v>0</v>
      </c>
      <c r="H15" s="605">
        <f t="shared" si="5"/>
        <v>0</v>
      </c>
      <c r="I15" s="605">
        <f t="shared" si="5"/>
        <v>0</v>
      </c>
      <c r="J15" s="605">
        <f t="shared" si="5"/>
        <v>0</v>
      </c>
      <c r="K15" s="67">
        <f t="shared" si="5"/>
        <v>0</v>
      </c>
      <c r="L15" s="67">
        <f t="shared" si="5"/>
        <v>0</v>
      </c>
      <c r="M15" s="67">
        <f t="shared" si="5"/>
        <v>0</v>
      </c>
      <c r="N15" s="67">
        <f t="shared" si="5"/>
        <v>0</v>
      </c>
      <c r="O15" s="66"/>
    </row>
    <row r="16" spans="1:34" hidden="1" x14ac:dyDescent="0.2">
      <c r="A16" s="61" t="s">
        <v>833</v>
      </c>
      <c r="B16" s="60" t="s">
        <v>832</v>
      </c>
      <c r="C16" s="59"/>
      <c r="D16" s="59"/>
      <c r="E16" s="59">
        <f>C16+D16</f>
        <v>0</v>
      </c>
      <c r="F16" s="59">
        <f>G16+H16+I16+J16</f>
        <v>0</v>
      </c>
      <c r="G16" s="59"/>
      <c r="H16" s="59"/>
      <c r="I16" s="59"/>
      <c r="J16" s="59"/>
      <c r="K16" s="59">
        <v>0</v>
      </c>
      <c r="L16" s="59">
        <v>0</v>
      </c>
      <c r="M16" s="59">
        <v>0</v>
      </c>
      <c r="N16" s="59">
        <v>0</v>
      </c>
      <c r="O16" s="3">
        <v>1</v>
      </c>
    </row>
    <row r="17" spans="1:25" hidden="1" x14ac:dyDescent="0.2">
      <c r="A17" s="61" t="s">
        <v>831</v>
      </c>
      <c r="B17" s="60" t="s">
        <v>830</v>
      </c>
      <c r="C17" s="59"/>
      <c r="D17" s="59"/>
      <c r="E17" s="59">
        <f>C17+D17</f>
        <v>0</v>
      </c>
      <c r="F17" s="59">
        <f>G17+H17+I17+J17</f>
        <v>0</v>
      </c>
      <c r="G17" s="59"/>
      <c r="H17" s="59"/>
      <c r="I17" s="59"/>
      <c r="J17" s="59"/>
      <c r="K17" s="59">
        <v>0</v>
      </c>
      <c r="L17" s="59">
        <v>0</v>
      </c>
      <c r="M17" s="59">
        <v>0</v>
      </c>
      <c r="N17" s="59">
        <v>0</v>
      </c>
      <c r="O17" s="3">
        <v>1</v>
      </c>
    </row>
    <row r="18" spans="1:25" s="8" customFormat="1" hidden="1" x14ac:dyDescent="0.2">
      <c r="A18" s="583" t="s">
        <v>829</v>
      </c>
      <c r="B18" s="584" t="s">
        <v>828</v>
      </c>
      <c r="C18" s="585">
        <f t="shared" ref="C18:N18" si="6">C19+C30</f>
        <v>6716</v>
      </c>
      <c r="D18" s="585">
        <f t="shared" si="6"/>
        <v>0</v>
      </c>
      <c r="E18" s="585">
        <f t="shared" si="6"/>
        <v>6716</v>
      </c>
      <c r="F18" s="585">
        <f t="shared" si="6"/>
        <v>6716</v>
      </c>
      <c r="G18" s="585">
        <f t="shared" si="6"/>
        <v>1641</v>
      </c>
      <c r="H18" s="585">
        <f t="shared" si="6"/>
        <v>1660</v>
      </c>
      <c r="I18" s="585">
        <f t="shared" si="6"/>
        <v>1875</v>
      </c>
      <c r="J18" s="585">
        <f t="shared" si="6"/>
        <v>1540</v>
      </c>
      <c r="K18" s="67">
        <f t="shared" si="6"/>
        <v>15</v>
      </c>
      <c r="L18" s="67">
        <f t="shared" si="6"/>
        <v>6200</v>
      </c>
      <c r="M18" s="67">
        <f t="shared" si="6"/>
        <v>6250</v>
      </c>
      <c r="N18" s="67">
        <f t="shared" si="6"/>
        <v>6300</v>
      </c>
      <c r="O18" s="66"/>
    </row>
    <row r="19" spans="1:25" s="8" customFormat="1" x14ac:dyDescent="0.2">
      <c r="A19" s="69" t="s">
        <v>827</v>
      </c>
      <c r="B19" s="68" t="s">
        <v>826</v>
      </c>
      <c r="C19" s="67">
        <f t="shared" ref="C19:N19" si="7">C20+C28</f>
        <v>0</v>
      </c>
      <c r="D19" s="67">
        <f t="shared" si="7"/>
        <v>0</v>
      </c>
      <c r="E19" s="67">
        <f t="shared" si="7"/>
        <v>0</v>
      </c>
      <c r="F19" s="67">
        <f t="shared" si="7"/>
        <v>0</v>
      </c>
      <c r="G19" s="82">
        <f t="shared" si="7"/>
        <v>0</v>
      </c>
      <c r="H19" s="67">
        <f t="shared" si="7"/>
        <v>0</v>
      </c>
      <c r="I19" s="67">
        <f t="shared" si="7"/>
        <v>0</v>
      </c>
      <c r="J19" s="67">
        <f t="shared" si="7"/>
        <v>0</v>
      </c>
      <c r="K19" s="546">
        <f t="shared" si="7"/>
        <v>0</v>
      </c>
      <c r="L19" s="63">
        <f t="shared" si="7"/>
        <v>0</v>
      </c>
      <c r="M19" s="63">
        <f t="shared" si="7"/>
        <v>0</v>
      </c>
      <c r="N19" s="63">
        <f t="shared" si="7"/>
        <v>0</v>
      </c>
      <c r="O19" s="66"/>
      <c r="P19" s="86">
        <f t="shared" ref="P19:P22" si="8">Q19+R19+S19+T19</f>
        <v>0</v>
      </c>
      <c r="Q19" s="395"/>
      <c r="R19" s="395"/>
      <c r="S19" s="395"/>
      <c r="T19" s="475"/>
      <c r="U19" s="397"/>
      <c r="Y19" s="397"/>
    </row>
    <row r="20" spans="1:25" s="8" customFormat="1" x14ac:dyDescent="0.2">
      <c r="A20" s="69" t="s">
        <v>825</v>
      </c>
      <c r="B20" s="68" t="s">
        <v>824</v>
      </c>
      <c r="C20" s="67">
        <f t="shared" ref="C20:N20" si="9">C21+C23+C26+C27</f>
        <v>0</v>
      </c>
      <c r="D20" s="67">
        <f t="shared" si="9"/>
        <v>0</v>
      </c>
      <c r="E20" s="67">
        <f t="shared" si="9"/>
        <v>0</v>
      </c>
      <c r="F20" s="67">
        <f t="shared" si="9"/>
        <v>0</v>
      </c>
      <c r="G20" s="82">
        <f t="shared" si="9"/>
        <v>0</v>
      </c>
      <c r="H20" s="67">
        <f t="shared" si="9"/>
        <v>0</v>
      </c>
      <c r="I20" s="67">
        <f t="shared" si="9"/>
        <v>0</v>
      </c>
      <c r="J20" s="67">
        <f t="shared" si="9"/>
        <v>0</v>
      </c>
      <c r="K20" s="546">
        <f t="shared" si="9"/>
        <v>0</v>
      </c>
      <c r="L20" s="63">
        <f t="shared" si="9"/>
        <v>0</v>
      </c>
      <c r="M20" s="63">
        <f t="shared" si="9"/>
        <v>0</v>
      </c>
      <c r="N20" s="63">
        <f t="shared" si="9"/>
        <v>0</v>
      </c>
      <c r="O20" s="66"/>
      <c r="P20" s="86">
        <f t="shared" si="8"/>
        <v>0</v>
      </c>
      <c r="Q20" s="395"/>
      <c r="R20" s="395"/>
      <c r="S20" s="395"/>
      <c r="T20" s="475"/>
      <c r="U20" s="397"/>
      <c r="Y20" s="397"/>
    </row>
    <row r="21" spans="1:25" s="18" customFormat="1" x14ac:dyDescent="0.2">
      <c r="A21" s="65" t="s">
        <v>823</v>
      </c>
      <c r="B21" s="64" t="s">
        <v>822</v>
      </c>
      <c r="C21" s="63">
        <f t="shared" ref="C21:N21" si="10">C22</f>
        <v>0</v>
      </c>
      <c r="D21" s="63">
        <f t="shared" si="10"/>
        <v>0</v>
      </c>
      <c r="E21" s="63">
        <f t="shared" si="10"/>
        <v>0</v>
      </c>
      <c r="F21" s="63">
        <f t="shared" si="10"/>
        <v>0</v>
      </c>
      <c r="G21" s="85">
        <f t="shared" si="10"/>
        <v>0</v>
      </c>
      <c r="H21" s="63">
        <f t="shared" si="10"/>
        <v>0</v>
      </c>
      <c r="I21" s="63">
        <f t="shared" si="10"/>
        <v>0</v>
      </c>
      <c r="J21" s="63">
        <f t="shared" si="10"/>
        <v>0</v>
      </c>
      <c r="K21" s="548">
        <f t="shared" si="10"/>
        <v>0</v>
      </c>
      <c r="L21" s="63">
        <f t="shared" si="10"/>
        <v>0</v>
      </c>
      <c r="M21" s="63">
        <f t="shared" si="10"/>
        <v>0</v>
      </c>
      <c r="N21" s="63">
        <f t="shared" si="10"/>
        <v>0</v>
      </c>
      <c r="O21" s="62"/>
      <c r="P21" s="86">
        <f t="shared" si="8"/>
        <v>0</v>
      </c>
      <c r="Q21" s="407"/>
      <c r="R21" s="407"/>
      <c r="S21" s="407"/>
      <c r="T21" s="476"/>
      <c r="U21" s="406"/>
      <c r="Y21" s="406"/>
    </row>
    <row r="22" spans="1:25" ht="16.5" customHeight="1" x14ac:dyDescent="0.2">
      <c r="A22" s="250" t="s">
        <v>821</v>
      </c>
      <c r="B22" s="936" t="s">
        <v>820</v>
      </c>
      <c r="C22" s="59">
        <v>0</v>
      </c>
      <c r="D22" s="59"/>
      <c r="E22" s="59">
        <f>C22+D22</f>
        <v>0</v>
      </c>
      <c r="F22" s="228">
        <f>G22+H22+I22+J22</f>
        <v>0</v>
      </c>
      <c r="G22" s="252">
        <v>0</v>
      </c>
      <c r="H22" s="228">
        <v>0</v>
      </c>
      <c r="I22" s="228">
        <v>0</v>
      </c>
      <c r="J22" s="228">
        <v>0</v>
      </c>
      <c r="K22" s="549">
        <v>0</v>
      </c>
      <c r="L22" s="960">
        <v>0</v>
      </c>
      <c r="M22" s="960">
        <v>0</v>
      </c>
      <c r="N22" s="960">
        <v>0</v>
      </c>
      <c r="O22" s="3">
        <v>1</v>
      </c>
      <c r="P22" s="86">
        <f t="shared" si="8"/>
        <v>0</v>
      </c>
      <c r="Q22" s="398"/>
      <c r="R22" s="398"/>
      <c r="S22" s="398"/>
      <c r="T22" s="477"/>
      <c r="U22" s="399"/>
      <c r="Y22" s="399"/>
    </row>
    <row r="23" spans="1:25" s="18" customFormat="1" hidden="1" x14ac:dyDescent="0.2">
      <c r="A23" s="606" t="s">
        <v>819</v>
      </c>
      <c r="B23" s="607" t="s">
        <v>818</v>
      </c>
      <c r="C23" s="608">
        <f t="shared" ref="C23:N23" si="11">C24+C25</f>
        <v>0</v>
      </c>
      <c r="D23" s="608">
        <f t="shared" si="11"/>
        <v>0</v>
      </c>
      <c r="E23" s="608">
        <f t="shared" si="11"/>
        <v>0</v>
      </c>
      <c r="F23" s="608">
        <f t="shared" si="11"/>
        <v>0</v>
      </c>
      <c r="G23" s="608">
        <f t="shared" si="11"/>
        <v>0</v>
      </c>
      <c r="H23" s="608">
        <f t="shared" si="11"/>
        <v>0</v>
      </c>
      <c r="I23" s="608">
        <f t="shared" si="11"/>
        <v>0</v>
      </c>
      <c r="J23" s="608">
        <f t="shared" si="11"/>
        <v>0</v>
      </c>
      <c r="K23" s="63">
        <f t="shared" si="11"/>
        <v>0</v>
      </c>
      <c r="L23" s="63">
        <f t="shared" si="11"/>
        <v>0</v>
      </c>
      <c r="M23" s="63">
        <f t="shared" si="11"/>
        <v>0</v>
      </c>
      <c r="N23" s="63">
        <f t="shared" si="11"/>
        <v>0</v>
      </c>
      <c r="O23" s="62"/>
    </row>
    <row r="24" spans="1:25" hidden="1" x14ac:dyDescent="0.2">
      <c r="A24" s="61" t="s">
        <v>817</v>
      </c>
      <c r="B24" s="60" t="s">
        <v>816</v>
      </c>
      <c r="C24" s="59"/>
      <c r="D24" s="59"/>
      <c r="E24" s="59">
        <f>C24+D24</f>
        <v>0</v>
      </c>
      <c r="F24" s="59">
        <f>G24+H24+I24+J24</f>
        <v>0</v>
      </c>
      <c r="G24" s="59"/>
      <c r="H24" s="59"/>
      <c r="I24" s="59"/>
      <c r="J24" s="59"/>
      <c r="K24" s="59">
        <v>0</v>
      </c>
      <c r="L24" s="59">
        <v>0</v>
      </c>
      <c r="M24" s="59">
        <v>0</v>
      </c>
      <c r="N24" s="59">
        <v>0</v>
      </c>
      <c r="O24" s="3">
        <v>1</v>
      </c>
    </row>
    <row r="25" spans="1:25" ht="25.5" hidden="1" x14ac:dyDescent="0.2">
      <c r="A25" s="61" t="s">
        <v>815</v>
      </c>
      <c r="B25" s="60" t="s">
        <v>814</v>
      </c>
      <c r="C25" s="59"/>
      <c r="D25" s="59"/>
      <c r="E25" s="59">
        <f>C25+D25</f>
        <v>0</v>
      </c>
      <c r="F25" s="59">
        <f>G25+H25+I25+J25</f>
        <v>0</v>
      </c>
      <c r="G25" s="59"/>
      <c r="H25" s="59"/>
      <c r="I25" s="59"/>
      <c r="J25" s="59"/>
      <c r="K25" s="59">
        <v>0</v>
      </c>
      <c r="L25" s="59">
        <v>0</v>
      </c>
      <c r="M25" s="59">
        <v>0</v>
      </c>
      <c r="N25" s="59">
        <v>0</v>
      </c>
      <c r="O25" s="3">
        <v>1</v>
      </c>
    </row>
    <row r="26" spans="1:25" hidden="1" x14ac:dyDescent="0.2">
      <c r="A26" s="61" t="s">
        <v>813</v>
      </c>
      <c r="B26" s="60" t="s">
        <v>812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idden="1" x14ac:dyDescent="0.2">
      <c r="A27" s="61" t="s">
        <v>811</v>
      </c>
      <c r="B27" s="60" t="s">
        <v>810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83">
        <v>1</v>
      </c>
    </row>
    <row r="28" spans="1:25" s="8" customFormat="1" hidden="1" x14ac:dyDescent="0.2">
      <c r="A28" s="69" t="s">
        <v>809</v>
      </c>
      <c r="B28" s="68" t="s">
        <v>808</v>
      </c>
      <c r="C28" s="67">
        <f t="shared" ref="C28:N28" si="12">C29</f>
        <v>0</v>
      </c>
      <c r="D28" s="67">
        <f t="shared" si="12"/>
        <v>0</v>
      </c>
      <c r="E28" s="67">
        <f t="shared" si="12"/>
        <v>0</v>
      </c>
      <c r="F28" s="67">
        <f t="shared" si="12"/>
        <v>0</v>
      </c>
      <c r="G28" s="67">
        <f t="shared" si="12"/>
        <v>0</v>
      </c>
      <c r="H28" s="67">
        <f t="shared" si="12"/>
        <v>0</v>
      </c>
      <c r="I28" s="67">
        <f t="shared" si="12"/>
        <v>0</v>
      </c>
      <c r="J28" s="67">
        <f t="shared" si="12"/>
        <v>0</v>
      </c>
      <c r="K28" s="67">
        <f t="shared" si="12"/>
        <v>0</v>
      </c>
      <c r="L28" s="67">
        <f t="shared" si="12"/>
        <v>0</v>
      </c>
      <c r="M28" s="67">
        <f t="shared" si="12"/>
        <v>0</v>
      </c>
      <c r="N28" s="67">
        <f t="shared" si="12"/>
        <v>0</v>
      </c>
      <c r="O28" s="66"/>
    </row>
    <row r="29" spans="1:25" hidden="1" x14ac:dyDescent="0.2">
      <c r="A29" s="586" t="s">
        <v>807</v>
      </c>
      <c r="B29" s="587" t="s">
        <v>806</v>
      </c>
      <c r="C29" s="588"/>
      <c r="D29" s="588"/>
      <c r="E29" s="588">
        <f>C29+D29</f>
        <v>0</v>
      </c>
      <c r="F29" s="588">
        <f>G29+H29+I29+J29</f>
        <v>0</v>
      </c>
      <c r="G29" s="588"/>
      <c r="H29" s="588"/>
      <c r="I29" s="588"/>
      <c r="J29" s="588"/>
      <c r="K29" s="59">
        <v>0</v>
      </c>
      <c r="L29" s="59">
        <v>0</v>
      </c>
      <c r="M29" s="59">
        <v>0</v>
      </c>
      <c r="N29" s="59">
        <v>0</v>
      </c>
      <c r="O29" s="3">
        <v>1</v>
      </c>
    </row>
    <row r="30" spans="1:25" s="8" customFormat="1" x14ac:dyDescent="0.2">
      <c r="A30" s="248" t="s">
        <v>805</v>
      </c>
      <c r="B30" s="249" t="s">
        <v>804</v>
      </c>
      <c r="C30" s="67">
        <f t="shared" ref="C30:N30" si="13">C31+C46+C48+C50+C56</f>
        <v>6716</v>
      </c>
      <c r="D30" s="426">
        <f t="shared" si="13"/>
        <v>0</v>
      </c>
      <c r="E30" s="67">
        <f t="shared" si="13"/>
        <v>6716</v>
      </c>
      <c r="F30" s="227">
        <f t="shared" si="13"/>
        <v>6716</v>
      </c>
      <c r="G30" s="253">
        <f t="shared" si="13"/>
        <v>1641</v>
      </c>
      <c r="H30" s="227">
        <f t="shared" si="13"/>
        <v>1660</v>
      </c>
      <c r="I30" s="227">
        <f t="shared" si="13"/>
        <v>1875</v>
      </c>
      <c r="J30" s="227">
        <f t="shared" si="13"/>
        <v>1540</v>
      </c>
      <c r="K30" s="546">
        <f t="shared" si="13"/>
        <v>15</v>
      </c>
      <c r="L30" s="63">
        <f t="shared" si="13"/>
        <v>6200</v>
      </c>
      <c r="M30" s="63">
        <f t="shared" si="13"/>
        <v>6250</v>
      </c>
      <c r="N30" s="63">
        <f t="shared" si="13"/>
        <v>6300</v>
      </c>
      <c r="O30" s="66"/>
      <c r="P30" s="86">
        <f t="shared" ref="P30" si="14">Q30+R30+S30+T30</f>
        <v>0</v>
      </c>
      <c r="Q30" s="395"/>
      <c r="R30" s="395"/>
      <c r="S30" s="395"/>
      <c r="T30" s="475"/>
      <c r="U30" s="397"/>
      <c r="Y30" s="397"/>
    </row>
    <row r="31" spans="1:25" s="8" customFormat="1" ht="15.75" customHeight="1" x14ac:dyDescent="0.2">
      <c r="A31" s="248" t="s">
        <v>803</v>
      </c>
      <c r="B31" s="249" t="s">
        <v>802</v>
      </c>
      <c r="C31" s="226">
        <f t="shared" ref="C31:X31" si="15">C32+C33+C34+C35+C36+C37+C38+C39+C40+C41+C42+C43+C44+C45</f>
        <v>6716</v>
      </c>
      <c r="D31" s="227">
        <f t="shared" si="15"/>
        <v>0</v>
      </c>
      <c r="E31" s="226">
        <f t="shared" si="15"/>
        <v>6716</v>
      </c>
      <c r="F31" s="227">
        <f t="shared" si="15"/>
        <v>6716</v>
      </c>
      <c r="G31" s="253">
        <f t="shared" si="15"/>
        <v>1641</v>
      </c>
      <c r="H31" s="227">
        <f t="shared" si="15"/>
        <v>1660</v>
      </c>
      <c r="I31" s="227">
        <f t="shared" si="15"/>
        <v>1875</v>
      </c>
      <c r="J31" s="227">
        <f t="shared" si="15"/>
        <v>1540</v>
      </c>
      <c r="K31" s="550">
        <f t="shared" si="15"/>
        <v>0</v>
      </c>
      <c r="L31" s="961">
        <f t="shared" si="15"/>
        <v>6200</v>
      </c>
      <c r="M31" s="961">
        <f t="shared" si="15"/>
        <v>6250</v>
      </c>
      <c r="N31" s="961">
        <f t="shared" si="15"/>
        <v>6300</v>
      </c>
      <c r="O31" s="227">
        <f t="shared" si="15"/>
        <v>14</v>
      </c>
      <c r="P31" s="227">
        <f t="shared" si="15"/>
        <v>0</v>
      </c>
      <c r="Q31" s="227">
        <f t="shared" si="15"/>
        <v>0</v>
      </c>
      <c r="R31" s="227">
        <f t="shared" si="15"/>
        <v>0</v>
      </c>
      <c r="S31" s="227">
        <f t="shared" si="15"/>
        <v>0</v>
      </c>
      <c r="T31" s="227">
        <f t="shared" si="15"/>
        <v>5587</v>
      </c>
      <c r="U31" s="227">
        <f t="shared" si="15"/>
        <v>2634</v>
      </c>
      <c r="V31" s="227">
        <f t="shared" si="15"/>
        <v>0</v>
      </c>
      <c r="W31" s="227">
        <f t="shared" si="15"/>
        <v>0</v>
      </c>
      <c r="X31" s="519" t="e">
        <f t="shared" si="15"/>
        <v>#VALUE!</v>
      </c>
      <c r="Y31" s="227"/>
    </row>
    <row r="32" spans="1:25" hidden="1" x14ac:dyDescent="0.2">
      <c r="A32" s="609" t="s">
        <v>801</v>
      </c>
      <c r="B32" s="610" t="s">
        <v>800</v>
      </c>
      <c r="C32" s="611"/>
      <c r="D32" s="611"/>
      <c r="E32" s="611">
        <f t="shared" ref="E32:E45" si="16">C32+D32</f>
        <v>0</v>
      </c>
      <c r="F32" s="611">
        <f t="shared" ref="F32:F45" si="17">G32+H32+I32+J32</f>
        <v>0</v>
      </c>
      <c r="G32" s="611"/>
      <c r="H32" s="611"/>
      <c r="I32" s="611"/>
      <c r="J32" s="611"/>
      <c r="K32" s="59">
        <v>0</v>
      </c>
      <c r="L32" s="59">
        <v>0</v>
      </c>
      <c r="M32" s="59">
        <v>0</v>
      </c>
      <c r="N32" s="59">
        <v>0</v>
      </c>
      <c r="O32" s="3">
        <v>1</v>
      </c>
      <c r="Q32" s="261">
        <v>0</v>
      </c>
      <c r="R32" s="262"/>
      <c r="S32" s="263"/>
    </row>
    <row r="33" spans="1:34" s="31" customFormat="1" x14ac:dyDescent="0.2">
      <c r="A33" s="248" t="s">
        <v>799</v>
      </c>
      <c r="B33" s="249" t="s">
        <v>798</v>
      </c>
      <c r="C33" s="228">
        <v>209</v>
      </c>
      <c r="D33" s="228"/>
      <c r="E33" s="228">
        <f t="shared" si="16"/>
        <v>209</v>
      </c>
      <c r="F33" s="227">
        <f t="shared" si="17"/>
        <v>209</v>
      </c>
      <c r="G33" s="228">
        <v>40</v>
      </c>
      <c r="H33" s="228">
        <v>60</v>
      </c>
      <c r="I33" s="228">
        <v>50</v>
      </c>
      <c r="J33" s="228">
        <v>59</v>
      </c>
      <c r="K33" s="552">
        <v>0</v>
      </c>
      <c r="L33" s="962">
        <v>0</v>
      </c>
      <c r="M33" s="962">
        <v>0</v>
      </c>
      <c r="N33" s="962">
        <v>0</v>
      </c>
      <c r="O33" s="7">
        <v>1</v>
      </c>
      <c r="P33" s="86">
        <f>Q33+R33+S33+T33</f>
        <v>0</v>
      </c>
      <c r="Q33" s="269"/>
      <c r="R33" s="260"/>
      <c r="S33" s="137"/>
      <c r="T33" s="478"/>
      <c r="U33" s="490">
        <f>G33+H33</f>
        <v>100</v>
      </c>
      <c r="Y33" s="500"/>
      <c r="AC33" s="31" t="s">
        <v>1027</v>
      </c>
      <c r="AD33" s="997"/>
      <c r="AE33" s="997"/>
      <c r="AF33" s="998"/>
      <c r="AG33" s="998"/>
      <c r="AH33" s="998"/>
    </row>
    <row r="34" spans="1:34" hidden="1" x14ac:dyDescent="0.2">
      <c r="A34" s="612" t="s">
        <v>797</v>
      </c>
      <c r="B34" s="613" t="s">
        <v>796</v>
      </c>
      <c r="C34" s="614"/>
      <c r="D34" s="614"/>
      <c r="E34" s="614">
        <f t="shared" si="16"/>
        <v>0</v>
      </c>
      <c r="F34" s="614">
        <f t="shared" si="17"/>
        <v>0</v>
      </c>
      <c r="G34" s="614"/>
      <c r="H34" s="614"/>
      <c r="I34" s="614"/>
      <c r="J34" s="614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T34" s="1">
        <v>4920</v>
      </c>
      <c r="U34" s="1">
        <v>-280</v>
      </c>
    </row>
    <row r="35" spans="1:34" hidden="1" x14ac:dyDescent="0.2">
      <c r="A35" s="61" t="s">
        <v>795</v>
      </c>
      <c r="B35" s="60" t="s">
        <v>794</v>
      </c>
      <c r="C35" s="59"/>
      <c r="D35" s="59"/>
      <c r="E35" s="59">
        <f t="shared" si="16"/>
        <v>0</v>
      </c>
      <c r="F35" s="59">
        <f t="shared" si="17"/>
        <v>0</v>
      </c>
      <c r="G35" s="59"/>
      <c r="H35" s="59"/>
      <c r="I35" s="59"/>
      <c r="J35" s="59"/>
      <c r="K35" s="59">
        <v>0</v>
      </c>
      <c r="L35" s="59">
        <v>0</v>
      </c>
      <c r="M35" s="59">
        <v>0</v>
      </c>
      <c r="N35" s="59">
        <v>0</v>
      </c>
      <c r="O35" s="3">
        <v>1</v>
      </c>
      <c r="T35" s="1">
        <v>667</v>
      </c>
      <c r="U35" s="1">
        <v>-33</v>
      </c>
    </row>
    <row r="36" spans="1:34" hidden="1" x14ac:dyDescent="0.2">
      <c r="A36" s="61" t="s">
        <v>793</v>
      </c>
      <c r="B36" s="60" t="s">
        <v>792</v>
      </c>
      <c r="C36" s="59"/>
      <c r="D36" s="59"/>
      <c r="E36" s="59">
        <f t="shared" si="16"/>
        <v>0</v>
      </c>
      <c r="F36" s="59">
        <f t="shared" si="17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U36" s="1">
        <v>-353</v>
      </c>
    </row>
    <row r="37" spans="1:34" hidden="1" x14ac:dyDescent="0.2">
      <c r="A37" s="61" t="s">
        <v>791</v>
      </c>
      <c r="B37" s="60" t="s">
        <v>790</v>
      </c>
      <c r="C37" s="59"/>
      <c r="D37" s="59"/>
      <c r="E37" s="59">
        <f t="shared" si="16"/>
        <v>0</v>
      </c>
      <c r="F37" s="59">
        <f t="shared" si="17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</row>
    <row r="38" spans="1:34" ht="25.5" hidden="1" x14ac:dyDescent="0.2">
      <c r="A38" s="61" t="s">
        <v>789</v>
      </c>
      <c r="B38" s="60" t="s">
        <v>788</v>
      </c>
      <c r="C38" s="59"/>
      <c r="D38" s="59"/>
      <c r="E38" s="59">
        <f t="shared" si="16"/>
        <v>0</v>
      </c>
      <c r="F38" s="59">
        <f t="shared" si="17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</row>
    <row r="39" spans="1:34" hidden="1" x14ac:dyDescent="0.2">
      <c r="A39" s="61" t="s">
        <v>787</v>
      </c>
      <c r="B39" s="60" t="s">
        <v>786</v>
      </c>
      <c r="C39" s="59"/>
      <c r="D39" s="59"/>
      <c r="E39" s="59">
        <f t="shared" si="16"/>
        <v>0</v>
      </c>
      <c r="F39" s="59">
        <f t="shared" si="17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34" hidden="1" x14ac:dyDescent="0.2">
      <c r="A40" s="586" t="s">
        <v>785</v>
      </c>
      <c r="B40" s="587" t="s">
        <v>784</v>
      </c>
      <c r="C40" s="588"/>
      <c r="D40" s="588"/>
      <c r="E40" s="588">
        <f t="shared" si="16"/>
        <v>0</v>
      </c>
      <c r="F40" s="588">
        <f t="shared" si="17"/>
        <v>0</v>
      </c>
      <c r="G40" s="588"/>
      <c r="H40" s="588"/>
      <c r="I40" s="588"/>
      <c r="J40" s="588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34" s="31" customFormat="1" x14ac:dyDescent="0.2">
      <c r="A41" s="250" t="s">
        <v>783</v>
      </c>
      <c r="B41" s="251" t="s">
        <v>782</v>
      </c>
      <c r="C41" s="228">
        <v>5426</v>
      </c>
      <c r="D41" s="228"/>
      <c r="E41" s="228">
        <f t="shared" si="16"/>
        <v>5426</v>
      </c>
      <c r="F41" s="227">
        <f t="shared" si="17"/>
        <v>5426</v>
      </c>
      <c r="G41" s="228">
        <v>1300</v>
      </c>
      <c r="H41" s="228">
        <v>1300</v>
      </c>
      <c r="I41" s="228">
        <v>1600</v>
      </c>
      <c r="J41" s="228">
        <v>1226</v>
      </c>
      <c r="K41" s="552">
        <v>0</v>
      </c>
      <c r="L41" s="962">
        <v>6200</v>
      </c>
      <c r="M41" s="962">
        <v>6250</v>
      </c>
      <c r="N41" s="962">
        <v>6300</v>
      </c>
      <c r="O41" s="7">
        <v>1</v>
      </c>
      <c r="P41" s="86">
        <f t="shared" ref="P41:P42" si="18">Q41+R41+S41+T41</f>
        <v>0</v>
      </c>
      <c r="Q41" s="312"/>
      <c r="R41" s="403"/>
      <c r="S41" s="398"/>
      <c r="T41" s="478"/>
      <c r="U41" s="490">
        <f>G41+H41</f>
        <v>2600</v>
      </c>
      <c r="Y41" s="500"/>
      <c r="Z41" s="530"/>
      <c r="AA41" s="428"/>
      <c r="AD41" s="227"/>
      <c r="AE41" s="252"/>
      <c r="AF41" s="228"/>
      <c r="AG41" s="228"/>
      <c r="AH41" s="228"/>
    </row>
    <row r="42" spans="1:34" s="31" customFormat="1" x14ac:dyDescent="0.2">
      <c r="A42" s="250" t="s">
        <v>1003</v>
      </c>
      <c r="B42" s="251" t="s">
        <v>780</v>
      </c>
      <c r="C42" s="228">
        <v>1080</v>
      </c>
      <c r="D42" s="228"/>
      <c r="E42" s="228">
        <f t="shared" si="16"/>
        <v>1080</v>
      </c>
      <c r="F42" s="227">
        <f t="shared" si="17"/>
        <v>1080</v>
      </c>
      <c r="G42" s="228">
        <v>300</v>
      </c>
      <c r="H42" s="228">
        <v>300</v>
      </c>
      <c r="I42" s="228">
        <v>225</v>
      </c>
      <c r="J42" s="228">
        <v>255</v>
      </c>
      <c r="K42" s="552">
        <v>0</v>
      </c>
      <c r="L42" s="962">
        <v>0</v>
      </c>
      <c r="M42" s="962">
        <v>0</v>
      </c>
      <c r="N42" s="962">
        <v>0</v>
      </c>
      <c r="O42" s="7">
        <v>1</v>
      </c>
      <c r="P42" s="86">
        <f t="shared" si="18"/>
        <v>0</v>
      </c>
      <c r="Q42" s="277"/>
      <c r="R42" s="277"/>
      <c r="S42" s="277"/>
      <c r="T42" s="478"/>
      <c r="U42" s="490">
        <f>G42+H42</f>
        <v>600</v>
      </c>
      <c r="X42" s="31" t="s">
        <v>958</v>
      </c>
      <c r="Y42" s="500"/>
      <c r="AC42" s="31" t="s">
        <v>1028</v>
      </c>
      <c r="AD42" s="227"/>
      <c r="AE42" s="252"/>
      <c r="AF42" s="228"/>
      <c r="AG42" s="228"/>
      <c r="AH42" s="996"/>
    </row>
    <row r="43" spans="1:34" ht="25.5" hidden="1" x14ac:dyDescent="0.2">
      <c r="A43" s="612" t="s">
        <v>779</v>
      </c>
      <c r="B43" s="613" t="s">
        <v>778</v>
      </c>
      <c r="C43" s="614"/>
      <c r="D43" s="614"/>
      <c r="E43" s="614">
        <f t="shared" si="16"/>
        <v>0</v>
      </c>
      <c r="F43" s="614">
        <f t="shared" si="17"/>
        <v>0</v>
      </c>
      <c r="G43" s="614"/>
      <c r="H43" s="614"/>
      <c r="I43" s="614"/>
      <c r="J43" s="614"/>
      <c r="K43" s="59">
        <v>0</v>
      </c>
      <c r="L43" s="59">
        <v>0</v>
      </c>
      <c r="M43" s="59">
        <v>0</v>
      </c>
      <c r="N43" s="59">
        <v>0</v>
      </c>
      <c r="O43" s="3">
        <v>1</v>
      </c>
    </row>
    <row r="44" spans="1:34" hidden="1" x14ac:dyDescent="0.2">
      <c r="A44" s="586" t="s">
        <v>777</v>
      </c>
      <c r="B44" s="587" t="s">
        <v>776</v>
      </c>
      <c r="C44" s="588"/>
      <c r="D44" s="588"/>
      <c r="E44" s="588">
        <f t="shared" si="16"/>
        <v>0</v>
      </c>
      <c r="F44" s="588">
        <f t="shared" si="17"/>
        <v>0</v>
      </c>
      <c r="G44" s="588"/>
      <c r="H44" s="588"/>
      <c r="I44" s="588"/>
      <c r="J44" s="588"/>
      <c r="K44" s="59">
        <v>0</v>
      </c>
      <c r="L44" s="59">
        <v>0</v>
      </c>
      <c r="M44" s="59">
        <v>0</v>
      </c>
      <c r="N44" s="59">
        <v>0</v>
      </c>
      <c r="O44" s="3">
        <v>1</v>
      </c>
    </row>
    <row r="45" spans="1:34" s="31" customFormat="1" x14ac:dyDescent="0.2">
      <c r="A45" s="250" t="s">
        <v>775</v>
      </c>
      <c r="B45" s="251" t="s">
        <v>774</v>
      </c>
      <c r="C45" s="228">
        <v>1</v>
      </c>
      <c r="D45" s="228"/>
      <c r="E45" s="228">
        <f t="shared" si="16"/>
        <v>1</v>
      </c>
      <c r="F45" s="228">
        <f t="shared" si="17"/>
        <v>1</v>
      </c>
      <c r="G45" s="228">
        <v>1</v>
      </c>
      <c r="H45" s="228">
        <v>0</v>
      </c>
      <c r="I45" s="228">
        <v>0</v>
      </c>
      <c r="J45" s="228">
        <v>0</v>
      </c>
      <c r="K45" s="552">
        <v>0</v>
      </c>
      <c r="L45" s="962">
        <v>0</v>
      </c>
      <c r="M45" s="962">
        <v>0</v>
      </c>
      <c r="N45" s="962">
        <v>0</v>
      </c>
      <c r="O45" s="7">
        <v>1</v>
      </c>
      <c r="P45" s="86">
        <f>Q45+R45+S45+T45</f>
        <v>0</v>
      </c>
      <c r="Q45" s="412"/>
      <c r="R45" s="398"/>
      <c r="S45" s="398"/>
      <c r="T45" s="478"/>
      <c r="U45" s="491"/>
      <c r="Y45" s="233"/>
    </row>
    <row r="46" spans="1:34" s="8" customFormat="1" hidden="1" x14ac:dyDescent="0.2">
      <c r="A46" s="603" t="s">
        <v>773</v>
      </c>
      <c r="B46" s="604" t="s">
        <v>772</v>
      </c>
      <c r="C46" s="605">
        <f t="shared" ref="C46:N46" si="19">C47</f>
        <v>0</v>
      </c>
      <c r="D46" s="605">
        <f t="shared" si="19"/>
        <v>0</v>
      </c>
      <c r="E46" s="605">
        <f t="shared" si="19"/>
        <v>0</v>
      </c>
      <c r="F46" s="605">
        <f t="shared" si="19"/>
        <v>0</v>
      </c>
      <c r="G46" s="605">
        <f t="shared" si="19"/>
        <v>0</v>
      </c>
      <c r="H46" s="605">
        <f t="shared" si="19"/>
        <v>0</v>
      </c>
      <c r="I46" s="605">
        <f t="shared" si="19"/>
        <v>0</v>
      </c>
      <c r="J46" s="605">
        <f t="shared" si="19"/>
        <v>0</v>
      </c>
      <c r="K46" s="67">
        <f t="shared" si="19"/>
        <v>0</v>
      </c>
      <c r="L46" s="67">
        <f t="shared" si="19"/>
        <v>0</v>
      </c>
      <c r="M46" s="67">
        <f t="shared" si="19"/>
        <v>0</v>
      </c>
      <c r="N46" s="67">
        <f t="shared" si="19"/>
        <v>0</v>
      </c>
      <c r="O46" s="66"/>
    </row>
    <row r="47" spans="1:34" hidden="1" x14ac:dyDescent="0.2">
      <c r="A47" s="61" t="s">
        <v>771</v>
      </c>
      <c r="B47" s="60" t="s">
        <v>770</v>
      </c>
      <c r="C47" s="59"/>
      <c r="D47" s="59"/>
      <c r="E47" s="59">
        <f>C47+D47</f>
        <v>0</v>
      </c>
      <c r="F47" s="59">
        <f>G47+H47+I47+J47</f>
        <v>0</v>
      </c>
      <c r="G47" s="59"/>
      <c r="H47" s="59"/>
      <c r="I47" s="59"/>
      <c r="J47" s="59"/>
      <c r="K47" s="59">
        <v>0</v>
      </c>
      <c r="L47" s="59">
        <v>0</v>
      </c>
      <c r="M47" s="59">
        <v>0</v>
      </c>
      <c r="N47" s="59">
        <v>0</v>
      </c>
      <c r="O47" s="3">
        <v>1</v>
      </c>
    </row>
    <row r="48" spans="1:34" s="8" customFormat="1" hidden="1" x14ac:dyDescent="0.2">
      <c r="A48" s="69" t="s">
        <v>769</v>
      </c>
      <c r="B48" s="68" t="s">
        <v>768</v>
      </c>
      <c r="C48" s="67">
        <f t="shared" ref="C48:N48" si="20">C49</f>
        <v>0</v>
      </c>
      <c r="D48" s="67">
        <f t="shared" si="20"/>
        <v>0</v>
      </c>
      <c r="E48" s="67">
        <f t="shared" si="20"/>
        <v>0</v>
      </c>
      <c r="F48" s="67">
        <f t="shared" si="20"/>
        <v>0</v>
      </c>
      <c r="G48" s="67">
        <f t="shared" si="20"/>
        <v>0</v>
      </c>
      <c r="H48" s="67">
        <f t="shared" si="20"/>
        <v>0</v>
      </c>
      <c r="I48" s="67">
        <f t="shared" si="20"/>
        <v>0</v>
      </c>
      <c r="J48" s="67">
        <f t="shared" si="20"/>
        <v>0</v>
      </c>
      <c r="K48" s="67">
        <f t="shared" si="20"/>
        <v>0</v>
      </c>
      <c r="L48" s="67">
        <f t="shared" si="20"/>
        <v>0</v>
      </c>
      <c r="M48" s="67">
        <f t="shared" si="20"/>
        <v>0</v>
      </c>
      <c r="N48" s="67">
        <f t="shared" si="20"/>
        <v>0</v>
      </c>
      <c r="O48" s="66"/>
    </row>
    <row r="49" spans="1:25" hidden="1" x14ac:dyDescent="0.2">
      <c r="A49" s="61" t="s">
        <v>767</v>
      </c>
      <c r="B49" s="60" t="s">
        <v>766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idden="1" x14ac:dyDescent="0.2">
      <c r="A50" s="69" t="s">
        <v>765</v>
      </c>
      <c r="B50" s="68" t="s">
        <v>764</v>
      </c>
      <c r="C50" s="67">
        <f t="shared" ref="C50:N50" si="21">C51+C52+C55</f>
        <v>0</v>
      </c>
      <c r="D50" s="67">
        <f t="shared" si="21"/>
        <v>0</v>
      </c>
      <c r="E50" s="67">
        <f t="shared" si="21"/>
        <v>0</v>
      </c>
      <c r="F50" s="67">
        <f t="shared" si="21"/>
        <v>0</v>
      </c>
      <c r="G50" s="67">
        <f t="shared" si="21"/>
        <v>0</v>
      </c>
      <c r="H50" s="67">
        <f t="shared" si="21"/>
        <v>0</v>
      </c>
      <c r="I50" s="67">
        <f t="shared" si="21"/>
        <v>0</v>
      </c>
      <c r="J50" s="67">
        <f t="shared" si="21"/>
        <v>0</v>
      </c>
      <c r="K50" s="67">
        <f t="shared" si="21"/>
        <v>0</v>
      </c>
      <c r="L50" s="67">
        <f t="shared" si="21"/>
        <v>0</v>
      </c>
      <c r="M50" s="67">
        <f t="shared" si="21"/>
        <v>0</v>
      </c>
      <c r="N50" s="67">
        <f t="shared" si="21"/>
        <v>0</v>
      </c>
      <c r="O50" s="66"/>
    </row>
    <row r="51" spans="1:25" hidden="1" x14ac:dyDescent="0.2">
      <c r="A51" s="61" t="s">
        <v>763</v>
      </c>
      <c r="B51" s="60" t="s">
        <v>762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18" customFormat="1" ht="25.5" hidden="1" x14ac:dyDescent="0.2">
      <c r="A52" s="65" t="s">
        <v>761</v>
      </c>
      <c r="B52" s="64" t="s">
        <v>760</v>
      </c>
      <c r="C52" s="63">
        <f t="shared" ref="C52:N52" si="22">C53+C54</f>
        <v>0</v>
      </c>
      <c r="D52" s="63">
        <f t="shared" si="22"/>
        <v>0</v>
      </c>
      <c r="E52" s="63">
        <f t="shared" si="22"/>
        <v>0</v>
      </c>
      <c r="F52" s="63">
        <f t="shared" si="22"/>
        <v>0</v>
      </c>
      <c r="G52" s="63">
        <f t="shared" si="22"/>
        <v>0</v>
      </c>
      <c r="H52" s="63">
        <f t="shared" si="22"/>
        <v>0</v>
      </c>
      <c r="I52" s="63">
        <f t="shared" si="22"/>
        <v>0</v>
      </c>
      <c r="J52" s="63">
        <f t="shared" si="22"/>
        <v>0</v>
      </c>
      <c r="K52" s="63">
        <f t="shared" si="22"/>
        <v>0</v>
      </c>
      <c r="L52" s="63">
        <f t="shared" si="22"/>
        <v>0</v>
      </c>
      <c r="M52" s="63">
        <f t="shared" si="22"/>
        <v>0</v>
      </c>
      <c r="N52" s="63">
        <f t="shared" si="22"/>
        <v>0</v>
      </c>
      <c r="O52" s="62"/>
    </row>
    <row r="53" spans="1:25" ht="25.5" hidden="1" x14ac:dyDescent="0.2">
      <c r="A53" s="61" t="s">
        <v>759</v>
      </c>
      <c r="B53" s="60" t="s">
        <v>758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2</v>
      </c>
    </row>
    <row r="54" spans="1:25" ht="25.5" hidden="1" x14ac:dyDescent="0.2">
      <c r="A54" s="61" t="s">
        <v>757</v>
      </c>
      <c r="B54" s="60" t="s">
        <v>756</v>
      </c>
      <c r="C54" s="59"/>
      <c r="D54" s="59"/>
      <c r="E54" s="59">
        <f>C54+D54</f>
        <v>0</v>
      </c>
      <c r="F54" s="59">
        <f>G54+H54+I54+J54</f>
        <v>0</v>
      </c>
      <c r="G54" s="59"/>
      <c r="H54" s="59"/>
      <c r="I54" s="59"/>
      <c r="J54" s="59"/>
      <c r="K54" s="59">
        <v>0</v>
      </c>
      <c r="L54" s="59">
        <v>0</v>
      </c>
      <c r="M54" s="59">
        <v>0</v>
      </c>
      <c r="N54" s="59">
        <v>0</v>
      </c>
      <c r="O54" s="3">
        <v>1</v>
      </c>
    </row>
    <row r="55" spans="1:25" hidden="1" x14ac:dyDescent="0.2">
      <c r="A55" s="586" t="s">
        <v>755</v>
      </c>
      <c r="B55" s="587" t="s">
        <v>754</v>
      </c>
      <c r="C55" s="588"/>
      <c r="D55" s="588"/>
      <c r="E55" s="588">
        <f>C55+D55</f>
        <v>0</v>
      </c>
      <c r="F55" s="588">
        <f>G55+H55+I55+J55</f>
        <v>0</v>
      </c>
      <c r="G55" s="588"/>
      <c r="H55" s="588"/>
      <c r="I55" s="588"/>
      <c r="J55" s="588"/>
      <c r="K55" s="59">
        <v>0</v>
      </c>
      <c r="L55" s="59">
        <v>0</v>
      </c>
      <c r="M55" s="59">
        <v>0</v>
      </c>
      <c r="N55" s="59">
        <v>0</v>
      </c>
      <c r="O55" s="3">
        <v>1</v>
      </c>
    </row>
    <row r="56" spans="1:25" s="8" customFormat="1" ht="0.75" customHeight="1" x14ac:dyDescent="0.2">
      <c r="A56" s="248" t="s">
        <v>753</v>
      </c>
      <c r="B56" s="249" t="s">
        <v>752</v>
      </c>
      <c r="C56" s="226">
        <f t="shared" ref="C56:N56" si="23">C57+C58+C59+C60</f>
        <v>0</v>
      </c>
      <c r="D56" s="227"/>
      <c r="E56" s="226">
        <f t="shared" si="23"/>
        <v>0</v>
      </c>
      <c r="F56" s="227">
        <f t="shared" si="23"/>
        <v>0</v>
      </c>
      <c r="G56" s="253">
        <f t="shared" si="23"/>
        <v>0</v>
      </c>
      <c r="H56" s="227">
        <f t="shared" si="23"/>
        <v>0</v>
      </c>
      <c r="I56" s="227">
        <f t="shared" si="23"/>
        <v>0</v>
      </c>
      <c r="J56" s="227">
        <f t="shared" si="23"/>
        <v>0</v>
      </c>
      <c r="K56" s="546">
        <f t="shared" si="23"/>
        <v>15</v>
      </c>
      <c r="L56" s="963">
        <f t="shared" si="23"/>
        <v>0</v>
      </c>
      <c r="M56" s="963">
        <f t="shared" si="23"/>
        <v>0</v>
      </c>
      <c r="N56" s="963">
        <f t="shared" si="23"/>
        <v>0</v>
      </c>
      <c r="O56" s="66"/>
      <c r="P56" s="86">
        <f>Q56+R56+S56+T56</f>
        <v>0</v>
      </c>
      <c r="Q56" s="395"/>
      <c r="R56" s="395"/>
      <c r="S56" s="395"/>
      <c r="T56" s="475"/>
      <c r="U56" s="492"/>
      <c r="Y56" s="397"/>
    </row>
    <row r="57" spans="1:25" hidden="1" x14ac:dyDescent="0.2">
      <c r="A57" s="609" t="s">
        <v>751</v>
      </c>
      <c r="B57" s="610" t="s">
        <v>750</v>
      </c>
      <c r="C57" s="611"/>
      <c r="D57" s="614"/>
      <c r="E57" s="614">
        <f>C57+D57</f>
        <v>0</v>
      </c>
      <c r="F57" s="611">
        <f>G57+H57+I57+J57</f>
        <v>0</v>
      </c>
      <c r="G57" s="611"/>
      <c r="H57" s="611"/>
      <c r="I57" s="611"/>
      <c r="J57" s="611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31" customFormat="1" ht="1.5" hidden="1" customHeight="1" x14ac:dyDescent="0.2">
      <c r="A58" s="250" t="s">
        <v>749</v>
      </c>
      <c r="B58" s="251" t="s">
        <v>748</v>
      </c>
      <c r="C58" s="916">
        <v>0</v>
      </c>
      <c r="D58" s="551"/>
      <c r="E58" s="519">
        <f>C58+D58</f>
        <v>0</v>
      </c>
      <c r="F58" s="227">
        <f>G58+H58+I58+J58</f>
        <v>0</v>
      </c>
      <c r="G58" s="228">
        <v>0</v>
      </c>
      <c r="H58" s="228">
        <v>0</v>
      </c>
      <c r="I58" s="227">
        <v>0</v>
      </c>
      <c r="J58" s="227">
        <v>0</v>
      </c>
      <c r="K58" s="552">
        <v>0</v>
      </c>
      <c r="L58" s="962">
        <v>0</v>
      </c>
      <c r="M58" s="962">
        <v>0</v>
      </c>
      <c r="N58" s="962">
        <v>0</v>
      </c>
      <c r="O58" s="7">
        <v>1</v>
      </c>
      <c r="P58" s="86">
        <f t="shared" ref="P58:P59" si="24">Q58+R58+S58+T58</f>
        <v>0</v>
      </c>
      <c r="Q58" s="398"/>
      <c r="R58" s="398"/>
      <c r="S58" s="398"/>
      <c r="T58" s="478"/>
      <c r="U58" s="490">
        <f>G58+H58</f>
        <v>0</v>
      </c>
      <c r="Y58" s="500"/>
    </row>
    <row r="59" spans="1:25" s="31" customFormat="1" ht="11.25" hidden="1" customHeight="1" thickBot="1" x14ac:dyDescent="0.25">
      <c r="A59" s="250" t="s">
        <v>747</v>
      </c>
      <c r="B59" s="251" t="s">
        <v>746</v>
      </c>
      <c r="C59" s="915">
        <v>0</v>
      </c>
      <c r="D59" s="551"/>
      <c r="E59" s="519">
        <v>0</v>
      </c>
      <c r="F59" s="227">
        <f>G59+H59+I59+J59</f>
        <v>0</v>
      </c>
      <c r="G59" s="228">
        <v>0</v>
      </c>
      <c r="H59" s="228">
        <v>0</v>
      </c>
      <c r="I59" s="227">
        <v>0</v>
      </c>
      <c r="J59" s="227">
        <v>0</v>
      </c>
      <c r="K59" s="552">
        <v>15</v>
      </c>
      <c r="L59" s="964">
        <v>0</v>
      </c>
      <c r="M59" s="962">
        <v>0</v>
      </c>
      <c r="N59" s="962">
        <v>0</v>
      </c>
      <c r="O59" s="7">
        <v>2</v>
      </c>
      <c r="P59" s="86">
        <f t="shared" si="24"/>
        <v>0</v>
      </c>
      <c r="Q59" s="398"/>
      <c r="R59" s="398"/>
      <c r="S59" s="398"/>
      <c r="T59" s="478"/>
      <c r="U59" s="490">
        <f>G59+H59</f>
        <v>0</v>
      </c>
      <c r="Y59" s="500"/>
    </row>
    <row r="60" spans="1:25" hidden="1" x14ac:dyDescent="0.2">
      <c r="A60" s="612" t="s">
        <v>745</v>
      </c>
      <c r="B60" s="613" t="s">
        <v>744</v>
      </c>
      <c r="C60" s="614"/>
      <c r="D60" s="59"/>
      <c r="E60" s="59">
        <f>C60+D60</f>
        <v>0</v>
      </c>
      <c r="F60" s="614">
        <f>G60+H60+I60+J60</f>
        <v>0</v>
      </c>
      <c r="G60" s="614"/>
      <c r="H60" s="614"/>
      <c r="I60" s="614"/>
      <c r="J60" s="614"/>
      <c r="K60" s="59">
        <v>0</v>
      </c>
      <c r="L60" s="59">
        <v>0</v>
      </c>
      <c r="M60" s="59">
        <v>0</v>
      </c>
      <c r="N60" s="59">
        <v>0</v>
      </c>
      <c r="O60" s="3">
        <v>1</v>
      </c>
    </row>
    <row r="61" spans="1:25" s="8" customFormat="1" hidden="1" x14ac:dyDescent="0.2">
      <c r="A61" s="69" t="s">
        <v>743</v>
      </c>
      <c r="B61" s="68" t="s">
        <v>742</v>
      </c>
      <c r="C61" s="67">
        <f t="shared" ref="C61:N61" si="25">C62</f>
        <v>0</v>
      </c>
      <c r="D61" s="67">
        <f t="shared" si="25"/>
        <v>0</v>
      </c>
      <c r="E61" s="67">
        <f t="shared" si="25"/>
        <v>0</v>
      </c>
      <c r="F61" s="67">
        <f t="shared" si="25"/>
        <v>0</v>
      </c>
      <c r="G61" s="67">
        <f t="shared" si="25"/>
        <v>0</v>
      </c>
      <c r="H61" s="67">
        <f t="shared" si="25"/>
        <v>0</v>
      </c>
      <c r="I61" s="67">
        <f t="shared" si="25"/>
        <v>0</v>
      </c>
      <c r="J61" s="67">
        <f t="shared" si="25"/>
        <v>0</v>
      </c>
      <c r="K61" s="67">
        <f t="shared" si="25"/>
        <v>0</v>
      </c>
      <c r="L61" s="67">
        <f t="shared" si="25"/>
        <v>0</v>
      </c>
      <c r="M61" s="67">
        <f t="shared" si="25"/>
        <v>0</v>
      </c>
      <c r="N61" s="67">
        <f t="shared" si="25"/>
        <v>0</v>
      </c>
      <c r="O61" s="66"/>
    </row>
    <row r="62" spans="1:25" s="8" customFormat="1" hidden="1" x14ac:dyDescent="0.2">
      <c r="A62" s="69" t="s">
        <v>741</v>
      </c>
      <c r="B62" s="68" t="s">
        <v>740</v>
      </c>
      <c r="C62" s="67">
        <f t="shared" ref="C62:N62" si="26">C63+C64</f>
        <v>0</v>
      </c>
      <c r="D62" s="67">
        <f t="shared" si="26"/>
        <v>0</v>
      </c>
      <c r="E62" s="67">
        <f t="shared" si="26"/>
        <v>0</v>
      </c>
      <c r="F62" s="67">
        <f t="shared" si="26"/>
        <v>0</v>
      </c>
      <c r="G62" s="67">
        <f t="shared" si="26"/>
        <v>0</v>
      </c>
      <c r="H62" s="67">
        <f t="shared" si="26"/>
        <v>0</v>
      </c>
      <c r="I62" s="67">
        <f t="shared" si="26"/>
        <v>0</v>
      </c>
      <c r="J62" s="67">
        <f t="shared" si="26"/>
        <v>0</v>
      </c>
      <c r="K62" s="67">
        <f t="shared" si="26"/>
        <v>0</v>
      </c>
      <c r="L62" s="67">
        <f t="shared" si="26"/>
        <v>0</v>
      </c>
      <c r="M62" s="67">
        <f t="shared" si="26"/>
        <v>0</v>
      </c>
      <c r="N62" s="67">
        <f t="shared" si="26"/>
        <v>0</v>
      </c>
      <c r="O62" s="66"/>
    </row>
    <row r="63" spans="1:25" hidden="1" x14ac:dyDescent="0.2">
      <c r="A63" s="61" t="s">
        <v>739</v>
      </c>
      <c r="B63" s="60" t="s">
        <v>738</v>
      </c>
      <c r="C63" s="59"/>
      <c r="D63" s="59"/>
      <c r="E63" s="59">
        <f>C63+D63</f>
        <v>0</v>
      </c>
      <c r="F63" s="59">
        <f>G63+H63+I63+J63</f>
        <v>0</v>
      </c>
      <c r="G63" s="59"/>
      <c r="H63" s="59"/>
      <c r="I63" s="59"/>
      <c r="J63" s="59"/>
      <c r="K63" s="59">
        <v>0</v>
      </c>
      <c r="L63" s="59">
        <v>0</v>
      </c>
      <c r="M63" s="59">
        <v>0</v>
      </c>
      <c r="N63" s="59">
        <v>0</v>
      </c>
      <c r="O63" s="3">
        <v>2</v>
      </c>
    </row>
    <row r="64" spans="1:25" hidden="1" x14ac:dyDescent="0.2">
      <c r="A64" s="61" t="s">
        <v>737</v>
      </c>
      <c r="B64" s="60" t="s">
        <v>736</v>
      </c>
      <c r="C64" s="59"/>
      <c r="D64" s="59"/>
      <c r="E64" s="59">
        <f>C64+D64</f>
        <v>0</v>
      </c>
      <c r="F64" s="59">
        <f>G64+H64+I64+J64</f>
        <v>0</v>
      </c>
      <c r="G64" s="59"/>
      <c r="H64" s="59"/>
      <c r="I64" s="59"/>
      <c r="J64" s="59"/>
      <c r="K64" s="59">
        <v>0</v>
      </c>
      <c r="L64" s="59">
        <v>0</v>
      </c>
      <c r="M64" s="59">
        <v>0</v>
      </c>
      <c r="N64" s="59">
        <v>0</v>
      </c>
      <c r="O64" s="3">
        <v>2</v>
      </c>
    </row>
    <row r="65" spans="1:25" s="8" customFormat="1" hidden="1" x14ac:dyDescent="0.2">
      <c r="A65" s="69" t="s">
        <v>735</v>
      </c>
      <c r="B65" s="68" t="s">
        <v>734</v>
      </c>
      <c r="C65" s="67">
        <f t="shared" ref="C65:N65" si="27">C66+C71</f>
        <v>0</v>
      </c>
      <c r="D65" s="67">
        <f t="shared" si="27"/>
        <v>0</v>
      </c>
      <c r="E65" s="67">
        <f t="shared" si="27"/>
        <v>0</v>
      </c>
      <c r="F65" s="67">
        <f t="shared" si="27"/>
        <v>0</v>
      </c>
      <c r="G65" s="67">
        <f t="shared" si="27"/>
        <v>0</v>
      </c>
      <c r="H65" s="67">
        <f t="shared" si="27"/>
        <v>0</v>
      </c>
      <c r="I65" s="67">
        <f t="shared" si="27"/>
        <v>0</v>
      </c>
      <c r="J65" s="67">
        <f t="shared" si="27"/>
        <v>0</v>
      </c>
      <c r="K65" s="67">
        <f t="shared" si="27"/>
        <v>0</v>
      </c>
      <c r="L65" s="67">
        <f t="shared" si="27"/>
        <v>0</v>
      </c>
      <c r="M65" s="67">
        <f t="shared" si="27"/>
        <v>0</v>
      </c>
      <c r="N65" s="67">
        <f t="shared" si="27"/>
        <v>0</v>
      </c>
      <c r="O65" s="66"/>
    </row>
    <row r="66" spans="1:25" s="8" customFormat="1" hidden="1" x14ac:dyDescent="0.2">
      <c r="A66" s="69" t="s">
        <v>733</v>
      </c>
      <c r="B66" s="68" t="s">
        <v>732</v>
      </c>
      <c r="C66" s="67">
        <f t="shared" ref="C66:N66" si="28">C67+C70</f>
        <v>0</v>
      </c>
      <c r="D66" s="67">
        <f t="shared" si="28"/>
        <v>0</v>
      </c>
      <c r="E66" s="67">
        <f t="shared" si="28"/>
        <v>0</v>
      </c>
      <c r="F66" s="67">
        <f t="shared" si="28"/>
        <v>0</v>
      </c>
      <c r="G66" s="67">
        <f t="shared" si="28"/>
        <v>0</v>
      </c>
      <c r="H66" s="67">
        <f t="shared" si="28"/>
        <v>0</v>
      </c>
      <c r="I66" s="67">
        <f t="shared" si="28"/>
        <v>0</v>
      </c>
      <c r="J66" s="67">
        <f t="shared" si="28"/>
        <v>0</v>
      </c>
      <c r="K66" s="67">
        <f t="shared" si="28"/>
        <v>0</v>
      </c>
      <c r="L66" s="67">
        <f t="shared" si="28"/>
        <v>0</v>
      </c>
      <c r="M66" s="67">
        <f t="shared" si="28"/>
        <v>0</v>
      </c>
      <c r="N66" s="67">
        <f t="shared" si="28"/>
        <v>0</v>
      </c>
      <c r="O66" s="66"/>
    </row>
    <row r="67" spans="1:25" s="18" customFormat="1" ht="25.5" hidden="1" x14ac:dyDescent="0.2">
      <c r="A67" s="65" t="s">
        <v>731</v>
      </c>
      <c r="B67" s="64" t="s">
        <v>730</v>
      </c>
      <c r="C67" s="63">
        <f t="shared" ref="C67:N67" si="29">C68+C69</f>
        <v>0</v>
      </c>
      <c r="D67" s="63">
        <f t="shared" si="29"/>
        <v>0</v>
      </c>
      <c r="E67" s="63">
        <f t="shared" si="29"/>
        <v>0</v>
      </c>
      <c r="F67" s="63">
        <f t="shared" si="29"/>
        <v>0</v>
      </c>
      <c r="G67" s="63">
        <f t="shared" si="29"/>
        <v>0</v>
      </c>
      <c r="H67" s="63">
        <f t="shared" si="29"/>
        <v>0</v>
      </c>
      <c r="I67" s="63">
        <f t="shared" si="29"/>
        <v>0</v>
      </c>
      <c r="J67" s="63">
        <f t="shared" si="29"/>
        <v>0</v>
      </c>
      <c r="K67" s="63">
        <f t="shared" si="29"/>
        <v>0</v>
      </c>
      <c r="L67" s="63">
        <f t="shared" si="29"/>
        <v>0</v>
      </c>
      <c r="M67" s="63">
        <f t="shared" si="29"/>
        <v>0</v>
      </c>
      <c r="N67" s="63">
        <f t="shared" si="29"/>
        <v>0</v>
      </c>
      <c r="O67" s="62"/>
    </row>
    <row r="68" spans="1:25" ht="25.5" hidden="1" x14ac:dyDescent="0.2">
      <c r="A68" s="61" t="s">
        <v>729</v>
      </c>
      <c r="B68" s="60" t="s">
        <v>728</v>
      </c>
      <c r="C68" s="59"/>
      <c r="D68" s="59"/>
      <c r="E68" s="59">
        <f>C68+D68</f>
        <v>0</v>
      </c>
      <c r="F68" s="59">
        <f>G68+H68+I68+J68</f>
        <v>0</v>
      </c>
      <c r="G68" s="59"/>
      <c r="H68" s="59"/>
      <c r="I68" s="59"/>
      <c r="J68" s="59"/>
      <c r="K68" s="59">
        <v>0</v>
      </c>
      <c r="L68" s="59">
        <v>0</v>
      </c>
      <c r="M68" s="59">
        <v>0</v>
      </c>
      <c r="N68" s="59">
        <v>0</v>
      </c>
      <c r="O68" s="3">
        <v>1</v>
      </c>
    </row>
    <row r="69" spans="1:25" ht="25.5" hidden="1" x14ac:dyDescent="0.2">
      <c r="A69" s="61" t="s">
        <v>727</v>
      </c>
      <c r="B69" s="60" t="s">
        <v>726</v>
      </c>
      <c r="C69" s="59"/>
      <c r="D69" s="59"/>
      <c r="E69" s="59">
        <f>C69+D69</f>
        <v>0</v>
      </c>
      <c r="F69" s="59">
        <f>G69+H69+I69+J69</f>
        <v>0</v>
      </c>
      <c r="G69" s="59"/>
      <c r="H69" s="59"/>
      <c r="I69" s="59"/>
      <c r="J69" s="59"/>
      <c r="K69" s="59">
        <v>0</v>
      </c>
      <c r="L69" s="59">
        <v>0</v>
      </c>
      <c r="M69" s="59">
        <v>0</v>
      </c>
      <c r="N69" s="59">
        <v>0</v>
      </c>
      <c r="O69" s="3">
        <v>2</v>
      </c>
    </row>
    <row r="70" spans="1:25" hidden="1" x14ac:dyDescent="0.2">
      <c r="A70" s="61" t="s">
        <v>725</v>
      </c>
      <c r="B70" s="60" t="s">
        <v>724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2</v>
      </c>
    </row>
    <row r="71" spans="1:25" s="8" customFormat="1" hidden="1" x14ac:dyDescent="0.2">
      <c r="A71" s="583" t="s">
        <v>723</v>
      </c>
      <c r="B71" s="584" t="s">
        <v>722</v>
      </c>
      <c r="C71" s="585">
        <f t="shared" ref="C71:N71" si="30">C72+C73+C74</f>
        <v>0</v>
      </c>
      <c r="D71" s="67">
        <f t="shared" si="30"/>
        <v>0</v>
      </c>
      <c r="E71" s="67">
        <f t="shared" si="30"/>
        <v>0</v>
      </c>
      <c r="F71" s="585">
        <f t="shared" si="30"/>
        <v>0</v>
      </c>
      <c r="G71" s="585">
        <f t="shared" si="30"/>
        <v>0</v>
      </c>
      <c r="H71" s="585">
        <f t="shared" si="30"/>
        <v>0</v>
      </c>
      <c r="I71" s="585">
        <f t="shared" si="30"/>
        <v>0</v>
      </c>
      <c r="J71" s="585">
        <f t="shared" si="30"/>
        <v>0</v>
      </c>
      <c r="K71" s="67">
        <f t="shared" si="30"/>
        <v>0</v>
      </c>
      <c r="L71" s="67">
        <f t="shared" si="30"/>
        <v>0</v>
      </c>
      <c r="M71" s="67">
        <f t="shared" si="30"/>
        <v>0</v>
      </c>
      <c r="N71" s="67">
        <f t="shared" si="30"/>
        <v>0</v>
      </c>
      <c r="O71" s="66"/>
    </row>
    <row r="72" spans="1:25" ht="12" hidden="1" customHeight="1" thickBot="1" x14ac:dyDescent="0.25">
      <c r="A72" s="250" t="s">
        <v>721</v>
      </c>
      <c r="B72" s="251" t="s">
        <v>720</v>
      </c>
      <c r="C72" s="904"/>
      <c r="D72" s="555"/>
      <c r="E72" s="827">
        <f>C72+D72</f>
        <v>0</v>
      </c>
      <c r="F72" s="228">
        <f>G72+H72+I72+J72</f>
        <v>0</v>
      </c>
      <c r="G72" s="228"/>
      <c r="H72" s="228"/>
      <c r="I72" s="228"/>
      <c r="J72" s="228"/>
      <c r="K72" s="549">
        <v>0</v>
      </c>
      <c r="L72" s="960">
        <v>0</v>
      </c>
      <c r="M72" s="960">
        <v>0</v>
      </c>
      <c r="N72" s="960">
        <v>0</v>
      </c>
      <c r="O72" s="3">
        <v>1</v>
      </c>
      <c r="P72" s="86">
        <f>Q72+R72+S72+T72</f>
        <v>0</v>
      </c>
      <c r="Q72" s="398"/>
      <c r="R72" s="399"/>
      <c r="S72" s="399"/>
      <c r="T72" s="477"/>
      <c r="U72" s="493"/>
      <c r="Y72" s="399"/>
    </row>
    <row r="73" spans="1:25" ht="0.75" hidden="1" customHeight="1" x14ac:dyDescent="0.2">
      <c r="A73" s="612" t="s">
        <v>719</v>
      </c>
      <c r="B73" s="613" t="s">
        <v>718</v>
      </c>
      <c r="C73" s="614"/>
      <c r="D73" s="59"/>
      <c r="E73" s="59">
        <f>C73+D73</f>
        <v>0</v>
      </c>
      <c r="F73" s="614">
        <f>G73+H73+I73+J73</f>
        <v>0</v>
      </c>
      <c r="G73" s="614"/>
      <c r="H73" s="614"/>
      <c r="I73" s="614"/>
      <c r="J73" s="614"/>
      <c r="K73" s="59">
        <v>0</v>
      </c>
      <c r="L73" s="59">
        <v>0</v>
      </c>
      <c r="M73" s="59">
        <v>0</v>
      </c>
      <c r="N73" s="59">
        <v>0</v>
      </c>
      <c r="O73" s="3">
        <v>1</v>
      </c>
    </row>
    <row r="74" spans="1:25" s="78" customFormat="1" ht="19.5" hidden="1" customHeight="1" thickBot="1" x14ac:dyDescent="0.25">
      <c r="A74" s="589" t="s">
        <v>717</v>
      </c>
      <c r="B74" s="590" t="s">
        <v>716</v>
      </c>
      <c r="C74" s="588"/>
      <c r="D74" s="588"/>
      <c r="E74" s="588">
        <f>C74+D74</f>
        <v>0</v>
      </c>
      <c r="F74" s="588">
        <f>G74+H74+I74+J74</f>
        <v>0</v>
      </c>
      <c r="G74" s="588"/>
      <c r="H74" s="588"/>
      <c r="I74" s="588"/>
      <c r="J74" s="588"/>
      <c r="K74" s="59">
        <v>0</v>
      </c>
      <c r="L74" s="59">
        <v>0</v>
      </c>
      <c r="M74" s="59">
        <v>0</v>
      </c>
      <c r="N74" s="59">
        <v>0</v>
      </c>
      <c r="O74" s="79">
        <v>2</v>
      </c>
    </row>
    <row r="75" spans="1:25" s="39" customFormat="1" x14ac:dyDescent="0.2">
      <c r="A75" s="248" t="s">
        <v>715</v>
      </c>
      <c r="B75" s="249" t="s">
        <v>714</v>
      </c>
      <c r="C75" s="226">
        <f t="shared" ref="C75:N75" si="31">C76</f>
        <v>11501.08</v>
      </c>
      <c r="D75" s="226">
        <f t="shared" si="31"/>
        <v>510</v>
      </c>
      <c r="E75" s="226">
        <f t="shared" si="31"/>
        <v>12011.08</v>
      </c>
      <c r="F75" s="227">
        <f t="shared" si="31"/>
        <v>12011.075000000001</v>
      </c>
      <c r="G75" s="253">
        <f t="shared" si="31"/>
        <v>2582</v>
      </c>
      <c r="H75" s="253">
        <f t="shared" si="31"/>
        <v>4109.0749999999998</v>
      </c>
      <c r="I75" s="253">
        <f t="shared" si="31"/>
        <v>2470</v>
      </c>
      <c r="J75" s="253">
        <f t="shared" si="31"/>
        <v>2850</v>
      </c>
      <c r="K75" s="556">
        <f t="shared" si="31"/>
        <v>0</v>
      </c>
      <c r="L75" s="963">
        <f t="shared" si="31"/>
        <v>11332</v>
      </c>
      <c r="M75" s="963">
        <f t="shared" si="31"/>
        <v>11384</v>
      </c>
      <c r="N75" s="963">
        <f t="shared" si="31"/>
        <v>11936</v>
      </c>
      <c r="O75" s="76"/>
      <c r="P75" s="86">
        <f t="shared" ref="P75:P77" si="32">Q75+R75+S75+T75</f>
        <v>0</v>
      </c>
      <c r="Q75" s="395"/>
      <c r="R75" s="395"/>
      <c r="S75" s="395"/>
      <c r="T75" s="479"/>
      <c r="U75" s="494">
        <f>G75+H75</f>
        <v>6691.0749999999998</v>
      </c>
      <c r="Y75" s="396"/>
    </row>
    <row r="76" spans="1:25" s="39" customFormat="1" x14ac:dyDescent="0.2">
      <c r="A76" s="248" t="s">
        <v>713</v>
      </c>
      <c r="B76" s="249" t="s">
        <v>712</v>
      </c>
      <c r="C76" s="226">
        <f>C77+C82+C86</f>
        <v>11501.08</v>
      </c>
      <c r="D76" s="226">
        <f>D77+D82+D86</f>
        <v>510</v>
      </c>
      <c r="E76" s="226">
        <f t="shared" ref="E76:J76" si="33">E77+E82+E86</f>
        <v>12011.08</v>
      </c>
      <c r="F76" s="227">
        <f t="shared" si="33"/>
        <v>12011.075000000001</v>
      </c>
      <c r="G76" s="227">
        <f t="shared" si="33"/>
        <v>2582</v>
      </c>
      <c r="H76" s="227">
        <f t="shared" si="33"/>
        <v>4109.0749999999998</v>
      </c>
      <c r="I76" s="227">
        <f t="shared" si="33"/>
        <v>2470</v>
      </c>
      <c r="J76" s="227">
        <f t="shared" si="33"/>
        <v>2850</v>
      </c>
      <c r="K76" s="556">
        <f t="shared" ref="K76:N76" si="34">K77+K86</f>
        <v>0</v>
      </c>
      <c r="L76" s="963">
        <f t="shared" si="34"/>
        <v>11332</v>
      </c>
      <c r="M76" s="963">
        <f t="shared" si="34"/>
        <v>11384</v>
      </c>
      <c r="N76" s="963">
        <f t="shared" si="34"/>
        <v>11936</v>
      </c>
      <c r="O76" s="76"/>
      <c r="P76" s="86">
        <f t="shared" si="32"/>
        <v>0</v>
      </c>
      <c r="Q76" s="410"/>
      <c r="R76" s="410"/>
      <c r="S76" s="410"/>
      <c r="T76" s="480"/>
      <c r="U76" s="495"/>
      <c r="Y76" s="396"/>
    </row>
    <row r="77" spans="1:25" s="8" customFormat="1" x14ac:dyDescent="0.2">
      <c r="A77" s="248" t="s">
        <v>711</v>
      </c>
      <c r="B77" s="249" t="s">
        <v>710</v>
      </c>
      <c r="C77" s="226">
        <f>C81</f>
        <v>0</v>
      </c>
      <c r="D77" s="227"/>
      <c r="E77" s="226">
        <f t="shared" ref="E77:J77" si="35">E81</f>
        <v>0</v>
      </c>
      <c r="F77" s="227">
        <f t="shared" si="35"/>
        <v>0</v>
      </c>
      <c r="G77" s="227">
        <f t="shared" si="35"/>
        <v>0</v>
      </c>
      <c r="H77" s="227">
        <f t="shared" si="35"/>
        <v>0</v>
      </c>
      <c r="I77" s="227">
        <f t="shared" si="35"/>
        <v>0</v>
      </c>
      <c r="J77" s="227">
        <f t="shared" si="35"/>
        <v>0</v>
      </c>
      <c r="K77" s="546">
        <f t="shared" ref="K77:N77" si="36">K78+K79+K80+K84+K85</f>
        <v>0</v>
      </c>
      <c r="L77" s="963">
        <f t="shared" si="36"/>
        <v>0</v>
      </c>
      <c r="M77" s="963">
        <f t="shared" si="36"/>
        <v>0</v>
      </c>
      <c r="N77" s="963">
        <f t="shared" si="36"/>
        <v>0</v>
      </c>
      <c r="O77" s="66"/>
      <c r="P77" s="86">
        <f t="shared" si="32"/>
        <v>0</v>
      </c>
      <c r="Q77" s="395"/>
      <c r="R77" s="395"/>
      <c r="S77" s="395"/>
      <c r="T77" s="475"/>
      <c r="U77" s="492"/>
      <c r="Y77" s="397"/>
    </row>
    <row r="78" spans="1:25" hidden="1" x14ac:dyDescent="0.2">
      <c r="A78" s="612" t="s">
        <v>709</v>
      </c>
      <c r="B78" s="613" t="s">
        <v>708</v>
      </c>
      <c r="C78" s="614"/>
      <c r="D78" s="614"/>
      <c r="E78" s="614">
        <f>C78+D78</f>
        <v>0</v>
      </c>
      <c r="F78" s="614">
        <f>G78+H78+I78+J78</f>
        <v>0</v>
      </c>
      <c r="G78" s="614"/>
      <c r="H78" s="614"/>
      <c r="I78" s="614"/>
      <c r="J78" s="614"/>
      <c r="K78" s="59">
        <v>0</v>
      </c>
      <c r="L78" s="59">
        <v>0</v>
      </c>
      <c r="M78" s="59">
        <v>0</v>
      </c>
      <c r="N78" s="59">
        <v>0</v>
      </c>
      <c r="O78" s="3">
        <v>1</v>
      </c>
    </row>
    <row r="79" spans="1:25" ht="25.5" hidden="1" x14ac:dyDescent="0.2">
      <c r="A79" s="61" t="s">
        <v>707</v>
      </c>
      <c r="B79" s="60" t="s">
        <v>706</v>
      </c>
      <c r="C79" s="59"/>
      <c r="D79" s="59"/>
      <c r="E79" s="59">
        <f>C79+D79</f>
        <v>0</v>
      </c>
      <c r="F79" s="59">
        <f>G79+H79+I79+J79</f>
        <v>0</v>
      </c>
      <c r="G79" s="59"/>
      <c r="H79" s="59"/>
      <c r="I79" s="59"/>
      <c r="J79" s="59"/>
      <c r="K79" s="59">
        <v>0</v>
      </c>
      <c r="L79" s="59">
        <v>0</v>
      </c>
      <c r="M79" s="59">
        <v>0</v>
      </c>
      <c r="N79" s="59">
        <v>0</v>
      </c>
      <c r="O79" s="3">
        <v>2</v>
      </c>
    </row>
    <row r="80" spans="1:25" ht="25.5" hidden="1" x14ac:dyDescent="0.2">
      <c r="A80" s="586" t="s">
        <v>705</v>
      </c>
      <c r="B80" s="587" t="s">
        <v>704</v>
      </c>
      <c r="C80" s="588"/>
      <c r="D80" s="588"/>
      <c r="E80" s="588">
        <f>C80+D80</f>
        <v>0</v>
      </c>
      <c r="F80" s="588">
        <f>G80+H80+I80+J80</f>
        <v>0</v>
      </c>
      <c r="G80" s="588"/>
      <c r="H80" s="588"/>
      <c r="I80" s="588"/>
      <c r="J80" s="588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36" x14ac:dyDescent="0.2">
      <c r="A81" s="250" t="s">
        <v>703</v>
      </c>
      <c r="B81" s="251" t="s">
        <v>702</v>
      </c>
      <c r="C81" s="227">
        <v>0</v>
      </c>
      <c r="D81" s="228">
        <v>0</v>
      </c>
      <c r="E81" s="252">
        <v>0</v>
      </c>
      <c r="F81" s="252">
        <v>0</v>
      </c>
      <c r="G81" s="252">
        <v>0</v>
      </c>
      <c r="H81" s="252">
        <v>0</v>
      </c>
      <c r="I81" s="252">
        <v>0</v>
      </c>
      <c r="J81" s="252">
        <v>0</v>
      </c>
      <c r="K81" s="549"/>
      <c r="L81" s="960"/>
      <c r="M81" s="960"/>
      <c r="N81" s="960"/>
      <c r="O81" s="3"/>
      <c r="U81" s="493"/>
      <c r="Y81" s="399"/>
    </row>
    <row r="82" spans="1:36" ht="15" x14ac:dyDescent="0.25">
      <c r="A82" s="937" t="s">
        <v>993</v>
      </c>
      <c r="B82" s="937">
        <v>42.88</v>
      </c>
      <c r="C82" s="141">
        <v>1439.08</v>
      </c>
      <c r="D82" s="141"/>
      <c r="E82" s="141">
        <f t="shared" ref="E82:E84" si="37">C82+D82</f>
        <v>1439.08</v>
      </c>
      <c r="F82" s="343">
        <f>G82+H82+I82+J82</f>
        <v>1439.075</v>
      </c>
      <c r="G82" s="343">
        <f>G83+G84</f>
        <v>0</v>
      </c>
      <c r="H82" s="343">
        <f t="shared" ref="H82:J82" si="38">H83+H84</f>
        <v>1439.075</v>
      </c>
      <c r="I82" s="343">
        <f t="shared" si="38"/>
        <v>0</v>
      </c>
      <c r="J82" s="343">
        <f t="shared" si="38"/>
        <v>0</v>
      </c>
      <c r="K82" s="939"/>
      <c r="L82" s="965"/>
      <c r="M82" s="965"/>
      <c r="N82" s="965"/>
      <c r="O82" s="3"/>
      <c r="U82" s="496">
        <f>G82+H82</f>
        <v>1439.075</v>
      </c>
      <c r="Y82" s="399"/>
    </row>
    <row r="83" spans="1:36" ht="15" x14ac:dyDescent="0.25">
      <c r="A83" s="938" t="s">
        <v>994</v>
      </c>
      <c r="B83" s="937" t="s">
        <v>995</v>
      </c>
      <c r="C83" s="141">
        <v>1209.31</v>
      </c>
      <c r="D83" s="141"/>
      <c r="E83" s="141">
        <f t="shared" si="37"/>
        <v>1209.31</v>
      </c>
      <c r="F83" s="343">
        <f t="shared" ref="F83:F84" si="39">G83+H83+I83+J83</f>
        <v>1209.307</v>
      </c>
      <c r="G83" s="343">
        <v>0</v>
      </c>
      <c r="H83" s="343">
        <v>1209.307</v>
      </c>
      <c r="I83" s="343">
        <v>0</v>
      </c>
      <c r="J83" s="343">
        <v>0</v>
      </c>
      <c r="K83" s="939"/>
      <c r="L83" s="965"/>
      <c r="M83" s="965"/>
      <c r="N83" s="965"/>
      <c r="O83" s="3"/>
      <c r="U83" s="497">
        <f>G83+H83</f>
        <v>1209.307</v>
      </c>
      <c r="Y83" s="499"/>
      <c r="AA83" s="286"/>
      <c r="AB83" s="286"/>
    </row>
    <row r="84" spans="1:36" ht="15" x14ac:dyDescent="0.25">
      <c r="A84" s="938" t="s">
        <v>996</v>
      </c>
      <c r="B84" s="937" t="s">
        <v>997</v>
      </c>
      <c r="C84" s="141">
        <v>229.77</v>
      </c>
      <c r="D84" s="141"/>
      <c r="E84" s="141">
        <f t="shared" si="37"/>
        <v>229.77</v>
      </c>
      <c r="F84" s="343">
        <f t="shared" si="39"/>
        <v>229.768</v>
      </c>
      <c r="G84" s="343">
        <v>0</v>
      </c>
      <c r="H84" s="343">
        <v>229.768</v>
      </c>
      <c r="I84" s="343">
        <v>0</v>
      </c>
      <c r="J84" s="343">
        <v>0</v>
      </c>
      <c r="K84" s="939">
        <v>0</v>
      </c>
      <c r="L84" s="965">
        <v>0</v>
      </c>
      <c r="M84" s="965">
        <v>0</v>
      </c>
      <c r="N84" s="965">
        <v>0</v>
      </c>
      <c r="O84" s="3">
        <v>1</v>
      </c>
      <c r="P84" s="86">
        <f>Q84+R84+S84+T84</f>
        <v>0</v>
      </c>
      <c r="Q84" s="398"/>
      <c r="R84" s="398"/>
      <c r="S84" s="398"/>
      <c r="T84" s="477"/>
      <c r="U84" s="497">
        <f>G84+H84</f>
        <v>229.768</v>
      </c>
      <c r="Y84" s="499"/>
      <c r="AA84" s="286"/>
      <c r="AB84" s="286"/>
    </row>
    <row r="85" spans="1:36" ht="39" customHeight="1" x14ac:dyDescent="0.2">
      <c r="A85" s="1065" t="s">
        <v>1045</v>
      </c>
      <c r="B85" s="1066" t="s">
        <v>1044</v>
      </c>
      <c r="C85" s="1067">
        <v>10.96</v>
      </c>
      <c r="D85" s="1067">
        <v>0</v>
      </c>
      <c r="E85" s="1067">
        <f>C85+D85</f>
        <v>10.96</v>
      </c>
      <c r="F85" s="1067">
        <f>G85+H85+I85+J85</f>
        <v>10.96</v>
      </c>
      <c r="G85" s="1067">
        <v>0</v>
      </c>
      <c r="H85" s="1067">
        <v>0</v>
      </c>
      <c r="I85" s="1067">
        <v>10.96</v>
      </c>
      <c r="J85" s="1067">
        <v>0</v>
      </c>
      <c r="K85" s="59">
        <v>0</v>
      </c>
      <c r="L85" s="59">
        <v>0</v>
      </c>
      <c r="M85" s="59">
        <v>0</v>
      </c>
      <c r="N85" s="59">
        <v>0</v>
      </c>
      <c r="O85" s="3">
        <v>2</v>
      </c>
    </row>
    <row r="86" spans="1:36" s="39" customFormat="1" ht="28.5" customHeight="1" x14ac:dyDescent="0.2">
      <c r="A86" s="248" t="s">
        <v>699</v>
      </c>
      <c r="B86" s="249" t="s">
        <v>698</v>
      </c>
      <c r="C86" s="227">
        <f t="shared" ref="C86:N86" si="40">C87+C88+C89+C90+C91+C95+C99+C100+C101+C102</f>
        <v>10062</v>
      </c>
      <c r="D86" s="227">
        <f t="shared" si="40"/>
        <v>510</v>
      </c>
      <c r="E86" s="227">
        <f t="shared" si="40"/>
        <v>10572</v>
      </c>
      <c r="F86" s="227">
        <f t="shared" si="40"/>
        <v>10572</v>
      </c>
      <c r="G86" s="227">
        <f t="shared" si="40"/>
        <v>2582</v>
      </c>
      <c r="H86" s="227">
        <f t="shared" si="40"/>
        <v>2670</v>
      </c>
      <c r="I86" s="227">
        <f t="shared" si="40"/>
        <v>2470</v>
      </c>
      <c r="J86" s="227">
        <f t="shared" si="40"/>
        <v>2850</v>
      </c>
      <c r="K86" s="227">
        <f t="shared" si="40"/>
        <v>0</v>
      </c>
      <c r="L86" s="961">
        <f t="shared" si="40"/>
        <v>11332</v>
      </c>
      <c r="M86" s="961">
        <f t="shared" si="40"/>
        <v>11384</v>
      </c>
      <c r="N86" s="961">
        <f t="shared" si="40"/>
        <v>11936</v>
      </c>
      <c r="O86" s="76"/>
      <c r="P86" s="86">
        <f>Q86+R86+S86+T86</f>
        <v>0</v>
      </c>
      <c r="Q86" s="395"/>
      <c r="R86" s="395"/>
      <c r="S86" s="395"/>
      <c r="T86" s="479"/>
      <c r="U86" s="494">
        <f>G86+H86</f>
        <v>5252</v>
      </c>
      <c r="Y86" s="396"/>
      <c r="AA86" s="287"/>
      <c r="AB86" s="287"/>
      <c r="AE86" s="39" t="s">
        <v>958</v>
      </c>
    </row>
    <row r="87" spans="1:36" hidden="1" x14ac:dyDescent="0.2">
      <c r="A87" s="609" t="s">
        <v>697</v>
      </c>
      <c r="B87" s="610" t="s">
        <v>696</v>
      </c>
      <c r="C87" s="611"/>
      <c r="D87" s="611"/>
      <c r="E87" s="611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1</v>
      </c>
    </row>
    <row r="88" spans="1:36" s="31" customFormat="1" ht="25.5" customHeight="1" x14ac:dyDescent="0.2">
      <c r="A88" s="248" t="s">
        <v>695</v>
      </c>
      <c r="B88" s="249" t="s">
        <v>694</v>
      </c>
      <c r="C88" s="227">
        <v>700</v>
      </c>
      <c r="D88" s="228"/>
      <c r="E88" s="228">
        <f>C88+D88</f>
        <v>700</v>
      </c>
      <c r="F88" s="227">
        <f>G88+H88+I88+J88</f>
        <v>700</v>
      </c>
      <c r="G88" s="227">
        <v>332</v>
      </c>
      <c r="H88" s="227">
        <v>330</v>
      </c>
      <c r="I88" s="227">
        <v>38</v>
      </c>
      <c r="J88" s="227"/>
      <c r="K88" s="552">
        <v>0</v>
      </c>
      <c r="L88" s="962">
        <v>0</v>
      </c>
      <c r="M88" s="962">
        <v>0</v>
      </c>
      <c r="N88" s="962">
        <v>0</v>
      </c>
      <c r="O88" s="7">
        <v>1</v>
      </c>
      <c r="P88" s="86">
        <f t="shared" ref="P88:P89" si="41">Q88+R88+S88+T88</f>
        <v>216</v>
      </c>
      <c r="Q88" s="427">
        <v>54</v>
      </c>
      <c r="R88" s="427">
        <v>54</v>
      </c>
      <c r="S88" s="427">
        <v>54</v>
      </c>
      <c r="T88" s="481">
        <v>54</v>
      </c>
      <c r="U88" s="490">
        <f>G88+H88</f>
        <v>662</v>
      </c>
      <c r="V88" s="31" t="s">
        <v>958</v>
      </c>
      <c r="W88" s="455">
        <v>16</v>
      </c>
      <c r="Y88" s="500"/>
      <c r="AA88" s="286"/>
      <c r="AB88" s="286"/>
    </row>
    <row r="89" spans="1:36" s="31" customFormat="1" ht="21.75" customHeight="1" x14ac:dyDescent="0.2">
      <c r="A89" s="1055" t="s">
        <v>693</v>
      </c>
      <c r="B89" s="1056" t="s">
        <v>692</v>
      </c>
      <c r="C89" s="1057">
        <v>0</v>
      </c>
      <c r="D89" s="1058">
        <v>51</v>
      </c>
      <c r="E89" s="1057">
        <f>C89+D89</f>
        <v>51</v>
      </c>
      <c r="F89" s="1058">
        <f>G89+H89+I89+J89</f>
        <v>51</v>
      </c>
      <c r="G89" s="1057">
        <v>0</v>
      </c>
      <c r="H89" s="1057">
        <v>0</v>
      </c>
      <c r="I89" s="1057">
        <v>0</v>
      </c>
      <c r="J89" s="1057">
        <v>51</v>
      </c>
      <c r="K89" s="560">
        <v>0</v>
      </c>
      <c r="L89" s="962">
        <v>0</v>
      </c>
      <c r="M89" s="962">
        <v>0</v>
      </c>
      <c r="N89" s="962">
        <v>0</v>
      </c>
      <c r="O89" s="7">
        <v>2</v>
      </c>
      <c r="P89" s="86">
        <f t="shared" si="41"/>
        <v>0</v>
      </c>
      <c r="Q89" s="35"/>
      <c r="R89" s="401"/>
      <c r="S89" s="401"/>
      <c r="T89" s="482"/>
      <c r="U89" s="490">
        <f>G89+H89</f>
        <v>0</v>
      </c>
      <c r="V89" s="239"/>
      <c r="Y89" s="500"/>
      <c r="AA89" s="286"/>
      <c r="AB89" s="286"/>
      <c r="AD89" s="374"/>
      <c r="AE89" s="374"/>
      <c r="AF89" s="374"/>
      <c r="AG89" s="374"/>
      <c r="AH89" s="374"/>
      <c r="AI89" s="374"/>
      <c r="AJ89" s="374"/>
    </row>
    <row r="90" spans="1:36" ht="12.75" hidden="1" customHeight="1" x14ac:dyDescent="0.2">
      <c r="A90" s="612" t="s">
        <v>691</v>
      </c>
      <c r="B90" s="613" t="s">
        <v>690</v>
      </c>
      <c r="C90" s="614"/>
      <c r="D90" s="615"/>
      <c r="E90" s="614">
        <f>C90+D90</f>
        <v>0</v>
      </c>
      <c r="F90" s="614">
        <f>G90+H90+I90+J90</f>
        <v>0</v>
      </c>
      <c r="G90" s="615"/>
      <c r="H90" s="615"/>
      <c r="I90" s="615"/>
      <c r="J90" s="615"/>
      <c r="K90" s="75">
        <v>0</v>
      </c>
      <c r="L90" s="75">
        <v>0</v>
      </c>
      <c r="M90" s="75">
        <v>0</v>
      </c>
      <c r="N90" s="75">
        <v>0</v>
      </c>
      <c r="O90" s="3">
        <v>1</v>
      </c>
    </row>
    <row r="91" spans="1:36" s="18" customFormat="1" ht="25.5" customHeight="1" x14ac:dyDescent="0.2">
      <c r="A91" s="1059" t="s">
        <v>689</v>
      </c>
      <c r="B91" s="1060" t="s">
        <v>688</v>
      </c>
      <c r="C91" s="1061">
        <f t="shared" ref="C91:N91" si="42">C92+C93+C94</f>
        <v>0</v>
      </c>
      <c r="D91" s="1061">
        <f t="shared" si="42"/>
        <v>459</v>
      </c>
      <c r="E91" s="1061">
        <f t="shared" si="42"/>
        <v>459</v>
      </c>
      <c r="F91" s="1061">
        <f t="shared" si="42"/>
        <v>459</v>
      </c>
      <c r="G91" s="1061">
        <f t="shared" si="42"/>
        <v>0</v>
      </c>
      <c r="H91" s="1061">
        <f t="shared" si="42"/>
        <v>0</v>
      </c>
      <c r="I91" s="1061">
        <f t="shared" si="42"/>
        <v>0</v>
      </c>
      <c r="J91" s="1061">
        <f t="shared" si="42"/>
        <v>459</v>
      </c>
      <c r="K91" s="63">
        <f t="shared" si="42"/>
        <v>0</v>
      </c>
      <c r="L91" s="63">
        <f t="shared" si="42"/>
        <v>0</v>
      </c>
      <c r="M91" s="63">
        <f t="shared" si="42"/>
        <v>0</v>
      </c>
      <c r="N91" s="63">
        <f t="shared" si="42"/>
        <v>0</v>
      </c>
      <c r="O91" s="62"/>
    </row>
    <row r="92" spans="1:36" s="31" customFormat="1" ht="24.75" customHeight="1" x14ac:dyDescent="0.2">
      <c r="A92" s="72" t="s">
        <v>687</v>
      </c>
      <c r="B92" s="71" t="s">
        <v>686</v>
      </c>
      <c r="C92" s="70">
        <v>0</v>
      </c>
      <c r="D92" s="70">
        <v>459</v>
      </c>
      <c r="E92" s="70">
        <f>C92+D92</f>
        <v>459</v>
      </c>
      <c r="F92" s="70">
        <f>G92+H92+I92+J92</f>
        <v>459</v>
      </c>
      <c r="G92" s="70">
        <v>0</v>
      </c>
      <c r="H92" s="70">
        <v>0</v>
      </c>
      <c r="I92" s="70">
        <v>0</v>
      </c>
      <c r="J92" s="70">
        <v>459</v>
      </c>
      <c r="K92" s="70">
        <v>0</v>
      </c>
      <c r="L92" s="70">
        <v>0</v>
      </c>
      <c r="M92" s="70">
        <v>0</v>
      </c>
      <c r="N92" s="70">
        <v>0</v>
      </c>
      <c r="O92" s="7">
        <v>2</v>
      </c>
    </row>
    <row r="93" spans="1:36" ht="13.5" hidden="1" customHeight="1" x14ac:dyDescent="0.2">
      <c r="A93" s="61" t="s">
        <v>685</v>
      </c>
      <c r="B93" s="60" t="s">
        <v>684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36" ht="13.5" hidden="1" customHeight="1" x14ac:dyDescent="0.2">
      <c r="A94" s="61" t="s">
        <v>683</v>
      </c>
      <c r="B94" s="60" t="s">
        <v>682</v>
      </c>
      <c r="C94" s="59"/>
      <c r="D94" s="59"/>
      <c r="E94" s="59">
        <f>C94+D94</f>
        <v>0</v>
      </c>
      <c r="F94" s="59">
        <f>G94+H94+I94+J94</f>
        <v>0</v>
      </c>
      <c r="G94" s="59"/>
      <c r="H94" s="59"/>
      <c r="I94" s="59"/>
      <c r="J94" s="59"/>
      <c r="K94" s="59">
        <v>0</v>
      </c>
      <c r="L94" s="59">
        <v>0</v>
      </c>
      <c r="M94" s="59">
        <v>0</v>
      </c>
      <c r="N94" s="59">
        <v>0</v>
      </c>
      <c r="O94" s="3">
        <v>2</v>
      </c>
    </row>
    <row r="95" spans="1:36" s="18" customFormat="1" ht="13.5" hidden="1" customHeight="1" x14ac:dyDescent="0.2">
      <c r="A95" s="65" t="s">
        <v>681</v>
      </c>
      <c r="B95" s="64" t="s">
        <v>680</v>
      </c>
      <c r="C95" s="63">
        <f t="shared" ref="C95:N95" si="43">C96+C97+C98</f>
        <v>0</v>
      </c>
      <c r="D95" s="63">
        <f t="shared" si="43"/>
        <v>0</v>
      </c>
      <c r="E95" s="63">
        <f t="shared" si="43"/>
        <v>0</v>
      </c>
      <c r="F95" s="63">
        <f t="shared" si="43"/>
        <v>0</v>
      </c>
      <c r="G95" s="63">
        <f t="shared" si="43"/>
        <v>0</v>
      </c>
      <c r="H95" s="63">
        <f t="shared" si="43"/>
        <v>0</v>
      </c>
      <c r="I95" s="63">
        <f t="shared" si="43"/>
        <v>0</v>
      </c>
      <c r="J95" s="63">
        <f t="shared" si="43"/>
        <v>0</v>
      </c>
      <c r="K95" s="63">
        <f t="shared" si="43"/>
        <v>0</v>
      </c>
      <c r="L95" s="63">
        <f t="shared" si="43"/>
        <v>0</v>
      </c>
      <c r="M95" s="63">
        <f t="shared" si="43"/>
        <v>0</v>
      </c>
      <c r="N95" s="63">
        <f t="shared" si="43"/>
        <v>0</v>
      </c>
      <c r="O95" s="62"/>
    </row>
    <row r="96" spans="1:36" ht="13.5" hidden="1" customHeight="1" x14ac:dyDescent="0.2">
      <c r="A96" s="61" t="s">
        <v>679</v>
      </c>
      <c r="B96" s="60" t="s">
        <v>678</v>
      </c>
      <c r="C96" s="59"/>
      <c r="D96" s="59"/>
      <c r="E96" s="59">
        <f t="shared" ref="E96:E102" si="44">C96+D96</f>
        <v>0</v>
      </c>
      <c r="F96" s="59">
        <f t="shared" ref="F96:F102" si="45"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36" ht="10.5" hidden="1" customHeight="1" x14ac:dyDescent="0.2">
      <c r="A97" s="61" t="s">
        <v>677</v>
      </c>
      <c r="B97" s="60" t="s">
        <v>676</v>
      </c>
      <c r="C97" s="59"/>
      <c r="D97" s="59"/>
      <c r="E97" s="59">
        <f t="shared" si="44"/>
        <v>0</v>
      </c>
      <c r="F97" s="59">
        <f t="shared" si="45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36" ht="15.75" hidden="1" customHeight="1" x14ac:dyDescent="0.2">
      <c r="A98" s="61" t="s">
        <v>675</v>
      </c>
      <c r="B98" s="60" t="s">
        <v>674</v>
      </c>
      <c r="C98" s="59"/>
      <c r="D98" s="59"/>
      <c r="E98" s="59">
        <f t="shared" si="44"/>
        <v>0</v>
      </c>
      <c r="F98" s="59">
        <f t="shared" si="45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36" ht="11.25" hidden="1" customHeight="1" x14ac:dyDescent="0.2">
      <c r="A99" s="586" t="s">
        <v>673</v>
      </c>
      <c r="B99" s="587" t="s">
        <v>672</v>
      </c>
      <c r="C99" s="588"/>
      <c r="D99" s="588"/>
      <c r="E99" s="588">
        <f t="shared" si="44"/>
        <v>0</v>
      </c>
      <c r="F99" s="588">
        <f t="shared" si="45"/>
        <v>0</v>
      </c>
      <c r="G99" s="588"/>
      <c r="H99" s="588"/>
      <c r="I99" s="588"/>
      <c r="J99" s="588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36" ht="12" hidden="1" customHeight="1" x14ac:dyDescent="0.2">
      <c r="A100" s="250" t="s">
        <v>671</v>
      </c>
      <c r="B100" s="251" t="s">
        <v>670</v>
      </c>
      <c r="C100" s="228"/>
      <c r="D100" s="228"/>
      <c r="E100" s="228">
        <f t="shared" si="44"/>
        <v>0</v>
      </c>
      <c r="F100" s="228">
        <f t="shared" si="45"/>
        <v>0</v>
      </c>
      <c r="G100" s="228"/>
      <c r="H100" s="228"/>
      <c r="I100" s="228"/>
      <c r="J100" s="228"/>
      <c r="K100" s="549">
        <v>0</v>
      </c>
      <c r="L100" s="960">
        <v>0</v>
      </c>
      <c r="M100" s="960">
        <v>0</v>
      </c>
      <c r="N100" s="960">
        <v>0</v>
      </c>
      <c r="O100" s="3">
        <v>2</v>
      </c>
      <c r="U100" s="490">
        <f>G100+H100</f>
        <v>0</v>
      </c>
      <c r="Y100" s="500"/>
      <c r="AA100" s="286"/>
      <c r="AB100" s="286"/>
    </row>
    <row r="101" spans="1:36" s="31" customFormat="1" ht="27" customHeight="1" x14ac:dyDescent="0.2">
      <c r="A101" s="250" t="s">
        <v>669</v>
      </c>
      <c r="B101" s="251" t="s">
        <v>668</v>
      </c>
      <c r="C101" s="228">
        <v>9362</v>
      </c>
      <c r="D101" s="227"/>
      <c r="E101" s="228">
        <f t="shared" si="44"/>
        <v>9362</v>
      </c>
      <c r="F101" s="228">
        <f t="shared" si="45"/>
        <v>9362</v>
      </c>
      <c r="G101" s="228">
        <v>2250</v>
      </c>
      <c r="H101" s="228">
        <v>2340</v>
      </c>
      <c r="I101" s="228">
        <v>2432</v>
      </c>
      <c r="J101" s="228">
        <v>2340</v>
      </c>
      <c r="K101" s="552">
        <v>0</v>
      </c>
      <c r="L101" s="962">
        <v>11332</v>
      </c>
      <c r="M101" s="962">
        <v>11384</v>
      </c>
      <c r="N101" s="962">
        <v>11936</v>
      </c>
      <c r="O101" s="7">
        <v>1</v>
      </c>
      <c r="P101" s="86">
        <f t="shared" ref="P101:P102" si="46">Q101+R101+S101+T101</f>
        <v>0</v>
      </c>
      <c r="Q101" s="402"/>
      <c r="R101" s="403"/>
      <c r="S101" s="398"/>
      <c r="T101" s="482"/>
      <c r="U101" s="498">
        <f>G101+H101</f>
        <v>4590</v>
      </c>
      <c r="V101" s="239"/>
      <c r="Y101" s="500"/>
      <c r="Z101" s="530"/>
      <c r="AA101" s="398"/>
      <c r="AB101" s="286"/>
      <c r="AC101" s="31" t="s">
        <v>1029</v>
      </c>
      <c r="AD101" s="1038"/>
      <c r="AE101" s="1038"/>
      <c r="AF101" s="1039"/>
      <c r="AG101" s="1038"/>
      <c r="AH101" s="1039"/>
      <c r="AI101" s="374"/>
      <c r="AJ101" s="374"/>
    </row>
    <row r="102" spans="1:36" s="31" customFormat="1" ht="26.25" hidden="1" customHeight="1" x14ac:dyDescent="0.2">
      <c r="A102" s="250" t="s">
        <v>667</v>
      </c>
      <c r="B102" s="251" t="s">
        <v>666</v>
      </c>
      <c r="C102" s="228">
        <v>0</v>
      </c>
      <c r="D102" s="228"/>
      <c r="E102" s="228">
        <f t="shared" si="44"/>
        <v>0</v>
      </c>
      <c r="F102" s="228">
        <f t="shared" si="45"/>
        <v>0</v>
      </c>
      <c r="G102" s="228">
        <v>0</v>
      </c>
      <c r="H102" s="228">
        <v>0</v>
      </c>
      <c r="I102" s="228">
        <v>0</v>
      </c>
      <c r="J102" s="228">
        <v>0</v>
      </c>
      <c r="K102" s="552"/>
      <c r="L102" s="962"/>
      <c r="M102" s="962"/>
      <c r="N102" s="962"/>
      <c r="O102" s="7">
        <v>1</v>
      </c>
      <c r="P102" s="86">
        <f t="shared" si="46"/>
        <v>0</v>
      </c>
      <c r="Q102" s="404"/>
      <c r="R102" s="398"/>
      <c r="S102" s="398"/>
      <c r="T102" s="482"/>
      <c r="U102" s="403"/>
      <c r="V102" s="239"/>
      <c r="Y102" s="233"/>
      <c r="AA102" s="286"/>
      <c r="AB102" s="286"/>
    </row>
    <row r="103" spans="1:36" s="8" customFormat="1" ht="51" hidden="1" x14ac:dyDescent="0.2">
      <c r="A103" s="603" t="s">
        <v>665</v>
      </c>
      <c r="B103" s="604" t="s">
        <v>664</v>
      </c>
      <c r="C103" s="605">
        <f t="shared" ref="C103:N103" si="47">C104+C107+C110+C113+C118+C121+C126+C131+C136+C141+C146+C151+C155+C160</f>
        <v>98.69</v>
      </c>
      <c r="D103" s="605">
        <f t="shared" si="47"/>
        <v>0</v>
      </c>
      <c r="E103" s="605">
        <f t="shared" si="47"/>
        <v>98.69</v>
      </c>
      <c r="F103" s="605">
        <f t="shared" si="47"/>
        <v>98.69</v>
      </c>
      <c r="G103" s="605">
        <f t="shared" si="47"/>
        <v>0</v>
      </c>
      <c r="H103" s="605">
        <f t="shared" si="47"/>
        <v>0</v>
      </c>
      <c r="I103" s="605">
        <f t="shared" si="47"/>
        <v>98.69</v>
      </c>
      <c r="J103" s="605">
        <f t="shared" si="47"/>
        <v>0</v>
      </c>
      <c r="K103" s="67">
        <f t="shared" si="47"/>
        <v>0</v>
      </c>
      <c r="L103" s="67">
        <f t="shared" si="47"/>
        <v>0</v>
      </c>
      <c r="M103" s="67">
        <f t="shared" si="47"/>
        <v>0</v>
      </c>
      <c r="N103" s="67">
        <f t="shared" si="47"/>
        <v>0</v>
      </c>
      <c r="O103" s="66"/>
    </row>
    <row r="104" spans="1:36" s="18" customFormat="1" hidden="1" x14ac:dyDescent="0.2">
      <c r="A104" s="65" t="s">
        <v>663</v>
      </c>
      <c r="B104" s="64" t="s">
        <v>662</v>
      </c>
      <c r="C104" s="63">
        <f t="shared" ref="C104:N104" si="48">C105+C106</f>
        <v>0</v>
      </c>
      <c r="D104" s="63">
        <f t="shared" si="48"/>
        <v>0</v>
      </c>
      <c r="E104" s="63">
        <f t="shared" si="48"/>
        <v>0</v>
      </c>
      <c r="F104" s="63">
        <f t="shared" si="48"/>
        <v>0</v>
      </c>
      <c r="G104" s="63">
        <f t="shared" si="48"/>
        <v>0</v>
      </c>
      <c r="H104" s="63">
        <f t="shared" si="48"/>
        <v>0</v>
      </c>
      <c r="I104" s="63">
        <f t="shared" si="48"/>
        <v>0</v>
      </c>
      <c r="J104" s="63">
        <f t="shared" si="48"/>
        <v>0</v>
      </c>
      <c r="K104" s="63">
        <f t="shared" si="48"/>
        <v>0</v>
      </c>
      <c r="L104" s="63">
        <f t="shared" si="48"/>
        <v>0</v>
      </c>
      <c r="M104" s="63">
        <f t="shared" si="48"/>
        <v>0</v>
      </c>
      <c r="N104" s="63">
        <f t="shared" si="48"/>
        <v>0</v>
      </c>
      <c r="O104" s="62"/>
    </row>
    <row r="105" spans="1:36" hidden="1" x14ac:dyDescent="0.2">
      <c r="A105" s="61" t="s">
        <v>542</v>
      </c>
      <c r="B105" s="60" t="s">
        <v>661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36" hidden="1" x14ac:dyDescent="0.2">
      <c r="A106" s="61" t="s">
        <v>589</v>
      </c>
      <c r="B106" s="60" t="s">
        <v>660</v>
      </c>
      <c r="C106" s="59"/>
      <c r="D106" s="59"/>
      <c r="E106" s="59">
        <f>C106+D106</f>
        <v>0</v>
      </c>
      <c r="F106" s="59">
        <f>G106+H106+I106+J106</f>
        <v>0</v>
      </c>
      <c r="G106" s="59"/>
      <c r="H106" s="59"/>
      <c r="I106" s="59"/>
      <c r="J106" s="59"/>
      <c r="K106" s="59">
        <v>0</v>
      </c>
      <c r="L106" s="59">
        <v>0</v>
      </c>
      <c r="M106" s="59">
        <v>0</v>
      </c>
      <c r="N106" s="59">
        <v>0</v>
      </c>
      <c r="O106" s="3">
        <v>2</v>
      </c>
    </row>
    <row r="107" spans="1:36" s="18" customFormat="1" hidden="1" x14ac:dyDescent="0.2">
      <c r="A107" s="65" t="s">
        <v>659</v>
      </c>
      <c r="B107" s="64" t="s">
        <v>658</v>
      </c>
      <c r="C107" s="63">
        <f t="shared" ref="C107:N107" si="49">C108+C109</f>
        <v>0</v>
      </c>
      <c r="D107" s="63">
        <f t="shared" si="49"/>
        <v>0</v>
      </c>
      <c r="E107" s="63">
        <f t="shared" si="49"/>
        <v>0</v>
      </c>
      <c r="F107" s="63">
        <f t="shared" si="49"/>
        <v>0</v>
      </c>
      <c r="G107" s="63">
        <f t="shared" si="49"/>
        <v>0</v>
      </c>
      <c r="H107" s="63">
        <f t="shared" si="49"/>
        <v>0</v>
      </c>
      <c r="I107" s="63">
        <f t="shared" si="49"/>
        <v>0</v>
      </c>
      <c r="J107" s="63">
        <f t="shared" si="49"/>
        <v>0</v>
      </c>
      <c r="K107" s="63">
        <f t="shared" si="49"/>
        <v>0</v>
      </c>
      <c r="L107" s="63">
        <f t="shared" si="49"/>
        <v>0</v>
      </c>
      <c r="M107" s="63">
        <f t="shared" si="49"/>
        <v>0</v>
      </c>
      <c r="N107" s="63">
        <f t="shared" si="49"/>
        <v>0</v>
      </c>
      <c r="O107" s="62"/>
    </row>
    <row r="108" spans="1:36" hidden="1" x14ac:dyDescent="0.2">
      <c r="A108" s="61" t="s">
        <v>542</v>
      </c>
      <c r="B108" s="60" t="s">
        <v>657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36" hidden="1" x14ac:dyDescent="0.2">
      <c r="A109" s="61" t="s">
        <v>589</v>
      </c>
      <c r="B109" s="60" t="s">
        <v>656</v>
      </c>
      <c r="C109" s="59"/>
      <c r="D109" s="59"/>
      <c r="E109" s="59">
        <f>C109+D109</f>
        <v>0</v>
      </c>
      <c r="F109" s="59">
        <f>G109+H109+I109+J109</f>
        <v>0</v>
      </c>
      <c r="G109" s="59"/>
      <c r="H109" s="59"/>
      <c r="I109" s="59"/>
      <c r="J109" s="59"/>
      <c r="K109" s="59">
        <v>0</v>
      </c>
      <c r="L109" s="59">
        <v>0</v>
      </c>
      <c r="M109" s="59">
        <v>0</v>
      </c>
      <c r="N109" s="59">
        <v>0</v>
      </c>
      <c r="O109" s="3">
        <v>2</v>
      </c>
    </row>
    <row r="110" spans="1:36" s="18" customFormat="1" hidden="1" x14ac:dyDescent="0.2">
      <c r="A110" s="65" t="s">
        <v>655</v>
      </c>
      <c r="B110" s="64" t="s">
        <v>654</v>
      </c>
      <c r="C110" s="63">
        <f t="shared" ref="C110:N110" si="50">C111+C112</f>
        <v>0</v>
      </c>
      <c r="D110" s="63">
        <f t="shared" si="50"/>
        <v>0</v>
      </c>
      <c r="E110" s="63">
        <f t="shared" si="50"/>
        <v>0</v>
      </c>
      <c r="F110" s="63">
        <f t="shared" si="50"/>
        <v>0</v>
      </c>
      <c r="G110" s="63">
        <f t="shared" si="50"/>
        <v>0</v>
      </c>
      <c r="H110" s="63">
        <f t="shared" si="50"/>
        <v>0</v>
      </c>
      <c r="I110" s="63">
        <f t="shared" si="50"/>
        <v>0</v>
      </c>
      <c r="J110" s="63">
        <f t="shared" si="50"/>
        <v>0</v>
      </c>
      <c r="K110" s="63">
        <f t="shared" si="50"/>
        <v>0</v>
      </c>
      <c r="L110" s="63">
        <f t="shared" si="50"/>
        <v>0</v>
      </c>
      <c r="M110" s="63">
        <f t="shared" si="50"/>
        <v>0</v>
      </c>
      <c r="N110" s="63">
        <f t="shared" si="50"/>
        <v>0</v>
      </c>
      <c r="O110" s="62"/>
    </row>
    <row r="111" spans="1:36" hidden="1" x14ac:dyDescent="0.2">
      <c r="A111" s="61" t="s">
        <v>542</v>
      </c>
      <c r="B111" s="60" t="s">
        <v>653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36" hidden="1" x14ac:dyDescent="0.2">
      <c r="A112" s="61" t="s">
        <v>589</v>
      </c>
      <c r="B112" s="60" t="s">
        <v>652</v>
      </c>
      <c r="C112" s="59"/>
      <c r="D112" s="59"/>
      <c r="E112" s="59">
        <f>C112+D112</f>
        <v>0</v>
      </c>
      <c r="F112" s="59">
        <f>G112+H112+I112+J112</f>
        <v>0</v>
      </c>
      <c r="G112" s="59"/>
      <c r="H112" s="59"/>
      <c r="I112" s="59"/>
      <c r="J112" s="59"/>
      <c r="K112" s="59">
        <v>0</v>
      </c>
      <c r="L112" s="59">
        <v>0</v>
      </c>
      <c r="M112" s="59">
        <v>0</v>
      </c>
      <c r="N112" s="59">
        <v>0</v>
      </c>
      <c r="O112" s="3">
        <v>2</v>
      </c>
    </row>
    <row r="113" spans="1:33" s="18" customFormat="1" ht="25.5" hidden="1" x14ac:dyDescent="0.2">
      <c r="A113" s="65" t="s">
        <v>651</v>
      </c>
      <c r="B113" s="64" t="s">
        <v>650</v>
      </c>
      <c r="C113" s="63">
        <f t="shared" ref="C113:N113" si="51">C114+C115+C116+C117</f>
        <v>0</v>
      </c>
      <c r="D113" s="63">
        <f t="shared" si="51"/>
        <v>0</v>
      </c>
      <c r="E113" s="63">
        <f t="shared" si="51"/>
        <v>0</v>
      </c>
      <c r="F113" s="63">
        <f t="shared" si="51"/>
        <v>0</v>
      </c>
      <c r="G113" s="63">
        <f t="shared" si="51"/>
        <v>0</v>
      </c>
      <c r="H113" s="63">
        <f t="shared" si="51"/>
        <v>0</v>
      </c>
      <c r="I113" s="63">
        <f t="shared" si="51"/>
        <v>0</v>
      </c>
      <c r="J113" s="63">
        <f t="shared" si="51"/>
        <v>0</v>
      </c>
      <c r="K113" s="63">
        <f t="shared" si="51"/>
        <v>0</v>
      </c>
      <c r="L113" s="63">
        <f t="shared" si="51"/>
        <v>0</v>
      </c>
      <c r="M113" s="63">
        <f t="shared" si="51"/>
        <v>0</v>
      </c>
      <c r="N113" s="63">
        <f t="shared" si="51"/>
        <v>0</v>
      </c>
      <c r="O113" s="62"/>
    </row>
    <row r="114" spans="1:33" hidden="1" x14ac:dyDescent="0.2">
      <c r="A114" s="61" t="s">
        <v>544</v>
      </c>
      <c r="B114" s="60" t="s">
        <v>649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33" hidden="1" x14ac:dyDescent="0.2">
      <c r="A115" s="61" t="s">
        <v>542</v>
      </c>
      <c r="B115" s="60" t="s">
        <v>648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33" hidden="1" x14ac:dyDescent="0.2">
      <c r="A116" s="61" t="s">
        <v>540</v>
      </c>
      <c r="B116" s="60" t="s">
        <v>647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33" hidden="1" x14ac:dyDescent="0.2">
      <c r="A117" s="61" t="s">
        <v>589</v>
      </c>
      <c r="B117" s="60" t="s">
        <v>646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33" s="18" customFormat="1" hidden="1" x14ac:dyDescent="0.2">
      <c r="A118" s="65" t="s">
        <v>645</v>
      </c>
      <c r="B118" s="64" t="s">
        <v>644</v>
      </c>
      <c r="C118" s="63">
        <f t="shared" ref="C118:N118" si="52">C119+C120</f>
        <v>0</v>
      </c>
      <c r="D118" s="63">
        <f t="shared" si="52"/>
        <v>0</v>
      </c>
      <c r="E118" s="63">
        <f t="shared" si="52"/>
        <v>0</v>
      </c>
      <c r="F118" s="63">
        <f t="shared" si="52"/>
        <v>0</v>
      </c>
      <c r="G118" s="63">
        <f t="shared" si="52"/>
        <v>0</v>
      </c>
      <c r="H118" s="63">
        <f t="shared" si="52"/>
        <v>0</v>
      </c>
      <c r="I118" s="63">
        <f t="shared" si="52"/>
        <v>0</v>
      </c>
      <c r="J118" s="63">
        <f t="shared" si="52"/>
        <v>0</v>
      </c>
      <c r="K118" s="63">
        <f t="shared" si="52"/>
        <v>0</v>
      </c>
      <c r="L118" s="63">
        <f t="shared" si="52"/>
        <v>0</v>
      </c>
      <c r="M118" s="63">
        <f t="shared" si="52"/>
        <v>0</v>
      </c>
      <c r="N118" s="63">
        <f t="shared" si="52"/>
        <v>0</v>
      </c>
      <c r="O118" s="62"/>
    </row>
    <row r="119" spans="1:33" hidden="1" x14ac:dyDescent="0.2">
      <c r="A119" s="61" t="s">
        <v>542</v>
      </c>
      <c r="B119" s="60" t="s">
        <v>643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33" hidden="1" x14ac:dyDescent="0.2">
      <c r="A120" s="61" t="s">
        <v>589</v>
      </c>
      <c r="B120" s="60" t="s">
        <v>642</v>
      </c>
      <c r="C120" s="59"/>
      <c r="D120" s="59"/>
      <c r="E120" s="59">
        <f>C120+D120</f>
        <v>0</v>
      </c>
      <c r="F120" s="59">
        <f>G120+H120+I120+J120</f>
        <v>0</v>
      </c>
      <c r="G120" s="59"/>
      <c r="H120" s="59"/>
      <c r="I120" s="59"/>
      <c r="J120" s="59"/>
      <c r="K120" s="59">
        <v>0</v>
      </c>
      <c r="L120" s="59">
        <v>0</v>
      </c>
      <c r="M120" s="59">
        <v>0</v>
      </c>
      <c r="N120" s="59">
        <v>0</v>
      </c>
      <c r="O120" s="3">
        <v>2</v>
      </c>
    </row>
    <row r="121" spans="1:33" s="18" customFormat="1" ht="25.5" hidden="1" x14ac:dyDescent="0.2">
      <c r="A121" s="65" t="s">
        <v>641</v>
      </c>
      <c r="B121" s="64" t="s">
        <v>640</v>
      </c>
      <c r="C121" s="63">
        <f t="shared" ref="C121:N121" si="53">C122+C123+C124+C125</f>
        <v>0</v>
      </c>
      <c r="D121" s="63">
        <f t="shared" si="53"/>
        <v>0</v>
      </c>
      <c r="E121" s="63">
        <f t="shared" si="53"/>
        <v>0</v>
      </c>
      <c r="F121" s="63">
        <f t="shared" si="53"/>
        <v>0</v>
      </c>
      <c r="G121" s="63">
        <f t="shared" si="53"/>
        <v>0</v>
      </c>
      <c r="H121" s="63">
        <f t="shared" si="53"/>
        <v>0</v>
      </c>
      <c r="I121" s="63">
        <f t="shared" si="53"/>
        <v>0</v>
      </c>
      <c r="J121" s="63">
        <f t="shared" si="53"/>
        <v>0</v>
      </c>
      <c r="K121" s="63">
        <f t="shared" si="53"/>
        <v>0</v>
      </c>
      <c r="L121" s="63">
        <f t="shared" si="53"/>
        <v>0</v>
      </c>
      <c r="M121" s="63">
        <f t="shared" si="53"/>
        <v>0</v>
      </c>
      <c r="N121" s="63">
        <f t="shared" si="53"/>
        <v>0</v>
      </c>
      <c r="O121" s="62"/>
    </row>
    <row r="122" spans="1:33" hidden="1" x14ac:dyDescent="0.2">
      <c r="A122" s="61" t="s">
        <v>544</v>
      </c>
      <c r="B122" s="60" t="s">
        <v>639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33" hidden="1" x14ac:dyDescent="0.2">
      <c r="A123" s="61" t="s">
        <v>542</v>
      </c>
      <c r="B123" s="60" t="s">
        <v>638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33" hidden="1" x14ac:dyDescent="0.2">
      <c r="A124" s="61" t="s">
        <v>540</v>
      </c>
      <c r="B124" s="60" t="s">
        <v>637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33" hidden="1" x14ac:dyDescent="0.2">
      <c r="A125" s="61" t="s">
        <v>589</v>
      </c>
      <c r="B125" s="60" t="s">
        <v>636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33" s="18" customFormat="1" ht="26.25" customHeight="1" x14ac:dyDescent="0.2">
      <c r="A126" s="1033" t="s">
        <v>635</v>
      </c>
      <c r="B126" s="1034" t="s">
        <v>634</v>
      </c>
      <c r="C126" s="1035">
        <f t="shared" ref="C126:N126" si="54">C127+C128+C129+C130</f>
        <v>98.69</v>
      </c>
      <c r="D126" s="1035">
        <f t="shared" si="54"/>
        <v>0</v>
      </c>
      <c r="E126" s="1035">
        <f t="shared" si="54"/>
        <v>98.69</v>
      </c>
      <c r="F126" s="1035">
        <f t="shared" si="54"/>
        <v>98.69</v>
      </c>
      <c r="G126" s="1035">
        <f t="shared" si="54"/>
        <v>0</v>
      </c>
      <c r="H126" s="1035">
        <f t="shared" si="54"/>
        <v>0</v>
      </c>
      <c r="I126" s="1035">
        <f t="shared" si="54"/>
        <v>98.69</v>
      </c>
      <c r="J126" s="1035">
        <f t="shared" si="54"/>
        <v>0</v>
      </c>
      <c r="K126" s="63">
        <f t="shared" si="54"/>
        <v>0</v>
      </c>
      <c r="L126" s="63">
        <f t="shared" si="54"/>
        <v>0</v>
      </c>
      <c r="M126" s="63">
        <f t="shared" si="54"/>
        <v>0</v>
      </c>
      <c r="N126" s="63">
        <f t="shared" si="54"/>
        <v>0</v>
      </c>
      <c r="O126" s="62"/>
      <c r="AE126" s="18" t="s">
        <v>1037</v>
      </c>
    </row>
    <row r="127" spans="1:33" ht="18" customHeight="1" x14ac:dyDescent="0.2">
      <c r="A127" s="1040" t="s">
        <v>544</v>
      </c>
      <c r="B127" s="1041" t="s">
        <v>633</v>
      </c>
      <c r="C127" s="372">
        <v>98.69</v>
      </c>
      <c r="D127" s="372">
        <v>0</v>
      </c>
      <c r="E127" s="372">
        <f>C127+D127</f>
        <v>98.69</v>
      </c>
      <c r="F127" s="372">
        <f>G127+H127+I127+J127</f>
        <v>98.69</v>
      </c>
      <c r="G127" s="372">
        <v>0</v>
      </c>
      <c r="H127" s="372">
        <v>0</v>
      </c>
      <c r="I127" s="372">
        <v>98.69</v>
      </c>
      <c r="J127" s="1042">
        <v>0</v>
      </c>
      <c r="K127" s="59">
        <v>0</v>
      </c>
      <c r="L127" s="59">
        <v>0</v>
      </c>
      <c r="M127" s="59">
        <v>0</v>
      </c>
      <c r="N127" s="59">
        <v>0</v>
      </c>
      <c r="O127" s="3">
        <v>2</v>
      </c>
      <c r="AD127" s="1043" t="s">
        <v>1036</v>
      </c>
      <c r="AE127" s="1043"/>
      <c r="AF127" s="1043"/>
      <c r="AG127" s="1043"/>
    </row>
    <row r="128" spans="1:33" ht="15.75" customHeight="1" x14ac:dyDescent="0.2">
      <c r="A128" s="61" t="s">
        <v>542</v>
      </c>
      <c r="B128" s="60" t="s">
        <v>632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12" customHeight="1" x14ac:dyDescent="0.2">
      <c r="A129" s="61" t="s">
        <v>540</v>
      </c>
      <c r="B129" s="60" t="s">
        <v>631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14.25" hidden="1" customHeight="1" x14ac:dyDescent="0.2">
      <c r="A130" s="61" t="s">
        <v>589</v>
      </c>
      <c r="B130" s="60" t="s">
        <v>630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s="18" customFormat="1" ht="2.25" hidden="1" customHeight="1" x14ac:dyDescent="0.2">
      <c r="A131" s="65" t="s">
        <v>629</v>
      </c>
      <c r="B131" s="64" t="s">
        <v>628</v>
      </c>
      <c r="C131" s="63">
        <f t="shared" ref="C131:N131" si="55">C132+C133+C134+C135</f>
        <v>0</v>
      </c>
      <c r="D131" s="63">
        <f t="shared" si="55"/>
        <v>0</v>
      </c>
      <c r="E131" s="63">
        <f t="shared" si="55"/>
        <v>0</v>
      </c>
      <c r="F131" s="63">
        <f t="shared" si="55"/>
        <v>0</v>
      </c>
      <c r="G131" s="63">
        <f t="shared" si="55"/>
        <v>0</v>
      </c>
      <c r="H131" s="63">
        <f t="shared" si="55"/>
        <v>0</v>
      </c>
      <c r="I131" s="63">
        <f t="shared" si="55"/>
        <v>0</v>
      </c>
      <c r="J131" s="63">
        <f t="shared" si="55"/>
        <v>0</v>
      </c>
      <c r="K131" s="63">
        <f t="shared" si="55"/>
        <v>0</v>
      </c>
      <c r="L131" s="63">
        <f t="shared" si="55"/>
        <v>0</v>
      </c>
      <c r="M131" s="63">
        <f t="shared" si="55"/>
        <v>0</v>
      </c>
      <c r="N131" s="63">
        <f t="shared" si="55"/>
        <v>0</v>
      </c>
      <c r="O131" s="62"/>
    </row>
    <row r="132" spans="1:15" ht="37.5" hidden="1" customHeight="1" x14ac:dyDescent="0.2">
      <c r="A132" s="61" t="s">
        <v>544</v>
      </c>
      <c r="B132" s="60" t="s">
        <v>627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27.75" hidden="1" customHeight="1" x14ac:dyDescent="0.2">
      <c r="A133" s="61" t="s">
        <v>542</v>
      </c>
      <c r="B133" s="60" t="s">
        <v>626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28.5" hidden="1" customHeight="1" x14ac:dyDescent="0.2">
      <c r="A134" s="61" t="s">
        <v>540</v>
      </c>
      <c r="B134" s="60" t="s">
        <v>625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7" hidden="1" customHeight="1" x14ac:dyDescent="0.2">
      <c r="A135" s="61" t="s">
        <v>589</v>
      </c>
      <c r="B135" s="60" t="s">
        <v>624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s="18" customFormat="1" ht="33" hidden="1" customHeight="1" x14ac:dyDescent="0.2">
      <c r="A136" s="65" t="s">
        <v>623</v>
      </c>
      <c r="B136" s="64" t="s">
        <v>622</v>
      </c>
      <c r="C136" s="63">
        <f t="shared" ref="C136:N136" si="56">C137+C138+C139+C140</f>
        <v>0</v>
      </c>
      <c r="D136" s="63">
        <f t="shared" si="56"/>
        <v>0</v>
      </c>
      <c r="E136" s="63">
        <f t="shared" si="56"/>
        <v>0</v>
      </c>
      <c r="F136" s="63">
        <f t="shared" si="56"/>
        <v>0</v>
      </c>
      <c r="G136" s="63">
        <f t="shared" si="56"/>
        <v>0</v>
      </c>
      <c r="H136" s="63">
        <f t="shared" si="56"/>
        <v>0</v>
      </c>
      <c r="I136" s="63">
        <f t="shared" si="56"/>
        <v>0</v>
      </c>
      <c r="J136" s="63">
        <f t="shared" si="56"/>
        <v>0</v>
      </c>
      <c r="K136" s="63">
        <f t="shared" si="56"/>
        <v>0</v>
      </c>
      <c r="L136" s="63">
        <f t="shared" si="56"/>
        <v>0</v>
      </c>
      <c r="M136" s="63">
        <f t="shared" si="56"/>
        <v>0</v>
      </c>
      <c r="N136" s="63">
        <f t="shared" si="56"/>
        <v>0</v>
      </c>
      <c r="O136" s="62"/>
    </row>
    <row r="137" spans="1:15" ht="24" hidden="1" customHeight="1" x14ac:dyDescent="0.2">
      <c r="A137" s="61" t="s">
        <v>544</v>
      </c>
      <c r="B137" s="60" t="s">
        <v>621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29.25" hidden="1" customHeight="1" x14ac:dyDescent="0.2">
      <c r="A138" s="61" t="s">
        <v>542</v>
      </c>
      <c r="B138" s="60" t="s">
        <v>620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30" hidden="1" customHeight="1" x14ac:dyDescent="0.2">
      <c r="A139" s="61" t="s">
        <v>540</v>
      </c>
      <c r="B139" s="60" t="s">
        <v>619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3.25" hidden="1" customHeight="1" x14ac:dyDescent="0.2">
      <c r="A140" s="61" t="s">
        <v>589</v>
      </c>
      <c r="B140" s="60" t="s">
        <v>618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s="18" customFormat="1" ht="30.75" hidden="1" customHeight="1" x14ac:dyDescent="0.2">
      <c r="A141" s="65" t="s">
        <v>617</v>
      </c>
      <c r="B141" s="64" t="s">
        <v>616</v>
      </c>
      <c r="C141" s="63">
        <f t="shared" ref="C141:N141" si="57">C142+C143+C144+C145</f>
        <v>0</v>
      </c>
      <c r="D141" s="63">
        <f t="shared" si="57"/>
        <v>0</v>
      </c>
      <c r="E141" s="63">
        <f t="shared" si="57"/>
        <v>0</v>
      </c>
      <c r="F141" s="63">
        <f t="shared" si="57"/>
        <v>0</v>
      </c>
      <c r="G141" s="63">
        <f t="shared" si="57"/>
        <v>0</v>
      </c>
      <c r="H141" s="63">
        <f t="shared" si="57"/>
        <v>0</v>
      </c>
      <c r="I141" s="63">
        <f t="shared" si="57"/>
        <v>0</v>
      </c>
      <c r="J141" s="63">
        <f t="shared" si="57"/>
        <v>0</v>
      </c>
      <c r="K141" s="63">
        <f t="shared" si="57"/>
        <v>0</v>
      </c>
      <c r="L141" s="63">
        <f t="shared" si="57"/>
        <v>0</v>
      </c>
      <c r="M141" s="63">
        <f t="shared" si="57"/>
        <v>0</v>
      </c>
      <c r="N141" s="63">
        <f t="shared" si="57"/>
        <v>0</v>
      </c>
      <c r="O141" s="62"/>
    </row>
    <row r="142" spans="1:15" ht="32.25" hidden="1" customHeight="1" x14ac:dyDescent="0.2">
      <c r="A142" s="61" t="s">
        <v>544</v>
      </c>
      <c r="B142" s="60" t="s">
        <v>615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26.25" hidden="1" customHeight="1" x14ac:dyDescent="0.2">
      <c r="A143" s="61" t="s">
        <v>542</v>
      </c>
      <c r="B143" s="60" t="s">
        <v>614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33.75" hidden="1" customHeight="1" x14ac:dyDescent="0.2">
      <c r="A144" s="61" t="s">
        <v>540</v>
      </c>
      <c r="B144" s="60" t="s">
        <v>613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36.75" hidden="1" customHeight="1" x14ac:dyDescent="0.2">
      <c r="A145" s="61" t="s">
        <v>589</v>
      </c>
      <c r="B145" s="60" t="s">
        <v>612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s="18" customFormat="1" ht="30" hidden="1" customHeight="1" x14ac:dyDescent="0.2">
      <c r="A146" s="65" t="s">
        <v>611</v>
      </c>
      <c r="B146" s="64" t="s">
        <v>610</v>
      </c>
      <c r="C146" s="63">
        <f t="shared" ref="C146:N146" si="58">C147+C148+C149+C150</f>
        <v>0</v>
      </c>
      <c r="D146" s="63">
        <f t="shared" si="58"/>
        <v>0</v>
      </c>
      <c r="E146" s="63">
        <f t="shared" si="58"/>
        <v>0</v>
      </c>
      <c r="F146" s="63">
        <f t="shared" si="58"/>
        <v>0</v>
      </c>
      <c r="G146" s="63">
        <f t="shared" si="58"/>
        <v>0</v>
      </c>
      <c r="H146" s="63">
        <f t="shared" si="58"/>
        <v>0</v>
      </c>
      <c r="I146" s="63">
        <f t="shared" si="58"/>
        <v>0</v>
      </c>
      <c r="J146" s="63">
        <f t="shared" si="58"/>
        <v>0</v>
      </c>
      <c r="K146" s="63">
        <f t="shared" si="58"/>
        <v>0</v>
      </c>
      <c r="L146" s="63">
        <f t="shared" si="58"/>
        <v>0</v>
      </c>
      <c r="M146" s="63">
        <f t="shared" si="58"/>
        <v>0</v>
      </c>
      <c r="N146" s="63">
        <f t="shared" si="58"/>
        <v>0</v>
      </c>
      <c r="O146" s="62"/>
    </row>
    <row r="147" spans="1:15" ht="25.5" hidden="1" customHeight="1" x14ac:dyDescent="0.2">
      <c r="A147" s="61" t="s">
        <v>544</v>
      </c>
      <c r="B147" s="60" t="s">
        <v>609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35.25" hidden="1" customHeight="1" x14ac:dyDescent="0.2">
      <c r="A148" s="61" t="s">
        <v>542</v>
      </c>
      <c r="B148" s="60" t="s">
        <v>608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29.25" hidden="1" customHeight="1" x14ac:dyDescent="0.2">
      <c r="A149" s="61" t="s">
        <v>540</v>
      </c>
      <c r="B149" s="60" t="s">
        <v>607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6.25" hidden="1" customHeight="1" x14ac:dyDescent="0.2">
      <c r="A150" s="61" t="s">
        <v>589</v>
      </c>
      <c r="B150" s="60" t="s">
        <v>606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/>
    </row>
    <row r="151" spans="1:15" s="18" customFormat="1" ht="0.75" hidden="1" customHeight="1" x14ac:dyDescent="0.2">
      <c r="A151" s="65" t="s">
        <v>605</v>
      </c>
      <c r="B151" s="64" t="s">
        <v>604</v>
      </c>
      <c r="C151" s="63">
        <f t="shared" ref="C151:N151" si="59">C152+C153+C154</f>
        <v>0</v>
      </c>
      <c r="D151" s="63">
        <f t="shared" si="59"/>
        <v>0</v>
      </c>
      <c r="E151" s="63">
        <f t="shared" si="59"/>
        <v>0</v>
      </c>
      <c r="F151" s="63">
        <f t="shared" si="59"/>
        <v>0</v>
      </c>
      <c r="G151" s="63">
        <f t="shared" si="59"/>
        <v>0</v>
      </c>
      <c r="H151" s="63">
        <f t="shared" si="59"/>
        <v>0</v>
      </c>
      <c r="I151" s="63">
        <f t="shared" si="59"/>
        <v>0</v>
      </c>
      <c r="J151" s="63">
        <f t="shared" si="59"/>
        <v>0</v>
      </c>
      <c r="K151" s="63">
        <f t="shared" si="59"/>
        <v>0</v>
      </c>
      <c r="L151" s="63">
        <f t="shared" si="59"/>
        <v>0</v>
      </c>
      <c r="M151" s="63">
        <f t="shared" si="59"/>
        <v>0</v>
      </c>
      <c r="N151" s="63">
        <f t="shared" si="59"/>
        <v>0</v>
      </c>
      <c r="O151" s="62"/>
    </row>
    <row r="152" spans="1:15" ht="34.5" hidden="1" customHeight="1" x14ac:dyDescent="0.2">
      <c r="A152" s="61" t="s">
        <v>544</v>
      </c>
      <c r="B152" s="60" t="s">
        <v>603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42" hidden="1" customHeight="1" x14ac:dyDescent="0.2">
      <c r="A153" s="61" t="s">
        <v>542</v>
      </c>
      <c r="B153" s="60" t="s">
        <v>602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ht="27" hidden="1" customHeight="1" x14ac:dyDescent="0.2">
      <c r="A154" s="61" t="s">
        <v>589</v>
      </c>
      <c r="B154" s="60" t="s">
        <v>601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s="18" customFormat="1" ht="3" hidden="1" customHeight="1" x14ac:dyDescent="0.2">
      <c r="A155" s="65" t="s">
        <v>600</v>
      </c>
      <c r="B155" s="64" t="s">
        <v>599</v>
      </c>
      <c r="C155" s="63">
        <f t="shared" ref="C155:N155" si="60">C156+C157+C158+C159</f>
        <v>0</v>
      </c>
      <c r="D155" s="63">
        <f t="shared" si="60"/>
        <v>0</v>
      </c>
      <c r="E155" s="63">
        <f t="shared" si="60"/>
        <v>0</v>
      </c>
      <c r="F155" s="63">
        <f t="shared" si="60"/>
        <v>0</v>
      </c>
      <c r="G155" s="63">
        <f t="shared" si="60"/>
        <v>0</v>
      </c>
      <c r="H155" s="63">
        <f t="shared" si="60"/>
        <v>0</v>
      </c>
      <c r="I155" s="63">
        <f t="shared" si="60"/>
        <v>0</v>
      </c>
      <c r="J155" s="63">
        <f t="shared" si="60"/>
        <v>0</v>
      </c>
      <c r="K155" s="63">
        <f t="shared" si="60"/>
        <v>0</v>
      </c>
      <c r="L155" s="63">
        <f t="shared" si="60"/>
        <v>0</v>
      </c>
      <c r="M155" s="63">
        <f t="shared" si="60"/>
        <v>0</v>
      </c>
      <c r="N155" s="63">
        <f t="shared" si="60"/>
        <v>0</v>
      </c>
      <c r="O155" s="62"/>
    </row>
    <row r="156" spans="1:15" ht="35.25" hidden="1" customHeight="1" x14ac:dyDescent="0.2">
      <c r="A156" s="61" t="s">
        <v>544</v>
      </c>
      <c r="B156" s="60" t="s">
        <v>598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31.5" hidden="1" customHeight="1" x14ac:dyDescent="0.2">
      <c r="A157" s="61" t="s">
        <v>542</v>
      </c>
      <c r="B157" s="60" t="s">
        <v>597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46.5" hidden="1" customHeight="1" x14ac:dyDescent="0.2">
      <c r="A158" s="61" t="s">
        <v>540</v>
      </c>
      <c r="B158" s="60" t="s">
        <v>596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34.5" hidden="1" customHeight="1" x14ac:dyDescent="0.2">
      <c r="A159" s="61" t="s">
        <v>589</v>
      </c>
      <c r="B159" s="60" t="s">
        <v>595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s="18" customFormat="1" ht="31.5" hidden="1" customHeight="1" x14ac:dyDescent="0.2">
      <c r="A160" s="65" t="s">
        <v>594</v>
      </c>
      <c r="B160" s="64" t="s">
        <v>593</v>
      </c>
      <c r="C160" s="63">
        <f t="shared" ref="C160:N160" si="61">C161+C162+C163+C164</f>
        <v>0</v>
      </c>
      <c r="D160" s="63">
        <f t="shared" si="61"/>
        <v>0</v>
      </c>
      <c r="E160" s="63">
        <f t="shared" si="61"/>
        <v>0</v>
      </c>
      <c r="F160" s="63">
        <f t="shared" si="61"/>
        <v>0</v>
      </c>
      <c r="G160" s="63">
        <f t="shared" si="61"/>
        <v>0</v>
      </c>
      <c r="H160" s="63">
        <f t="shared" si="61"/>
        <v>0</v>
      </c>
      <c r="I160" s="63">
        <f t="shared" si="61"/>
        <v>0</v>
      </c>
      <c r="J160" s="63">
        <f t="shared" si="61"/>
        <v>0</v>
      </c>
      <c r="K160" s="63">
        <f t="shared" si="61"/>
        <v>0</v>
      </c>
      <c r="L160" s="63">
        <f t="shared" si="61"/>
        <v>0</v>
      </c>
      <c r="M160" s="63">
        <f t="shared" si="61"/>
        <v>0</v>
      </c>
      <c r="N160" s="63">
        <f t="shared" si="61"/>
        <v>0</v>
      </c>
      <c r="O160" s="62"/>
    </row>
    <row r="161" spans="1:15" ht="22.5" hidden="1" customHeight="1" x14ac:dyDescent="0.2">
      <c r="A161" s="61" t="s">
        <v>544</v>
      </c>
      <c r="B161" s="60" t="s">
        <v>592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19.5" hidden="1" customHeight="1" x14ac:dyDescent="0.2">
      <c r="A162" s="61" t="s">
        <v>542</v>
      </c>
      <c r="B162" s="60" t="s">
        <v>591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6.75" hidden="1" customHeight="1" x14ac:dyDescent="0.2">
      <c r="A163" s="61" t="s">
        <v>540</v>
      </c>
      <c r="B163" s="60" t="s">
        <v>590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33" hidden="1" customHeight="1" x14ac:dyDescent="0.2">
      <c r="A164" s="61" t="s">
        <v>589</v>
      </c>
      <c r="B164" s="60" t="s">
        <v>588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s="8" customFormat="1" ht="21.75" hidden="1" customHeight="1" x14ac:dyDescent="0.2">
      <c r="A165" s="69" t="s">
        <v>587</v>
      </c>
      <c r="B165" s="68" t="s">
        <v>586</v>
      </c>
      <c r="C165" s="67">
        <f t="shared" ref="C165:N165" si="62">C166+C170+C174+C178+C182+C190+C194+C197</f>
        <v>0</v>
      </c>
      <c r="D165" s="67">
        <f t="shared" si="62"/>
        <v>0</v>
      </c>
      <c r="E165" s="67">
        <f t="shared" si="62"/>
        <v>0</v>
      </c>
      <c r="F165" s="67">
        <f t="shared" si="62"/>
        <v>0</v>
      </c>
      <c r="G165" s="67">
        <f t="shared" si="62"/>
        <v>0</v>
      </c>
      <c r="H165" s="67">
        <f t="shared" si="62"/>
        <v>0</v>
      </c>
      <c r="I165" s="67">
        <f t="shared" si="62"/>
        <v>0</v>
      </c>
      <c r="J165" s="67">
        <f t="shared" si="62"/>
        <v>0</v>
      </c>
      <c r="K165" s="67">
        <f t="shared" si="62"/>
        <v>0</v>
      </c>
      <c r="L165" s="67">
        <f t="shared" si="62"/>
        <v>0</v>
      </c>
      <c r="M165" s="67">
        <f t="shared" si="62"/>
        <v>0</v>
      </c>
      <c r="N165" s="67">
        <f t="shared" si="62"/>
        <v>0</v>
      </c>
      <c r="O165" s="66"/>
    </row>
    <row r="166" spans="1:15" s="18" customFormat="1" ht="26.25" hidden="1" customHeight="1" x14ac:dyDescent="0.2">
      <c r="A166" s="65" t="s">
        <v>585</v>
      </c>
      <c r="B166" s="64" t="s">
        <v>584</v>
      </c>
      <c r="C166" s="63">
        <f t="shared" ref="C166:N166" si="63">C167+C168+C169</f>
        <v>0</v>
      </c>
      <c r="D166" s="63">
        <f t="shared" si="63"/>
        <v>0</v>
      </c>
      <c r="E166" s="63">
        <f t="shared" si="63"/>
        <v>0</v>
      </c>
      <c r="F166" s="63">
        <f t="shared" si="63"/>
        <v>0</v>
      </c>
      <c r="G166" s="63">
        <f t="shared" si="63"/>
        <v>0</v>
      </c>
      <c r="H166" s="63">
        <f t="shared" si="63"/>
        <v>0</v>
      </c>
      <c r="I166" s="63">
        <f t="shared" si="63"/>
        <v>0</v>
      </c>
      <c r="J166" s="63">
        <f t="shared" si="63"/>
        <v>0</v>
      </c>
      <c r="K166" s="63">
        <f t="shared" si="63"/>
        <v>0</v>
      </c>
      <c r="L166" s="63">
        <f t="shared" si="63"/>
        <v>0</v>
      </c>
      <c r="M166" s="63">
        <f t="shared" si="63"/>
        <v>0</v>
      </c>
      <c r="N166" s="63">
        <f t="shared" si="63"/>
        <v>0</v>
      </c>
      <c r="O166" s="62"/>
    </row>
    <row r="167" spans="1:15" ht="21.75" hidden="1" customHeight="1" x14ac:dyDescent="0.2">
      <c r="A167" s="61" t="s">
        <v>544</v>
      </c>
      <c r="B167" s="60" t="s">
        <v>583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22.5" hidden="1" customHeight="1" x14ac:dyDescent="0.2">
      <c r="A168" s="61" t="s">
        <v>542</v>
      </c>
      <c r="B168" s="60" t="s">
        <v>582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ht="27" hidden="1" customHeight="1" x14ac:dyDescent="0.2">
      <c r="A169" s="61" t="s">
        <v>540</v>
      </c>
      <c r="B169" s="60" t="s">
        <v>581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s="18" customFormat="1" ht="21.75" hidden="1" customHeight="1" x14ac:dyDescent="0.2">
      <c r="A170" s="65" t="s">
        <v>580</v>
      </c>
      <c r="B170" s="64" t="s">
        <v>579</v>
      </c>
      <c r="C170" s="63">
        <f t="shared" ref="C170:N170" si="64">C171+C172+C173</f>
        <v>0</v>
      </c>
      <c r="D170" s="63">
        <f t="shared" si="64"/>
        <v>0</v>
      </c>
      <c r="E170" s="63">
        <f t="shared" si="64"/>
        <v>0</v>
      </c>
      <c r="F170" s="63">
        <f t="shared" si="64"/>
        <v>0</v>
      </c>
      <c r="G170" s="63">
        <f t="shared" si="64"/>
        <v>0</v>
      </c>
      <c r="H170" s="63">
        <f t="shared" si="64"/>
        <v>0</v>
      </c>
      <c r="I170" s="63">
        <f t="shared" si="64"/>
        <v>0</v>
      </c>
      <c r="J170" s="63">
        <f t="shared" si="64"/>
        <v>0</v>
      </c>
      <c r="K170" s="63">
        <f t="shared" si="64"/>
        <v>0</v>
      </c>
      <c r="L170" s="63">
        <f t="shared" si="64"/>
        <v>0</v>
      </c>
      <c r="M170" s="63">
        <f t="shared" si="64"/>
        <v>0</v>
      </c>
      <c r="N170" s="63">
        <f t="shared" si="64"/>
        <v>0</v>
      </c>
      <c r="O170" s="62"/>
    </row>
    <row r="171" spans="1:15" ht="25.5" hidden="1" customHeight="1" x14ac:dyDescent="0.2">
      <c r="A171" s="61" t="s">
        <v>544</v>
      </c>
      <c r="B171" s="60" t="s">
        <v>578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19.5" hidden="1" customHeight="1" x14ac:dyDescent="0.2">
      <c r="A172" s="61" t="s">
        <v>542</v>
      </c>
      <c r="B172" s="60" t="s">
        <v>577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ht="27" hidden="1" customHeight="1" x14ac:dyDescent="0.2">
      <c r="A173" s="61" t="s">
        <v>540</v>
      </c>
      <c r="B173" s="60" t="s">
        <v>576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s="18" customFormat="1" ht="43.5" hidden="1" customHeight="1" x14ac:dyDescent="0.2">
      <c r="A174" s="65" t="s">
        <v>575</v>
      </c>
      <c r="B174" s="64" t="s">
        <v>574</v>
      </c>
      <c r="C174" s="63">
        <f t="shared" ref="C174:N174" si="65">C175+C176+C177</f>
        <v>0</v>
      </c>
      <c r="D174" s="63">
        <f t="shared" si="65"/>
        <v>0</v>
      </c>
      <c r="E174" s="63">
        <f t="shared" si="65"/>
        <v>0</v>
      </c>
      <c r="F174" s="63">
        <f t="shared" si="65"/>
        <v>0</v>
      </c>
      <c r="G174" s="63">
        <f t="shared" si="65"/>
        <v>0</v>
      </c>
      <c r="H174" s="63">
        <f t="shared" si="65"/>
        <v>0</v>
      </c>
      <c r="I174" s="63">
        <f t="shared" si="65"/>
        <v>0</v>
      </c>
      <c r="J174" s="63">
        <f t="shared" si="65"/>
        <v>0</v>
      </c>
      <c r="K174" s="63">
        <f t="shared" si="65"/>
        <v>0</v>
      </c>
      <c r="L174" s="63">
        <f t="shared" si="65"/>
        <v>0</v>
      </c>
      <c r="M174" s="63">
        <f t="shared" si="65"/>
        <v>0</v>
      </c>
      <c r="N174" s="63">
        <f t="shared" si="65"/>
        <v>0</v>
      </c>
      <c r="O174" s="62"/>
    </row>
    <row r="175" spans="1:15" ht="24.75" hidden="1" customHeight="1" x14ac:dyDescent="0.2">
      <c r="A175" s="61" t="s">
        <v>544</v>
      </c>
      <c r="B175" s="60" t="s">
        <v>573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29.25" hidden="1" customHeight="1" x14ac:dyDescent="0.2">
      <c r="A176" s="61" t="s">
        <v>542</v>
      </c>
      <c r="B176" s="60" t="s">
        <v>572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ht="15" hidden="1" customHeight="1" x14ac:dyDescent="0.2">
      <c r="A177" s="61" t="s">
        <v>540</v>
      </c>
      <c r="B177" s="60" t="s">
        <v>571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s="18" customFormat="1" ht="20.25" hidden="1" customHeight="1" x14ac:dyDescent="0.2">
      <c r="A178" s="65" t="s">
        <v>570</v>
      </c>
      <c r="B178" s="64" t="s">
        <v>569</v>
      </c>
      <c r="C178" s="63">
        <f t="shared" ref="C178:N178" si="66">C179+C180+C181</f>
        <v>0</v>
      </c>
      <c r="D178" s="63">
        <f t="shared" si="66"/>
        <v>0</v>
      </c>
      <c r="E178" s="63">
        <f t="shared" si="66"/>
        <v>0</v>
      </c>
      <c r="F178" s="63">
        <f t="shared" si="66"/>
        <v>0</v>
      </c>
      <c r="G178" s="63">
        <f t="shared" si="66"/>
        <v>0</v>
      </c>
      <c r="H178" s="63">
        <f t="shared" si="66"/>
        <v>0</v>
      </c>
      <c r="I178" s="63">
        <f t="shared" si="66"/>
        <v>0</v>
      </c>
      <c r="J178" s="63">
        <f t="shared" si="66"/>
        <v>0</v>
      </c>
      <c r="K178" s="63">
        <f t="shared" si="66"/>
        <v>0</v>
      </c>
      <c r="L178" s="63">
        <f t="shared" si="66"/>
        <v>0</v>
      </c>
      <c r="M178" s="63">
        <f t="shared" si="66"/>
        <v>0</v>
      </c>
      <c r="N178" s="63">
        <f t="shared" si="66"/>
        <v>0</v>
      </c>
      <c r="O178" s="62"/>
    </row>
    <row r="179" spans="1:15" ht="28.5" hidden="1" customHeight="1" x14ac:dyDescent="0.2">
      <c r="A179" s="61" t="s">
        <v>544</v>
      </c>
      <c r="B179" s="60" t="s">
        <v>568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26.25" hidden="1" customHeight="1" x14ac:dyDescent="0.2">
      <c r="A180" s="61" t="s">
        <v>542</v>
      </c>
      <c r="B180" s="60" t="s">
        <v>567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ht="11.25" hidden="1" customHeight="1" x14ac:dyDescent="0.2">
      <c r="A181" s="61" t="s">
        <v>540</v>
      </c>
      <c r="B181" s="60" t="s">
        <v>566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s="18" customFormat="1" ht="14.25" hidden="1" customHeight="1" x14ac:dyDescent="0.2">
      <c r="A182" s="65" t="s">
        <v>565</v>
      </c>
      <c r="B182" s="64" t="s">
        <v>564</v>
      </c>
      <c r="C182" s="63">
        <f t="shared" ref="C182:N182" si="67">C183+C184+C185</f>
        <v>0</v>
      </c>
      <c r="D182" s="63">
        <f t="shared" si="67"/>
        <v>0</v>
      </c>
      <c r="E182" s="63">
        <f t="shared" si="67"/>
        <v>0</v>
      </c>
      <c r="F182" s="63">
        <f t="shared" si="67"/>
        <v>0</v>
      </c>
      <c r="G182" s="63">
        <f t="shared" si="67"/>
        <v>0</v>
      </c>
      <c r="H182" s="63">
        <f t="shared" si="67"/>
        <v>0</v>
      </c>
      <c r="I182" s="63">
        <f t="shared" si="67"/>
        <v>0</v>
      </c>
      <c r="J182" s="63">
        <f t="shared" si="67"/>
        <v>0</v>
      </c>
      <c r="K182" s="63">
        <f t="shared" si="67"/>
        <v>0</v>
      </c>
      <c r="L182" s="63">
        <f t="shared" si="67"/>
        <v>0</v>
      </c>
      <c r="M182" s="63">
        <f t="shared" si="67"/>
        <v>0</v>
      </c>
      <c r="N182" s="63">
        <f t="shared" si="67"/>
        <v>0</v>
      </c>
      <c r="O182" s="62"/>
    </row>
    <row r="183" spans="1:15" ht="22.5" hidden="1" customHeight="1" x14ac:dyDescent="0.2">
      <c r="A183" s="61" t="s">
        <v>544</v>
      </c>
      <c r="B183" s="60" t="s">
        <v>563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17.25" hidden="1" customHeight="1" x14ac:dyDescent="0.2">
      <c r="A184" s="61" t="s">
        <v>542</v>
      </c>
      <c r="B184" s="60" t="s">
        <v>562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ht="19.5" hidden="1" customHeight="1" x14ac:dyDescent="0.2">
      <c r="A185" s="61" t="s">
        <v>540</v>
      </c>
      <c r="B185" s="60" t="s">
        <v>561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s="18" customFormat="1" ht="18" hidden="1" customHeight="1" x14ac:dyDescent="0.2">
      <c r="A186" s="65" t="s">
        <v>560</v>
      </c>
      <c r="B186" s="64" t="s">
        <v>559</v>
      </c>
      <c r="C186" s="63">
        <f t="shared" ref="C186:N186" si="68">C187+C188+C189</f>
        <v>0</v>
      </c>
      <c r="D186" s="63">
        <f t="shared" si="68"/>
        <v>0</v>
      </c>
      <c r="E186" s="63">
        <f t="shared" si="68"/>
        <v>0</v>
      </c>
      <c r="F186" s="63">
        <f t="shared" si="68"/>
        <v>0</v>
      </c>
      <c r="G186" s="63">
        <f t="shared" si="68"/>
        <v>0</v>
      </c>
      <c r="H186" s="63">
        <f t="shared" si="68"/>
        <v>0</v>
      </c>
      <c r="I186" s="63">
        <f t="shared" si="68"/>
        <v>0</v>
      </c>
      <c r="J186" s="63">
        <f t="shared" si="68"/>
        <v>0</v>
      </c>
      <c r="K186" s="63">
        <f t="shared" si="68"/>
        <v>0</v>
      </c>
      <c r="L186" s="63">
        <f t="shared" si="68"/>
        <v>0</v>
      </c>
      <c r="M186" s="63">
        <f t="shared" si="68"/>
        <v>0</v>
      </c>
      <c r="N186" s="63">
        <f t="shared" si="68"/>
        <v>0</v>
      </c>
      <c r="O186" s="62"/>
    </row>
    <row r="187" spans="1:15" ht="11.25" hidden="1" customHeight="1" x14ac:dyDescent="0.2">
      <c r="A187" s="61" t="s">
        <v>544</v>
      </c>
      <c r="B187" s="60" t="s">
        <v>558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15" hidden="1" customHeight="1" x14ac:dyDescent="0.2">
      <c r="A188" s="61" t="s">
        <v>542</v>
      </c>
      <c r="B188" s="60" t="s">
        <v>557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ht="12" hidden="1" customHeight="1" x14ac:dyDescent="0.2">
      <c r="A189" s="61" t="s">
        <v>540</v>
      </c>
      <c r="B189" s="60" t="s">
        <v>556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s="18" customFormat="1" ht="12.75" hidden="1" customHeight="1" x14ac:dyDescent="0.2">
      <c r="A190" s="65" t="s">
        <v>555</v>
      </c>
      <c r="B190" s="64" t="s">
        <v>554</v>
      </c>
      <c r="C190" s="63">
        <f t="shared" ref="C190:N190" si="69">C191+C192+C193</f>
        <v>0</v>
      </c>
      <c r="D190" s="63">
        <f t="shared" si="69"/>
        <v>0</v>
      </c>
      <c r="E190" s="63">
        <f t="shared" si="69"/>
        <v>0</v>
      </c>
      <c r="F190" s="63">
        <f t="shared" si="69"/>
        <v>0</v>
      </c>
      <c r="G190" s="63">
        <f t="shared" si="69"/>
        <v>0</v>
      </c>
      <c r="H190" s="63">
        <f t="shared" si="69"/>
        <v>0</v>
      </c>
      <c r="I190" s="63">
        <f t="shared" si="69"/>
        <v>0</v>
      </c>
      <c r="J190" s="63">
        <f t="shared" si="69"/>
        <v>0</v>
      </c>
      <c r="K190" s="63">
        <f t="shared" si="69"/>
        <v>0</v>
      </c>
      <c r="L190" s="63">
        <f t="shared" si="69"/>
        <v>0</v>
      </c>
      <c r="M190" s="63">
        <f t="shared" si="69"/>
        <v>0</v>
      </c>
      <c r="N190" s="63">
        <f t="shared" si="69"/>
        <v>0</v>
      </c>
      <c r="O190" s="62"/>
    </row>
    <row r="191" spans="1:15" ht="13.5" hidden="1" customHeight="1" x14ac:dyDescent="0.2">
      <c r="A191" s="61" t="s">
        <v>544</v>
      </c>
      <c r="B191" s="60" t="s">
        <v>553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15" hidden="1" customHeight="1" x14ac:dyDescent="0.2">
      <c r="A192" s="61" t="s">
        <v>542</v>
      </c>
      <c r="B192" s="60" t="s">
        <v>552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40" ht="9" hidden="1" customHeight="1" x14ac:dyDescent="0.2">
      <c r="A193" s="61" t="s">
        <v>540</v>
      </c>
      <c r="B193" s="60" t="s">
        <v>551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40" s="18" customFormat="1" ht="15" hidden="1" customHeight="1" x14ac:dyDescent="0.2">
      <c r="A194" s="65" t="s">
        <v>550</v>
      </c>
      <c r="B194" s="64" t="s">
        <v>549</v>
      </c>
      <c r="C194" s="63">
        <f t="shared" ref="C194:N194" si="70">C195+C196</f>
        <v>0</v>
      </c>
      <c r="D194" s="63">
        <f t="shared" si="70"/>
        <v>0</v>
      </c>
      <c r="E194" s="63">
        <f t="shared" si="70"/>
        <v>0</v>
      </c>
      <c r="F194" s="63">
        <f t="shared" si="70"/>
        <v>0</v>
      </c>
      <c r="G194" s="63">
        <f t="shared" si="70"/>
        <v>0</v>
      </c>
      <c r="H194" s="63">
        <f t="shared" si="70"/>
        <v>0</v>
      </c>
      <c r="I194" s="63">
        <f t="shared" si="70"/>
        <v>0</v>
      </c>
      <c r="J194" s="63">
        <f t="shared" si="70"/>
        <v>0</v>
      </c>
      <c r="K194" s="63">
        <f t="shared" si="70"/>
        <v>0</v>
      </c>
      <c r="L194" s="63">
        <f t="shared" si="70"/>
        <v>0</v>
      </c>
      <c r="M194" s="63">
        <f t="shared" si="70"/>
        <v>0</v>
      </c>
      <c r="N194" s="63">
        <f t="shared" si="70"/>
        <v>0</v>
      </c>
      <c r="O194" s="62"/>
    </row>
    <row r="195" spans="1:40" ht="11.25" hidden="1" customHeight="1" x14ac:dyDescent="0.2">
      <c r="A195" s="61" t="s">
        <v>544</v>
      </c>
      <c r="B195" s="60" t="s">
        <v>548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40" ht="18" hidden="1" customHeight="1" x14ac:dyDescent="0.2">
      <c r="A196" s="61" t="s">
        <v>542</v>
      </c>
      <c r="B196" s="60" t="s">
        <v>547</v>
      </c>
      <c r="C196" s="59"/>
      <c r="D196" s="59"/>
      <c r="E196" s="59">
        <f>C196+D196</f>
        <v>0</v>
      </c>
      <c r="F196" s="59">
        <f>G196+H196+I196+J196</f>
        <v>0</v>
      </c>
      <c r="G196" s="59"/>
      <c r="H196" s="59"/>
      <c r="I196" s="59"/>
      <c r="J196" s="59"/>
      <c r="K196" s="59">
        <v>0</v>
      </c>
      <c r="L196" s="59">
        <v>0</v>
      </c>
      <c r="M196" s="59">
        <v>0</v>
      </c>
      <c r="N196" s="59">
        <v>0</v>
      </c>
      <c r="O196" s="3">
        <v>2</v>
      </c>
    </row>
    <row r="197" spans="1:40" s="18" customFormat="1" ht="15" hidden="1" customHeight="1" x14ac:dyDescent="0.2">
      <c r="A197" s="65" t="s">
        <v>546</v>
      </c>
      <c r="B197" s="64" t="s">
        <v>545</v>
      </c>
      <c r="C197" s="63">
        <f t="shared" ref="C197:N197" si="71">C198+C199+C200</f>
        <v>0</v>
      </c>
      <c r="D197" s="63">
        <f t="shared" si="71"/>
        <v>0</v>
      </c>
      <c r="E197" s="63">
        <f t="shared" si="71"/>
        <v>0</v>
      </c>
      <c r="F197" s="63">
        <f t="shared" si="71"/>
        <v>0</v>
      </c>
      <c r="G197" s="63">
        <f t="shared" si="71"/>
        <v>0</v>
      </c>
      <c r="H197" s="63">
        <f t="shared" si="71"/>
        <v>0</v>
      </c>
      <c r="I197" s="63">
        <f t="shared" si="71"/>
        <v>0</v>
      </c>
      <c r="J197" s="63">
        <f t="shared" si="71"/>
        <v>0</v>
      </c>
      <c r="K197" s="63">
        <f t="shared" si="71"/>
        <v>0</v>
      </c>
      <c r="L197" s="63">
        <f t="shared" si="71"/>
        <v>0</v>
      </c>
      <c r="M197" s="63">
        <f t="shared" si="71"/>
        <v>0</v>
      </c>
      <c r="N197" s="63">
        <f t="shared" si="71"/>
        <v>0</v>
      </c>
      <c r="O197" s="62"/>
    </row>
    <row r="198" spans="1:40" ht="15" hidden="1" customHeight="1" x14ac:dyDescent="0.2">
      <c r="A198" s="61" t="s">
        <v>544</v>
      </c>
      <c r="B198" s="60" t="s">
        <v>543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40" ht="20.25" hidden="1" customHeight="1" x14ac:dyDescent="0.2">
      <c r="A199" s="61" t="s">
        <v>542</v>
      </c>
      <c r="B199" s="60" t="s">
        <v>541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40" ht="18.75" hidden="1" customHeight="1" x14ac:dyDescent="0.2">
      <c r="A200" s="586" t="s">
        <v>540</v>
      </c>
      <c r="B200" s="587" t="s">
        <v>539</v>
      </c>
      <c r="C200" s="588"/>
      <c r="D200" s="588"/>
      <c r="E200" s="588">
        <f>C200+D200</f>
        <v>0</v>
      </c>
      <c r="F200" s="588">
        <f>G200+H200+I200+J200</f>
        <v>0</v>
      </c>
      <c r="G200" s="588"/>
      <c r="H200" s="588"/>
      <c r="I200" s="588"/>
      <c r="J200" s="588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40" s="8" customFormat="1" x14ac:dyDescent="0.2">
      <c r="A201" s="254" t="s">
        <v>538</v>
      </c>
      <c r="B201" s="255" t="s">
        <v>537</v>
      </c>
      <c r="C201" s="256">
        <f>C203+C236+C292+C306+C310+C312+C332+C351+C406+C413+C454+C469+C472+C480+C483+C484+C499</f>
        <v>19189.730000000003</v>
      </c>
      <c r="D201" s="256">
        <f t="shared" ref="D201:X201" si="72">D203+D236+D292+D306+D310+D312+D332+D351+D406+D413+D454+D469+D472+D480+D483+D484+D499</f>
        <v>510</v>
      </c>
      <c r="E201" s="256">
        <f t="shared" si="72"/>
        <v>19699.730000000003</v>
      </c>
      <c r="F201" s="256">
        <f t="shared" si="72"/>
        <v>19699.725000000002</v>
      </c>
      <c r="G201" s="256">
        <f t="shared" si="72"/>
        <v>4436</v>
      </c>
      <c r="H201" s="256">
        <f t="shared" si="72"/>
        <v>5781.0749999999998</v>
      </c>
      <c r="I201" s="256">
        <f t="shared" si="72"/>
        <v>4470.6499999999996</v>
      </c>
      <c r="J201" s="256">
        <f t="shared" si="72"/>
        <v>5012</v>
      </c>
      <c r="K201" s="563">
        <f t="shared" si="72"/>
        <v>90</v>
      </c>
      <c r="L201" s="966">
        <f t="shared" si="72"/>
        <v>17532</v>
      </c>
      <c r="M201" s="966">
        <f t="shared" si="72"/>
        <v>17634</v>
      </c>
      <c r="N201" s="966">
        <f t="shared" si="72"/>
        <v>18236</v>
      </c>
      <c r="O201" s="516">
        <f t="shared" si="72"/>
        <v>47</v>
      </c>
      <c r="P201" s="516">
        <f t="shared" si="72"/>
        <v>216</v>
      </c>
      <c r="Q201" s="516">
        <f t="shared" si="72"/>
        <v>120</v>
      </c>
      <c r="R201" s="516">
        <f t="shared" si="72"/>
        <v>54</v>
      </c>
      <c r="S201" s="516">
        <f t="shared" si="72"/>
        <v>54</v>
      </c>
      <c r="T201" s="516">
        <f t="shared" si="72"/>
        <v>54</v>
      </c>
      <c r="U201" s="516">
        <f t="shared" si="72"/>
        <v>10217.075000000001</v>
      </c>
      <c r="V201" s="516" t="e">
        <f t="shared" si="72"/>
        <v>#VALUE!</v>
      </c>
      <c r="W201" s="516">
        <f t="shared" si="72"/>
        <v>286</v>
      </c>
      <c r="X201" s="520">
        <f t="shared" si="72"/>
        <v>1310</v>
      </c>
      <c r="Y201" s="516"/>
      <c r="Z201" s="529"/>
      <c r="AA201" s="395"/>
      <c r="AB201" s="287"/>
    </row>
    <row r="202" spans="1:40" s="8" customFormat="1" x14ac:dyDescent="0.2">
      <c r="A202" s="254" t="s">
        <v>536</v>
      </c>
      <c r="B202" s="255" t="s">
        <v>535</v>
      </c>
      <c r="C202" s="256">
        <f t="shared" ref="C202:X202" si="73">C203+C236+C292+C306+C310+C313+C342+C346+C347+C348+C406+C454</f>
        <v>17641</v>
      </c>
      <c r="D202" s="256">
        <f t="shared" si="73"/>
        <v>0</v>
      </c>
      <c r="E202" s="256">
        <f t="shared" si="73"/>
        <v>17641</v>
      </c>
      <c r="F202" s="256">
        <f t="shared" si="73"/>
        <v>17641</v>
      </c>
      <c r="G202" s="536">
        <f t="shared" si="73"/>
        <v>4436</v>
      </c>
      <c r="H202" s="256">
        <f t="shared" si="73"/>
        <v>4342</v>
      </c>
      <c r="I202" s="256">
        <f t="shared" si="73"/>
        <v>4361</v>
      </c>
      <c r="J202" s="256">
        <f t="shared" si="73"/>
        <v>4502</v>
      </c>
      <c r="K202" s="564">
        <f t="shared" si="73"/>
        <v>90</v>
      </c>
      <c r="L202" s="967">
        <f t="shared" si="73"/>
        <v>17532</v>
      </c>
      <c r="M202" s="967">
        <f t="shared" si="73"/>
        <v>17634</v>
      </c>
      <c r="N202" s="967">
        <f t="shared" si="73"/>
        <v>18236</v>
      </c>
      <c r="O202" s="425">
        <f t="shared" si="73"/>
        <v>48</v>
      </c>
      <c r="P202" s="425">
        <f t="shared" si="73"/>
        <v>216</v>
      </c>
      <c r="Q202" s="425">
        <f t="shared" si="73"/>
        <v>120</v>
      </c>
      <c r="R202" s="425">
        <f t="shared" si="73"/>
        <v>54</v>
      </c>
      <c r="S202" s="425">
        <f t="shared" si="73"/>
        <v>54</v>
      </c>
      <c r="T202" s="425">
        <f t="shared" si="73"/>
        <v>54</v>
      </c>
      <c r="U202" s="425">
        <f t="shared" si="73"/>
        <v>8778</v>
      </c>
      <c r="V202" s="425" t="e">
        <f t="shared" si="73"/>
        <v>#VALUE!</v>
      </c>
      <c r="W202" s="425">
        <f t="shared" si="73"/>
        <v>286</v>
      </c>
      <c r="X202" s="521">
        <f t="shared" si="73"/>
        <v>1310</v>
      </c>
      <c r="Y202" s="425"/>
      <c r="AA202" s="287"/>
      <c r="AB202" s="287"/>
      <c r="AD202" s="8" t="s">
        <v>1025</v>
      </c>
      <c r="AJ202" s="8" t="s">
        <v>1030</v>
      </c>
    </row>
    <row r="203" spans="1:40" s="8" customFormat="1" x14ac:dyDescent="0.2">
      <c r="A203" s="254" t="s">
        <v>534</v>
      </c>
      <c r="B203" s="255" t="s">
        <v>533</v>
      </c>
      <c r="C203" s="35">
        <f t="shared" ref="C203:X203" si="74">C204+C220+C228</f>
        <v>14135</v>
      </c>
      <c r="D203" s="256">
        <f t="shared" si="74"/>
        <v>0</v>
      </c>
      <c r="E203" s="35">
        <f t="shared" si="74"/>
        <v>14135</v>
      </c>
      <c r="F203" s="256">
        <f t="shared" si="74"/>
        <v>14135</v>
      </c>
      <c r="G203" s="536">
        <f t="shared" si="74"/>
        <v>3500</v>
      </c>
      <c r="H203" s="256">
        <f t="shared" si="74"/>
        <v>3520</v>
      </c>
      <c r="I203" s="256">
        <f t="shared" si="74"/>
        <v>3440</v>
      </c>
      <c r="J203" s="256">
        <f t="shared" si="74"/>
        <v>3675</v>
      </c>
      <c r="K203" s="565">
        <f t="shared" si="74"/>
        <v>90</v>
      </c>
      <c r="L203" s="20">
        <f t="shared" si="74"/>
        <v>14500</v>
      </c>
      <c r="M203" s="20">
        <f t="shared" si="74"/>
        <v>14500</v>
      </c>
      <c r="N203" s="20">
        <f t="shared" si="74"/>
        <v>15000</v>
      </c>
      <c r="O203" s="11">
        <f t="shared" si="74"/>
        <v>15</v>
      </c>
      <c r="P203" s="11">
        <f t="shared" si="74"/>
        <v>192</v>
      </c>
      <c r="Q203" s="11">
        <f t="shared" si="74"/>
        <v>48</v>
      </c>
      <c r="R203" s="11">
        <f t="shared" si="74"/>
        <v>48</v>
      </c>
      <c r="S203" s="11">
        <f t="shared" si="74"/>
        <v>48</v>
      </c>
      <c r="T203" s="11">
        <f t="shared" si="74"/>
        <v>48</v>
      </c>
      <c r="U203" s="11">
        <f t="shared" si="74"/>
        <v>7020</v>
      </c>
      <c r="V203" s="11">
        <f t="shared" si="74"/>
        <v>0</v>
      </c>
      <c r="W203" s="11">
        <f t="shared" si="74"/>
        <v>286</v>
      </c>
      <c r="X203" s="522">
        <f t="shared" si="74"/>
        <v>1310</v>
      </c>
      <c r="Y203" s="11"/>
      <c r="AA203" s="287"/>
      <c r="AB203" s="287"/>
      <c r="AD203" s="270">
        <f t="shared" ref="AD203:AH203" si="75">AD204+AD220+AD228</f>
        <v>1080</v>
      </c>
      <c r="AE203" s="980">
        <f t="shared" si="75"/>
        <v>300</v>
      </c>
      <c r="AF203" s="270">
        <f t="shared" si="75"/>
        <v>300</v>
      </c>
      <c r="AG203" s="270">
        <f t="shared" si="75"/>
        <v>225</v>
      </c>
      <c r="AH203" s="983">
        <f t="shared" si="75"/>
        <v>255</v>
      </c>
      <c r="AI203" s="988">
        <v>10</v>
      </c>
      <c r="AJ203" s="984">
        <f t="shared" ref="AJ203:AN203" si="76">AJ204+AJ220+AJ228</f>
        <v>13055</v>
      </c>
      <c r="AK203" s="980">
        <f t="shared" si="76"/>
        <v>3200</v>
      </c>
      <c r="AL203" s="270">
        <f t="shared" si="76"/>
        <v>3220</v>
      </c>
      <c r="AM203" s="270">
        <f t="shared" si="76"/>
        <v>3215</v>
      </c>
      <c r="AN203" s="270">
        <f t="shared" si="76"/>
        <v>3420</v>
      </c>
    </row>
    <row r="204" spans="1:40" s="18" customFormat="1" ht="12.75" customHeight="1" x14ac:dyDescent="0.2">
      <c r="A204" s="139" t="s">
        <v>532</v>
      </c>
      <c r="B204" s="140" t="s">
        <v>531</v>
      </c>
      <c r="C204" s="42">
        <f t="shared" ref="C204:X204" si="77">C205+C211+C206+C207+C208+C209+C210+C212+C213+C214+C215+C216+C218+C217+C219</f>
        <v>13755</v>
      </c>
      <c r="D204" s="141">
        <f t="shared" si="77"/>
        <v>0</v>
      </c>
      <c r="E204" s="42">
        <f t="shared" si="77"/>
        <v>13755</v>
      </c>
      <c r="F204" s="141">
        <f t="shared" si="77"/>
        <v>13755</v>
      </c>
      <c r="G204" s="891">
        <f t="shared" si="77"/>
        <v>3420</v>
      </c>
      <c r="H204" s="141">
        <f t="shared" si="77"/>
        <v>3360</v>
      </c>
      <c r="I204" s="141">
        <f t="shared" si="77"/>
        <v>3360</v>
      </c>
      <c r="J204" s="141">
        <f t="shared" si="77"/>
        <v>3615</v>
      </c>
      <c r="K204" s="566">
        <f t="shared" si="77"/>
        <v>90</v>
      </c>
      <c r="L204" s="42">
        <f t="shared" si="77"/>
        <v>14500</v>
      </c>
      <c r="M204" s="42">
        <f t="shared" si="77"/>
        <v>14500</v>
      </c>
      <c r="N204" s="42">
        <f t="shared" si="77"/>
        <v>15000</v>
      </c>
      <c r="O204" s="52">
        <f t="shared" si="77"/>
        <v>15</v>
      </c>
      <c r="P204" s="52">
        <f t="shared" si="77"/>
        <v>192</v>
      </c>
      <c r="Q204" s="52">
        <f t="shared" si="77"/>
        <v>48</v>
      </c>
      <c r="R204" s="52">
        <f t="shared" si="77"/>
        <v>48</v>
      </c>
      <c r="S204" s="52">
        <f t="shared" si="77"/>
        <v>48</v>
      </c>
      <c r="T204" s="52">
        <f t="shared" si="77"/>
        <v>48</v>
      </c>
      <c r="U204" s="52">
        <f t="shared" si="77"/>
        <v>6780</v>
      </c>
      <c r="V204" s="52">
        <f t="shared" si="77"/>
        <v>0</v>
      </c>
      <c r="W204" s="52">
        <f t="shared" si="77"/>
        <v>286</v>
      </c>
      <c r="X204" s="416">
        <f t="shared" si="77"/>
        <v>1310</v>
      </c>
      <c r="Y204" s="52"/>
      <c r="AA204" s="537"/>
      <c r="AB204" s="537"/>
      <c r="AD204" s="272">
        <f t="shared" ref="AD204:AH204" si="78">AD205+AD211+AD206+AD207+AD208+AD209+AD210+AD212+AD213+AD214+AD215+AD216+AD218+AD217+AD219</f>
        <v>1050</v>
      </c>
      <c r="AE204" s="891">
        <f t="shared" si="78"/>
        <v>290</v>
      </c>
      <c r="AF204" s="141">
        <f t="shared" si="78"/>
        <v>290</v>
      </c>
      <c r="AG204" s="141">
        <f t="shared" si="78"/>
        <v>215</v>
      </c>
      <c r="AH204" s="528">
        <f t="shared" si="78"/>
        <v>255</v>
      </c>
      <c r="AI204" s="989">
        <v>10.01</v>
      </c>
      <c r="AJ204" s="985">
        <f t="shared" ref="AJ204:AN204" si="79">AJ205+AJ211+AJ206+AJ207+AJ208+AJ209+AJ210+AJ212+AJ213+AJ214+AJ215+AJ216+AJ218+AJ217+AJ219</f>
        <v>12705</v>
      </c>
      <c r="AK204" s="891">
        <f t="shared" si="79"/>
        <v>3130</v>
      </c>
      <c r="AL204" s="141">
        <f t="shared" si="79"/>
        <v>3070</v>
      </c>
      <c r="AM204" s="141">
        <f t="shared" si="79"/>
        <v>3145</v>
      </c>
      <c r="AN204" s="141">
        <f t="shared" si="79"/>
        <v>3360</v>
      </c>
    </row>
    <row r="205" spans="1:40" s="31" customFormat="1" x14ac:dyDescent="0.2">
      <c r="A205" s="135" t="s">
        <v>530</v>
      </c>
      <c r="B205" s="136" t="s">
        <v>529</v>
      </c>
      <c r="C205" s="137">
        <v>9855</v>
      </c>
      <c r="D205" s="137"/>
      <c r="E205" s="137">
        <f t="shared" ref="E205:E219" si="80">C205+D205</f>
        <v>9855</v>
      </c>
      <c r="F205" s="137">
        <f t="shared" ref="F205:F219" si="81">G205+H205+I205+J205</f>
        <v>9855</v>
      </c>
      <c r="G205" s="137">
        <v>2400</v>
      </c>
      <c r="H205" s="137">
        <v>2400</v>
      </c>
      <c r="I205" s="137">
        <v>2400</v>
      </c>
      <c r="J205" s="137">
        <v>2655</v>
      </c>
      <c r="K205" s="567">
        <v>0</v>
      </c>
      <c r="L205" s="968">
        <v>14500</v>
      </c>
      <c r="M205" s="968">
        <v>14500</v>
      </c>
      <c r="N205" s="968">
        <v>15000</v>
      </c>
      <c r="O205" s="47">
        <v>1</v>
      </c>
      <c r="P205" s="86">
        <f t="shared" ref="P205" si="82">Q205+R205+S205+T205</f>
        <v>0</v>
      </c>
      <c r="Q205" s="231"/>
      <c r="R205" s="231"/>
      <c r="S205" s="231"/>
      <c r="T205" s="478"/>
      <c r="U205" s="405">
        <f t="shared" ref="U205" si="83">G205+H205</f>
        <v>4800</v>
      </c>
      <c r="V205" s="485">
        <v>100</v>
      </c>
      <c r="W205" s="456">
        <v>270</v>
      </c>
      <c r="X205" s="523">
        <v>1100</v>
      </c>
      <c r="Y205" s="500"/>
      <c r="Z205" s="530"/>
      <c r="AA205" s="398"/>
      <c r="AB205" s="286"/>
      <c r="AD205" s="274">
        <f t="shared" ref="AD205" si="84">AE205+AF205+AG205+AH205</f>
        <v>780</v>
      </c>
      <c r="AE205" s="137">
        <v>190</v>
      </c>
      <c r="AF205" s="137">
        <v>190</v>
      </c>
      <c r="AG205" s="137">
        <v>145</v>
      </c>
      <c r="AH205" s="1029">
        <v>255</v>
      </c>
      <c r="AI205" s="990" t="s">
        <v>529</v>
      </c>
      <c r="AJ205" s="986">
        <f t="shared" ref="AJ205" si="85">AK205+AL205+AM205+AN205</f>
        <v>9075</v>
      </c>
      <c r="AK205" s="137">
        <f>G205-AE205</f>
        <v>2210</v>
      </c>
      <c r="AL205" s="137">
        <f t="shared" ref="AL205:AN205" si="86">H205-AF205</f>
        <v>2210</v>
      </c>
      <c r="AM205" s="137">
        <f t="shared" si="86"/>
        <v>2255</v>
      </c>
      <c r="AN205" s="137">
        <f t="shared" si="86"/>
        <v>2400</v>
      </c>
    </row>
    <row r="206" spans="1:40" hidden="1" x14ac:dyDescent="0.2">
      <c r="A206" s="616" t="s">
        <v>528</v>
      </c>
      <c r="B206" s="617" t="s">
        <v>527</v>
      </c>
      <c r="C206" s="618"/>
      <c r="D206" s="618"/>
      <c r="E206" s="618">
        <f t="shared" si="80"/>
        <v>0</v>
      </c>
      <c r="F206" s="618">
        <f t="shared" si="81"/>
        <v>0</v>
      </c>
      <c r="G206" s="618"/>
      <c r="H206" s="618"/>
      <c r="I206" s="618"/>
      <c r="J206" s="618"/>
      <c r="K206" s="15">
        <v>0</v>
      </c>
      <c r="L206" s="15">
        <v>0</v>
      </c>
      <c r="M206" s="15">
        <v>0</v>
      </c>
      <c r="N206" s="15">
        <v>0</v>
      </c>
      <c r="O206" s="2">
        <v>1</v>
      </c>
    </row>
    <row r="207" spans="1:40" x14ac:dyDescent="0.2">
      <c r="A207" s="135" t="s">
        <v>526</v>
      </c>
      <c r="B207" s="136" t="s">
        <v>525</v>
      </c>
      <c r="C207" s="137">
        <v>880</v>
      </c>
      <c r="D207" s="137"/>
      <c r="E207" s="137">
        <f t="shared" si="80"/>
        <v>880</v>
      </c>
      <c r="F207" s="137">
        <f t="shared" si="81"/>
        <v>880</v>
      </c>
      <c r="G207" s="137">
        <v>220</v>
      </c>
      <c r="H207" s="137">
        <v>220</v>
      </c>
      <c r="I207" s="137">
        <v>220</v>
      </c>
      <c r="J207" s="137">
        <v>220</v>
      </c>
      <c r="K207" s="568">
        <v>0</v>
      </c>
      <c r="L207" s="968">
        <v>0</v>
      </c>
      <c r="M207" s="968">
        <v>0</v>
      </c>
      <c r="N207" s="968">
        <v>0</v>
      </c>
      <c r="O207" s="2">
        <v>1</v>
      </c>
      <c r="P207" s="86">
        <f t="shared" ref="P207:P208" si="87">Q207+R207+S207+T207</f>
        <v>0</v>
      </c>
      <c r="Q207" s="269"/>
      <c r="R207" s="260"/>
      <c r="S207" s="137"/>
      <c r="T207" s="477"/>
      <c r="U207" s="499">
        <f>G207+H207</f>
        <v>440</v>
      </c>
      <c r="V207" s="486"/>
      <c r="W207" s="457"/>
      <c r="X207" s="523">
        <v>50</v>
      </c>
      <c r="Y207" s="499"/>
      <c r="AA207" s="286"/>
      <c r="AB207" s="286"/>
      <c r="AD207" s="274">
        <f t="shared" ref="AD207:AD208" si="88">AE207+AF207+AG207+AH207</f>
        <v>180</v>
      </c>
      <c r="AE207" s="137">
        <v>60</v>
      </c>
      <c r="AF207" s="137">
        <v>60</v>
      </c>
      <c r="AG207" s="137">
        <v>60</v>
      </c>
      <c r="AH207" s="832"/>
      <c r="AI207" s="991" t="s">
        <v>525</v>
      </c>
      <c r="AJ207" s="986">
        <f t="shared" ref="AJ207:AJ208" si="89">AK207+AL207+AM207+AN207</f>
        <v>700</v>
      </c>
      <c r="AK207" s="137">
        <f>G207-AE207</f>
        <v>160</v>
      </c>
      <c r="AL207" s="137">
        <f t="shared" ref="AL207:AN208" si="90">H207-AF207</f>
        <v>160</v>
      </c>
      <c r="AM207" s="137">
        <f t="shared" si="90"/>
        <v>160</v>
      </c>
      <c r="AN207" s="137">
        <f t="shared" si="90"/>
        <v>220</v>
      </c>
    </row>
    <row r="208" spans="1:40" x14ac:dyDescent="0.2">
      <c r="A208" s="135" t="s">
        <v>524</v>
      </c>
      <c r="B208" s="136" t="s">
        <v>523</v>
      </c>
      <c r="C208" s="137">
        <v>1760</v>
      </c>
      <c r="D208" s="137"/>
      <c r="E208" s="137">
        <f t="shared" si="80"/>
        <v>1760</v>
      </c>
      <c r="F208" s="137">
        <f t="shared" si="81"/>
        <v>1760</v>
      </c>
      <c r="G208" s="137">
        <v>440</v>
      </c>
      <c r="H208" s="137">
        <v>440</v>
      </c>
      <c r="I208" s="137">
        <v>440</v>
      </c>
      <c r="J208" s="137">
        <v>440</v>
      </c>
      <c r="K208" s="568">
        <v>0</v>
      </c>
      <c r="L208" s="968">
        <v>0</v>
      </c>
      <c r="M208" s="968">
        <v>0</v>
      </c>
      <c r="N208" s="968">
        <v>0</v>
      </c>
      <c r="O208" s="2">
        <v>1</v>
      </c>
      <c r="P208" s="86">
        <f t="shared" si="87"/>
        <v>0</v>
      </c>
      <c r="Q208" s="277"/>
      <c r="R208" s="277"/>
      <c r="S208" s="277"/>
      <c r="T208" s="477"/>
      <c r="U208" s="499">
        <f>G208+H208</f>
        <v>880</v>
      </c>
      <c r="V208" s="485">
        <v>-40</v>
      </c>
      <c r="W208" s="457"/>
      <c r="X208" s="523">
        <v>160</v>
      </c>
      <c r="Y208" s="499"/>
      <c r="AA208" s="286"/>
      <c r="AB208" s="286"/>
      <c r="AD208" s="274">
        <f t="shared" si="88"/>
        <v>40</v>
      </c>
      <c r="AE208" s="137">
        <v>20</v>
      </c>
      <c r="AF208" s="137">
        <v>20</v>
      </c>
      <c r="AG208" s="137"/>
      <c r="AH208" s="832"/>
      <c r="AI208" s="991" t="s">
        <v>523</v>
      </c>
      <c r="AJ208" s="986">
        <f t="shared" si="89"/>
        <v>1720</v>
      </c>
      <c r="AK208" s="137">
        <f>G208-AE208</f>
        <v>420</v>
      </c>
      <c r="AL208" s="137">
        <f t="shared" si="90"/>
        <v>420</v>
      </c>
      <c r="AM208" s="137">
        <f t="shared" si="90"/>
        <v>440</v>
      </c>
      <c r="AN208" s="137">
        <f t="shared" si="90"/>
        <v>440</v>
      </c>
    </row>
    <row r="209" spans="1:40" hidden="1" x14ac:dyDescent="0.2">
      <c r="A209" s="619" t="s">
        <v>522</v>
      </c>
      <c r="B209" s="620" t="s">
        <v>521</v>
      </c>
      <c r="C209" s="621"/>
      <c r="D209" s="621"/>
      <c r="E209" s="621">
        <f t="shared" si="80"/>
        <v>0</v>
      </c>
      <c r="F209" s="621">
        <f t="shared" si="81"/>
        <v>0</v>
      </c>
      <c r="G209" s="621"/>
      <c r="H209" s="621"/>
      <c r="I209" s="621"/>
      <c r="J209" s="621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40" hidden="1" x14ac:dyDescent="0.2">
      <c r="A210" s="17" t="s">
        <v>520</v>
      </c>
      <c r="B210" s="16" t="s">
        <v>519</v>
      </c>
      <c r="C210" s="15"/>
      <c r="D210" s="15"/>
      <c r="E210" s="15">
        <f t="shared" si="80"/>
        <v>0</v>
      </c>
      <c r="F210" s="15">
        <f t="shared" si="81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40" hidden="1" x14ac:dyDescent="0.2">
      <c r="A211" s="17" t="s">
        <v>518</v>
      </c>
      <c r="B211" s="53" t="s">
        <v>517</v>
      </c>
      <c r="C211" s="15"/>
      <c r="D211" s="15"/>
      <c r="E211" s="15">
        <f t="shared" si="80"/>
        <v>0</v>
      </c>
      <c r="F211" s="15">
        <f t="shared" si="81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40" hidden="1" x14ac:dyDescent="0.2">
      <c r="A212" s="591" t="s">
        <v>516</v>
      </c>
      <c r="B212" s="592" t="s">
        <v>515</v>
      </c>
      <c r="C212" s="593"/>
      <c r="D212" s="593"/>
      <c r="E212" s="593">
        <f t="shared" si="80"/>
        <v>0</v>
      </c>
      <c r="F212" s="593">
        <f t="shared" si="81"/>
        <v>0</v>
      </c>
      <c r="G212" s="593"/>
      <c r="H212" s="593"/>
      <c r="I212" s="593"/>
      <c r="J212" s="593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40" s="31" customFormat="1" x14ac:dyDescent="0.2">
      <c r="A213" s="135" t="s">
        <v>514</v>
      </c>
      <c r="B213" s="136" t="s">
        <v>513</v>
      </c>
      <c r="C213" s="137">
        <v>600</v>
      </c>
      <c r="D213" s="137"/>
      <c r="E213" s="137">
        <f t="shared" si="80"/>
        <v>600</v>
      </c>
      <c r="F213" s="137">
        <f t="shared" si="81"/>
        <v>600</v>
      </c>
      <c r="G213" s="137">
        <v>150</v>
      </c>
      <c r="H213" s="137">
        <v>150</v>
      </c>
      <c r="I213" s="137">
        <v>150</v>
      </c>
      <c r="J213" s="137">
        <v>150</v>
      </c>
      <c r="K213" s="567">
        <v>0</v>
      </c>
      <c r="L213" s="968">
        <v>0</v>
      </c>
      <c r="M213" s="968">
        <v>0</v>
      </c>
      <c r="N213" s="968">
        <v>0</v>
      </c>
      <c r="O213" s="47">
        <v>1</v>
      </c>
      <c r="P213" s="86">
        <f>Q213+R213+S213+T213</f>
        <v>0</v>
      </c>
      <c r="Q213" s="404"/>
      <c r="R213" s="398"/>
      <c r="S213" s="398"/>
      <c r="T213" s="478"/>
      <c r="U213" s="500">
        <f>G213+H213</f>
        <v>300</v>
      </c>
      <c r="V213" s="487"/>
      <c r="W213" s="315"/>
      <c r="X213" s="524"/>
      <c r="Y213" s="500"/>
      <c r="AA213" s="286"/>
      <c r="AB213" s="286"/>
      <c r="AD213" s="274">
        <f t="shared" ref="AD213" si="91">AE213+AF213+AG213+AH213</f>
        <v>0</v>
      </c>
      <c r="AE213" s="137"/>
      <c r="AF213" s="137"/>
      <c r="AG213" s="137"/>
      <c r="AH213" s="832"/>
      <c r="AI213" s="990" t="s">
        <v>513</v>
      </c>
      <c r="AJ213" s="986">
        <f t="shared" ref="AJ213" si="92">AK213+AL213+AM213+AN213</f>
        <v>600</v>
      </c>
      <c r="AK213" s="137">
        <f>G213-AE213</f>
        <v>150</v>
      </c>
      <c r="AL213" s="137">
        <f t="shared" ref="AL213:AN213" si="93">H213-AF213</f>
        <v>150</v>
      </c>
      <c r="AM213" s="137">
        <f t="shared" si="93"/>
        <v>150</v>
      </c>
      <c r="AN213" s="137">
        <f t="shared" si="93"/>
        <v>150</v>
      </c>
    </row>
    <row r="214" spans="1:40" s="31" customFormat="1" hidden="1" x14ac:dyDescent="0.2">
      <c r="A214" s="622" t="s">
        <v>512</v>
      </c>
      <c r="B214" s="623" t="s">
        <v>511</v>
      </c>
      <c r="C214" s="624"/>
      <c r="D214" s="624"/>
      <c r="E214" s="624">
        <f t="shared" si="80"/>
        <v>0</v>
      </c>
      <c r="F214" s="624">
        <f t="shared" si="81"/>
        <v>0</v>
      </c>
      <c r="G214" s="624"/>
      <c r="H214" s="624"/>
      <c r="I214" s="624"/>
      <c r="J214" s="624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40" s="31" customFormat="1" hidden="1" x14ac:dyDescent="0.2">
      <c r="A215" s="30" t="s">
        <v>510</v>
      </c>
      <c r="B215" s="29" t="s">
        <v>509</v>
      </c>
      <c r="C215" s="28"/>
      <c r="D215" s="28"/>
      <c r="E215" s="28">
        <f t="shared" si="80"/>
        <v>0</v>
      </c>
      <c r="F215" s="28">
        <f t="shared" si="81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40" s="31" customFormat="1" hidden="1" x14ac:dyDescent="0.2">
      <c r="A216" s="594" t="s">
        <v>508</v>
      </c>
      <c r="B216" s="595" t="s">
        <v>507</v>
      </c>
      <c r="C216" s="596"/>
      <c r="D216" s="596"/>
      <c r="E216" s="596">
        <f t="shared" si="80"/>
        <v>0</v>
      </c>
      <c r="F216" s="596">
        <f t="shared" si="81"/>
        <v>0</v>
      </c>
      <c r="G216" s="596"/>
      <c r="H216" s="596"/>
      <c r="I216" s="596"/>
      <c r="J216" s="596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40" s="31" customFormat="1" x14ac:dyDescent="0.2">
      <c r="A217" s="135" t="s">
        <v>506</v>
      </c>
      <c r="B217" s="138" t="s">
        <v>505</v>
      </c>
      <c r="C217" s="137">
        <v>360</v>
      </c>
      <c r="D217" s="137"/>
      <c r="E217" s="137">
        <f t="shared" si="80"/>
        <v>360</v>
      </c>
      <c r="F217" s="137">
        <f t="shared" si="81"/>
        <v>360</v>
      </c>
      <c r="G217" s="137">
        <v>90</v>
      </c>
      <c r="H217" s="137">
        <v>90</v>
      </c>
      <c r="I217" s="137">
        <v>90</v>
      </c>
      <c r="J217" s="137">
        <v>90</v>
      </c>
      <c r="K217" s="569">
        <v>90</v>
      </c>
      <c r="L217" s="968">
        <v>0</v>
      </c>
      <c r="M217" s="968">
        <v>0</v>
      </c>
      <c r="N217" s="968">
        <v>0</v>
      </c>
      <c r="O217" s="47">
        <v>1</v>
      </c>
      <c r="P217" s="86">
        <v>0</v>
      </c>
      <c r="Q217" s="404"/>
      <c r="R217" s="398"/>
      <c r="S217" s="398"/>
      <c r="T217" s="478"/>
      <c r="U217" s="500">
        <f>G217+H217</f>
        <v>180</v>
      </c>
      <c r="V217" s="487"/>
      <c r="W217" s="315"/>
      <c r="X217" s="524"/>
      <c r="Y217" s="500"/>
      <c r="AA217" s="286"/>
      <c r="AB217" s="286"/>
      <c r="AD217" s="274">
        <f t="shared" ref="AD217" si="94">AE217+AF217+AG217+AH217</f>
        <v>30</v>
      </c>
      <c r="AE217" s="137">
        <v>10</v>
      </c>
      <c r="AF217" s="137">
        <v>10</v>
      </c>
      <c r="AG217" s="137">
        <v>10</v>
      </c>
      <c r="AH217" s="832"/>
      <c r="AI217" s="990" t="s">
        <v>505</v>
      </c>
      <c r="AJ217" s="986">
        <f t="shared" ref="AJ217:AJ219" si="95">AK217+AL217+AM217+AN217</f>
        <v>330</v>
      </c>
      <c r="AK217" s="137">
        <f>G217-AE217</f>
        <v>80</v>
      </c>
      <c r="AL217" s="137">
        <f t="shared" ref="AL217:AN217" si="96">H217-AF217</f>
        <v>80</v>
      </c>
      <c r="AM217" s="137">
        <f t="shared" si="96"/>
        <v>80</v>
      </c>
      <c r="AN217" s="137">
        <f t="shared" si="96"/>
        <v>90</v>
      </c>
    </row>
    <row r="218" spans="1:40" s="31" customFormat="1" x14ac:dyDescent="0.2">
      <c r="A218" s="135" t="s">
        <v>504</v>
      </c>
      <c r="B218" s="138" t="s">
        <v>503</v>
      </c>
      <c r="C218" s="137">
        <v>0</v>
      </c>
      <c r="D218" s="137"/>
      <c r="E218" s="137">
        <f t="shared" si="80"/>
        <v>0</v>
      </c>
      <c r="F218" s="137">
        <f t="shared" si="81"/>
        <v>0</v>
      </c>
      <c r="G218" s="137">
        <v>0</v>
      </c>
      <c r="H218" s="137">
        <v>0</v>
      </c>
      <c r="I218" s="137">
        <v>0</v>
      </c>
      <c r="J218" s="137">
        <v>0</v>
      </c>
      <c r="K218" s="567">
        <v>0</v>
      </c>
      <c r="L218" s="968">
        <v>0</v>
      </c>
      <c r="M218" s="968">
        <v>0</v>
      </c>
      <c r="N218" s="968">
        <v>0</v>
      </c>
      <c r="O218" s="47">
        <v>1</v>
      </c>
      <c r="P218" s="86">
        <f t="shared" ref="P218:P220" si="97">Q218+R218+S218+T218</f>
        <v>0</v>
      </c>
      <c r="Q218" s="404"/>
      <c r="R218" s="398"/>
      <c r="S218" s="398"/>
      <c r="T218" s="478"/>
      <c r="U218" s="233"/>
      <c r="V218" s="487"/>
      <c r="W218" s="315"/>
      <c r="X218" s="524"/>
      <c r="Y218" s="233"/>
      <c r="AA218" s="286"/>
      <c r="AB218" s="286"/>
      <c r="AD218" s="981"/>
      <c r="AI218" s="990"/>
      <c r="AJ218" s="986">
        <f t="shared" si="95"/>
        <v>0</v>
      </c>
      <c r="AK218" s="137">
        <v>0</v>
      </c>
      <c r="AL218" s="137">
        <v>0</v>
      </c>
      <c r="AM218" s="137">
        <v>0</v>
      </c>
      <c r="AN218" s="137">
        <v>0</v>
      </c>
    </row>
    <row r="219" spans="1:40" s="31" customFormat="1" x14ac:dyDescent="0.2">
      <c r="A219" s="135" t="s">
        <v>502</v>
      </c>
      <c r="B219" s="136" t="s">
        <v>501</v>
      </c>
      <c r="C219" s="137">
        <v>300</v>
      </c>
      <c r="D219" s="137"/>
      <c r="E219" s="137">
        <f t="shared" si="80"/>
        <v>300</v>
      </c>
      <c r="F219" s="137">
        <f t="shared" si="81"/>
        <v>300</v>
      </c>
      <c r="G219" s="137">
        <v>120</v>
      </c>
      <c r="H219" s="137">
        <v>60</v>
      </c>
      <c r="I219" s="137">
        <v>60</v>
      </c>
      <c r="J219" s="137">
        <v>60</v>
      </c>
      <c r="K219" s="567">
        <v>0</v>
      </c>
      <c r="L219" s="968">
        <v>0</v>
      </c>
      <c r="M219" s="968">
        <v>0</v>
      </c>
      <c r="N219" s="968">
        <v>0</v>
      </c>
      <c r="O219" s="47">
        <v>1</v>
      </c>
      <c r="P219" s="86">
        <f t="shared" si="97"/>
        <v>192</v>
      </c>
      <c r="Q219" s="277">
        <v>48</v>
      </c>
      <c r="R219" s="277">
        <v>48</v>
      </c>
      <c r="S219" s="277">
        <v>48</v>
      </c>
      <c r="T219" s="483">
        <v>48</v>
      </c>
      <c r="U219" s="500">
        <f>G219+H219</f>
        <v>180</v>
      </c>
      <c r="V219" s="485">
        <v>-60</v>
      </c>
      <c r="W219" s="427">
        <v>16</v>
      </c>
      <c r="X219" s="524"/>
      <c r="Y219" s="500"/>
      <c r="Z219" s="530"/>
      <c r="AA219" s="398"/>
      <c r="AB219" s="286"/>
      <c r="AD219" s="274">
        <f t="shared" ref="AD219" si="98">AE219+AF219+AG219+AH219</f>
        <v>20</v>
      </c>
      <c r="AE219" s="137">
        <v>10</v>
      </c>
      <c r="AF219" s="137">
        <v>10</v>
      </c>
      <c r="AG219" s="137"/>
      <c r="AH219" s="832"/>
      <c r="AI219" s="990" t="s">
        <v>501</v>
      </c>
      <c r="AJ219" s="986">
        <f t="shared" si="95"/>
        <v>280</v>
      </c>
      <c r="AK219" s="137">
        <f>G219-AE219</f>
        <v>110</v>
      </c>
      <c r="AL219" s="137">
        <f t="shared" ref="AL219:AN219" si="99">H219-AF219</f>
        <v>50</v>
      </c>
      <c r="AM219" s="137">
        <f t="shared" si="99"/>
        <v>60</v>
      </c>
      <c r="AN219" s="137">
        <f t="shared" si="99"/>
        <v>60</v>
      </c>
    </row>
    <row r="220" spans="1:40" s="18" customFormat="1" x14ac:dyDescent="0.2">
      <c r="A220" s="139" t="s">
        <v>500</v>
      </c>
      <c r="B220" s="140" t="s">
        <v>499</v>
      </c>
      <c r="C220" s="141">
        <f t="shared" ref="C220:N220" si="100">C221+C222+C223+C224+C225+C226+C227</f>
        <v>80</v>
      </c>
      <c r="D220" s="141">
        <f t="shared" si="100"/>
        <v>0</v>
      </c>
      <c r="E220" s="141">
        <f t="shared" si="100"/>
        <v>80</v>
      </c>
      <c r="F220" s="141">
        <f t="shared" si="100"/>
        <v>80</v>
      </c>
      <c r="G220" s="141">
        <f t="shared" si="100"/>
        <v>0</v>
      </c>
      <c r="H220" s="141">
        <f t="shared" si="100"/>
        <v>80</v>
      </c>
      <c r="I220" s="141">
        <f t="shared" si="100"/>
        <v>0</v>
      </c>
      <c r="J220" s="141">
        <f t="shared" si="100"/>
        <v>0</v>
      </c>
      <c r="K220" s="570">
        <f t="shared" si="100"/>
        <v>0</v>
      </c>
      <c r="L220" s="42">
        <f t="shared" si="100"/>
        <v>0</v>
      </c>
      <c r="M220" s="42">
        <f t="shared" si="100"/>
        <v>0</v>
      </c>
      <c r="N220" s="42">
        <f t="shared" si="100"/>
        <v>0</v>
      </c>
      <c r="O220" s="19"/>
      <c r="P220" s="86">
        <f t="shared" si="97"/>
        <v>0</v>
      </c>
      <c r="Q220" s="407"/>
      <c r="R220" s="407"/>
      <c r="S220" s="407"/>
      <c r="T220" s="476"/>
      <c r="U220" s="501">
        <f>G220+H220</f>
        <v>80</v>
      </c>
      <c r="V220" s="488"/>
      <c r="W220" s="458"/>
      <c r="X220" s="525"/>
      <c r="Y220" s="406"/>
      <c r="AA220" s="537"/>
      <c r="AB220" s="537"/>
      <c r="AD220" s="982"/>
      <c r="AI220" s="989"/>
      <c r="AJ220" s="984">
        <f>AJ226</f>
        <v>80</v>
      </c>
      <c r="AK220" s="561">
        <f t="shared" ref="AK220:AN220" si="101">AK226</f>
        <v>0</v>
      </c>
      <c r="AL220" s="561">
        <f t="shared" si="101"/>
        <v>80</v>
      </c>
      <c r="AM220" s="561">
        <f t="shared" si="101"/>
        <v>0</v>
      </c>
      <c r="AN220" s="561">
        <f t="shared" si="101"/>
        <v>0</v>
      </c>
    </row>
    <row r="221" spans="1:40" hidden="1" x14ac:dyDescent="0.2">
      <c r="A221" s="619" t="s">
        <v>498</v>
      </c>
      <c r="B221" s="620" t="s">
        <v>497</v>
      </c>
      <c r="C221" s="621"/>
      <c r="D221" s="621"/>
      <c r="E221" s="621">
        <f t="shared" ref="E221:E227" si="102">C221+D221</f>
        <v>0</v>
      </c>
      <c r="F221" s="621">
        <f t="shared" ref="F221:F227" si="103">G221+H221+I221+J221</f>
        <v>0</v>
      </c>
      <c r="G221" s="621"/>
      <c r="H221" s="621"/>
      <c r="I221" s="621"/>
      <c r="J221" s="621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40" hidden="1" x14ac:dyDescent="0.2">
      <c r="A222" s="17" t="s">
        <v>496</v>
      </c>
      <c r="B222" s="16" t="s">
        <v>495</v>
      </c>
      <c r="C222" s="15"/>
      <c r="D222" s="15"/>
      <c r="E222" s="15">
        <f t="shared" si="102"/>
        <v>0</v>
      </c>
      <c r="F222" s="15">
        <f t="shared" si="103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40" hidden="1" x14ac:dyDescent="0.2">
      <c r="A223" s="17" t="s">
        <v>494</v>
      </c>
      <c r="B223" s="16" t="s">
        <v>493</v>
      </c>
      <c r="C223" s="15"/>
      <c r="D223" s="15"/>
      <c r="E223" s="15">
        <f t="shared" si="102"/>
        <v>0</v>
      </c>
      <c r="F223" s="15">
        <f t="shared" si="103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40" hidden="1" x14ac:dyDescent="0.2">
      <c r="A224" s="17" t="s">
        <v>492</v>
      </c>
      <c r="B224" s="16" t="s">
        <v>491</v>
      </c>
      <c r="C224" s="15"/>
      <c r="D224" s="15"/>
      <c r="E224" s="15">
        <f t="shared" si="102"/>
        <v>0</v>
      </c>
      <c r="F224" s="15">
        <f t="shared" si="10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40" hidden="1" x14ac:dyDescent="0.2">
      <c r="A225" s="591" t="s">
        <v>490</v>
      </c>
      <c r="B225" s="592" t="s">
        <v>489</v>
      </c>
      <c r="C225" s="593"/>
      <c r="D225" s="593"/>
      <c r="E225" s="593">
        <f t="shared" si="102"/>
        <v>0</v>
      </c>
      <c r="F225" s="593">
        <f t="shared" si="103"/>
        <v>0</v>
      </c>
      <c r="G225" s="593"/>
      <c r="H225" s="593"/>
      <c r="I225" s="593"/>
      <c r="J225" s="593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40" x14ac:dyDescent="0.2">
      <c r="A226" s="135" t="s">
        <v>488</v>
      </c>
      <c r="B226" s="136" t="s">
        <v>487</v>
      </c>
      <c r="C226" s="137">
        <v>80</v>
      </c>
      <c r="D226" s="137"/>
      <c r="E226" s="137">
        <f t="shared" si="102"/>
        <v>80</v>
      </c>
      <c r="F226" s="137">
        <f t="shared" si="103"/>
        <v>80</v>
      </c>
      <c r="G226" s="137">
        <v>0</v>
      </c>
      <c r="H226" s="137">
        <v>80</v>
      </c>
      <c r="I226" s="137">
        <v>0</v>
      </c>
      <c r="J226" s="137">
        <v>0</v>
      </c>
      <c r="K226" s="568">
        <v>0</v>
      </c>
      <c r="L226" s="968">
        <v>0</v>
      </c>
      <c r="M226" s="968">
        <v>0</v>
      </c>
      <c r="N226" s="968">
        <v>0</v>
      </c>
      <c r="O226" s="2">
        <v>1</v>
      </c>
      <c r="P226" s="86">
        <f>Q226+R226+S226+T226</f>
        <v>0</v>
      </c>
      <c r="Q226" s="400"/>
      <c r="R226" s="398"/>
      <c r="S226" s="398"/>
      <c r="T226" s="477"/>
      <c r="U226" s="499">
        <f>G226+H226</f>
        <v>80</v>
      </c>
      <c r="V226" s="486"/>
      <c r="W226" s="457"/>
      <c r="X226" s="526" t="s">
        <v>958</v>
      </c>
      <c r="Y226" s="499"/>
      <c r="AA226" s="286"/>
      <c r="AB226" s="286"/>
      <c r="AD226" s="274">
        <f t="shared" ref="AD226" si="104">AE226+AF226+AG226+AH226</f>
        <v>0</v>
      </c>
      <c r="AE226" s="137"/>
      <c r="AF226" s="137"/>
      <c r="AG226" s="137"/>
      <c r="AH226" s="832"/>
      <c r="AI226" s="991"/>
      <c r="AJ226" s="986">
        <f t="shared" ref="AJ226" si="105">AK226+AL226+AM226+AN226</f>
        <v>80</v>
      </c>
      <c r="AK226" s="399"/>
      <c r="AL226" s="399">
        <v>80</v>
      </c>
      <c r="AM226" s="399"/>
      <c r="AN226" s="399"/>
    </row>
    <row r="227" spans="1:40" hidden="1" x14ac:dyDescent="0.2">
      <c r="A227" s="616" t="s">
        <v>486</v>
      </c>
      <c r="B227" s="617" t="s">
        <v>485</v>
      </c>
      <c r="C227" s="618"/>
      <c r="D227" s="618"/>
      <c r="E227" s="618">
        <f t="shared" si="102"/>
        <v>0</v>
      </c>
      <c r="F227" s="618">
        <f t="shared" si="103"/>
        <v>0</v>
      </c>
      <c r="G227" s="618"/>
      <c r="H227" s="618"/>
      <c r="I227" s="618"/>
      <c r="J227" s="618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40" s="18" customFormat="1" x14ac:dyDescent="0.2">
      <c r="A228" s="139" t="s">
        <v>484</v>
      </c>
      <c r="B228" s="140" t="s">
        <v>483</v>
      </c>
      <c r="C228" s="141">
        <f t="shared" ref="C228:N228" si="106">C229+C230+C231+C232+C234+C233+C235</f>
        <v>300</v>
      </c>
      <c r="D228" s="141">
        <f t="shared" si="106"/>
        <v>0</v>
      </c>
      <c r="E228" s="141">
        <f t="shared" si="106"/>
        <v>300</v>
      </c>
      <c r="F228" s="141">
        <f t="shared" si="106"/>
        <v>300</v>
      </c>
      <c r="G228" s="141">
        <f t="shared" si="106"/>
        <v>80</v>
      </c>
      <c r="H228" s="141">
        <f t="shared" si="106"/>
        <v>80</v>
      </c>
      <c r="I228" s="141">
        <f t="shared" si="106"/>
        <v>80</v>
      </c>
      <c r="J228" s="141">
        <f t="shared" si="106"/>
        <v>60</v>
      </c>
      <c r="K228" s="570">
        <f t="shared" si="106"/>
        <v>0</v>
      </c>
      <c r="L228" s="42">
        <f t="shared" si="106"/>
        <v>0</v>
      </c>
      <c r="M228" s="42">
        <f t="shared" si="106"/>
        <v>0</v>
      </c>
      <c r="N228" s="42">
        <f t="shared" si="106"/>
        <v>0</v>
      </c>
      <c r="O228" s="19"/>
      <c r="P228" s="86">
        <f>Q228+R228+S228+T228</f>
        <v>0</v>
      </c>
      <c r="Q228" s="408"/>
      <c r="R228" s="407"/>
      <c r="S228" s="407"/>
      <c r="T228" s="476"/>
      <c r="U228" s="501">
        <f>G228+H228</f>
        <v>160</v>
      </c>
      <c r="V228" s="488"/>
      <c r="W228" s="458"/>
      <c r="X228" s="525"/>
      <c r="Y228" s="406"/>
      <c r="AA228" s="537"/>
      <c r="AB228" s="537"/>
      <c r="AD228" s="272">
        <f t="shared" ref="AD228:AN228" si="107">AD229+AD230+AD231+AD232+AD234+AD233+AD235</f>
        <v>30</v>
      </c>
      <c r="AE228" s="141">
        <f t="shared" si="107"/>
        <v>10</v>
      </c>
      <c r="AF228" s="141">
        <f t="shared" si="107"/>
        <v>10</v>
      </c>
      <c r="AG228" s="141">
        <f t="shared" si="107"/>
        <v>10</v>
      </c>
      <c r="AH228" s="528">
        <f t="shared" si="107"/>
        <v>0</v>
      </c>
      <c r="AI228" s="989">
        <v>10.029999999999999</v>
      </c>
      <c r="AJ228" s="985">
        <f t="shared" si="107"/>
        <v>270</v>
      </c>
      <c r="AK228" s="141">
        <f t="shared" si="107"/>
        <v>70</v>
      </c>
      <c r="AL228" s="141">
        <f t="shared" si="107"/>
        <v>70</v>
      </c>
      <c r="AM228" s="141">
        <f t="shared" si="107"/>
        <v>70</v>
      </c>
      <c r="AN228" s="141">
        <f t="shared" si="107"/>
        <v>60</v>
      </c>
    </row>
    <row r="229" spans="1:40" hidden="1" x14ac:dyDescent="0.2">
      <c r="A229" s="625" t="s">
        <v>482</v>
      </c>
      <c r="B229" s="626" t="s">
        <v>481</v>
      </c>
      <c r="C229" s="624"/>
      <c r="D229" s="624"/>
      <c r="E229" s="627">
        <f t="shared" ref="E229:E235" si="108">C229+D229</f>
        <v>0</v>
      </c>
      <c r="F229" s="627">
        <f t="shared" ref="F229:F235" si="109">G229+H229+I229+J229</f>
        <v>0</v>
      </c>
      <c r="G229" s="627"/>
      <c r="H229" s="627"/>
      <c r="I229" s="627"/>
      <c r="J229" s="627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40" hidden="1" x14ac:dyDescent="0.2">
      <c r="A230" s="51" t="s">
        <v>480</v>
      </c>
      <c r="B230" s="50" t="s">
        <v>479</v>
      </c>
      <c r="C230" s="28"/>
      <c r="D230" s="28"/>
      <c r="E230" s="48">
        <f t="shared" si="108"/>
        <v>0</v>
      </c>
      <c r="F230" s="48">
        <f t="shared" si="10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40" hidden="1" x14ac:dyDescent="0.2">
      <c r="A231" s="51" t="s">
        <v>478</v>
      </c>
      <c r="B231" s="50" t="s">
        <v>477</v>
      </c>
      <c r="C231" s="28"/>
      <c r="D231" s="28"/>
      <c r="E231" s="48">
        <f t="shared" si="108"/>
        <v>0</v>
      </c>
      <c r="F231" s="48">
        <f t="shared" si="10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40" hidden="1" x14ac:dyDescent="0.2">
      <c r="A232" s="51" t="s">
        <v>476</v>
      </c>
      <c r="B232" s="50" t="s">
        <v>475</v>
      </c>
      <c r="C232" s="28"/>
      <c r="D232" s="28"/>
      <c r="E232" s="48">
        <f t="shared" si="108"/>
        <v>0</v>
      </c>
      <c r="F232" s="48">
        <f t="shared" si="10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40" hidden="1" x14ac:dyDescent="0.2">
      <c r="A233" s="597" t="s">
        <v>474</v>
      </c>
      <c r="B233" s="598" t="s">
        <v>473</v>
      </c>
      <c r="C233" s="596"/>
      <c r="D233" s="596"/>
      <c r="E233" s="599">
        <f t="shared" si="108"/>
        <v>0</v>
      </c>
      <c r="F233" s="599">
        <f t="shared" si="109"/>
        <v>0</v>
      </c>
      <c r="G233" s="599"/>
      <c r="H233" s="599"/>
      <c r="I233" s="599"/>
      <c r="J233" s="599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40" x14ac:dyDescent="0.2">
      <c r="A234" s="135" t="s">
        <v>472</v>
      </c>
      <c r="B234" s="138" t="s">
        <v>471</v>
      </c>
      <c r="C234" s="137">
        <v>300</v>
      </c>
      <c r="D234" s="137"/>
      <c r="E234" s="137">
        <f t="shared" si="108"/>
        <v>300</v>
      </c>
      <c r="F234" s="137">
        <f t="shared" si="109"/>
        <v>300</v>
      </c>
      <c r="G234" s="137">
        <v>80</v>
      </c>
      <c r="H234" s="137">
        <v>80</v>
      </c>
      <c r="I234" s="137">
        <v>80</v>
      </c>
      <c r="J234" s="137">
        <v>60</v>
      </c>
      <c r="K234" s="568">
        <v>0</v>
      </c>
      <c r="L234" s="968">
        <v>0</v>
      </c>
      <c r="M234" s="968">
        <v>0</v>
      </c>
      <c r="N234" s="968">
        <v>0</v>
      </c>
      <c r="O234" s="2">
        <v>1</v>
      </c>
      <c r="P234" s="86">
        <f>Q234+R234+S234+T234</f>
        <v>0</v>
      </c>
      <c r="Q234" s="277"/>
      <c r="R234" s="398"/>
      <c r="S234" s="398"/>
      <c r="T234" s="477"/>
      <c r="U234" s="499">
        <f>G234+H234</f>
        <v>160</v>
      </c>
      <c r="V234" s="486"/>
      <c r="W234" s="456">
        <v>20</v>
      </c>
      <c r="X234" s="523">
        <v>30</v>
      </c>
      <c r="Y234" s="499"/>
      <c r="AA234" s="286"/>
      <c r="AB234" s="286"/>
      <c r="AD234" s="274">
        <f t="shared" ref="AD234" si="110">AE234+AF234+AG234+AH234</f>
        <v>30</v>
      </c>
      <c r="AE234" s="137">
        <v>10</v>
      </c>
      <c r="AF234" s="137">
        <v>10</v>
      </c>
      <c r="AG234" s="137">
        <v>10</v>
      </c>
      <c r="AH234" s="832"/>
      <c r="AI234" s="991" t="s">
        <v>471</v>
      </c>
      <c r="AJ234" s="986">
        <f t="shared" ref="AJ234" si="111">AK234+AL234+AM234+AN234</f>
        <v>270</v>
      </c>
      <c r="AK234" s="137">
        <f>G234-AE234</f>
        <v>70</v>
      </c>
      <c r="AL234" s="137">
        <f t="shared" ref="AL234:AN234" si="112">H234-AF234</f>
        <v>70</v>
      </c>
      <c r="AM234" s="137">
        <f t="shared" si="112"/>
        <v>70</v>
      </c>
      <c r="AN234" s="137">
        <f t="shared" si="112"/>
        <v>60</v>
      </c>
    </row>
    <row r="235" spans="1:40" hidden="1" x14ac:dyDescent="0.2">
      <c r="A235" s="616" t="s">
        <v>470</v>
      </c>
      <c r="B235" s="628" t="s">
        <v>469</v>
      </c>
      <c r="C235" s="618"/>
      <c r="D235" s="618"/>
      <c r="E235" s="618">
        <f t="shared" si="108"/>
        <v>0</v>
      </c>
      <c r="F235" s="618">
        <f t="shared" si="109"/>
        <v>0</v>
      </c>
      <c r="G235" s="618"/>
      <c r="H235" s="618"/>
      <c r="I235" s="618"/>
      <c r="J235" s="618"/>
      <c r="K235" s="15">
        <v>0</v>
      </c>
      <c r="L235" s="15">
        <v>0</v>
      </c>
      <c r="M235" s="15">
        <v>0</v>
      </c>
      <c r="N235" s="15">
        <v>0</v>
      </c>
      <c r="O235" s="2">
        <v>1</v>
      </c>
    </row>
    <row r="236" spans="1:40" s="8" customFormat="1" ht="12" customHeight="1" x14ac:dyDescent="0.2">
      <c r="A236" s="254" t="s">
        <v>468</v>
      </c>
      <c r="B236" s="255" t="s">
        <v>467</v>
      </c>
      <c r="C236" s="256">
        <f t="shared" ref="C236:X236" si="113">C237+C248+C249+C252+C257+C261+C264+C265+C266+C267+C268+C269+C270+C271+C272+C273+C274+C275+C276+C277+C278+C281+C282+C283</f>
        <v>3374</v>
      </c>
      <c r="D236" s="256">
        <f t="shared" si="113"/>
        <v>0</v>
      </c>
      <c r="E236" s="256">
        <f t="shared" si="113"/>
        <v>3374</v>
      </c>
      <c r="F236" s="256">
        <f t="shared" si="113"/>
        <v>3374</v>
      </c>
      <c r="G236" s="256">
        <f t="shared" si="113"/>
        <v>900</v>
      </c>
      <c r="H236" s="256">
        <f t="shared" si="113"/>
        <v>790</v>
      </c>
      <c r="I236" s="256">
        <f t="shared" si="113"/>
        <v>889</v>
      </c>
      <c r="J236" s="256">
        <f t="shared" si="113"/>
        <v>795</v>
      </c>
      <c r="K236" s="561">
        <f t="shared" si="113"/>
        <v>0</v>
      </c>
      <c r="L236" s="141">
        <f t="shared" si="113"/>
        <v>2900</v>
      </c>
      <c r="M236" s="141">
        <f t="shared" si="113"/>
        <v>3000</v>
      </c>
      <c r="N236" s="141">
        <f t="shared" si="113"/>
        <v>3100</v>
      </c>
      <c r="O236" s="256">
        <f t="shared" si="113"/>
        <v>30</v>
      </c>
      <c r="P236" s="256">
        <f t="shared" si="113"/>
        <v>24</v>
      </c>
      <c r="Q236" s="256">
        <f t="shared" si="113"/>
        <v>72</v>
      </c>
      <c r="R236" s="256">
        <f t="shared" si="113"/>
        <v>6</v>
      </c>
      <c r="S236" s="256">
        <f t="shared" si="113"/>
        <v>6</v>
      </c>
      <c r="T236" s="256">
        <f t="shared" si="113"/>
        <v>6</v>
      </c>
      <c r="U236" s="256">
        <f t="shared" si="113"/>
        <v>1690</v>
      </c>
      <c r="V236" s="256" t="e">
        <f t="shared" si="113"/>
        <v>#VALUE!</v>
      </c>
      <c r="W236" s="256">
        <f t="shared" si="113"/>
        <v>0</v>
      </c>
      <c r="X236" s="527">
        <f t="shared" si="113"/>
        <v>0</v>
      </c>
      <c r="Y236" s="256"/>
      <c r="Z236" s="510"/>
      <c r="AA236" s="287"/>
      <c r="AB236" s="287"/>
    </row>
    <row r="237" spans="1:40" s="18" customFormat="1" x14ac:dyDescent="0.2">
      <c r="A237" s="139" t="s">
        <v>466</v>
      </c>
      <c r="B237" s="140" t="s">
        <v>465</v>
      </c>
      <c r="C237" s="141">
        <f t="shared" ref="C237:X237" si="114">C238+C239+C240+C241+C242+C243+C244+C245+C246+C247</f>
        <v>1653</v>
      </c>
      <c r="D237" s="141">
        <f t="shared" si="114"/>
        <v>0</v>
      </c>
      <c r="E237" s="141">
        <f t="shared" si="114"/>
        <v>1653</v>
      </c>
      <c r="F237" s="141">
        <f t="shared" si="114"/>
        <v>1653</v>
      </c>
      <c r="G237" s="141">
        <f t="shared" si="114"/>
        <v>389</v>
      </c>
      <c r="H237" s="141">
        <f t="shared" si="114"/>
        <v>386</v>
      </c>
      <c r="I237" s="141">
        <f t="shared" si="114"/>
        <v>415</v>
      </c>
      <c r="J237" s="141">
        <f t="shared" si="114"/>
        <v>463</v>
      </c>
      <c r="K237" s="558">
        <f t="shared" si="114"/>
        <v>0</v>
      </c>
      <c r="L237" s="141">
        <f t="shared" si="114"/>
        <v>2900</v>
      </c>
      <c r="M237" s="141">
        <f t="shared" si="114"/>
        <v>3000</v>
      </c>
      <c r="N237" s="141">
        <f t="shared" si="114"/>
        <v>3100</v>
      </c>
      <c r="O237" s="141">
        <f t="shared" si="114"/>
        <v>9</v>
      </c>
      <c r="P237" s="141">
        <f t="shared" si="114"/>
        <v>24</v>
      </c>
      <c r="Q237" s="141">
        <f t="shared" si="114"/>
        <v>9</v>
      </c>
      <c r="R237" s="141">
        <f t="shared" si="114"/>
        <v>6</v>
      </c>
      <c r="S237" s="141">
        <f t="shared" si="114"/>
        <v>6</v>
      </c>
      <c r="T237" s="141">
        <f t="shared" si="114"/>
        <v>6</v>
      </c>
      <c r="U237" s="141">
        <f t="shared" si="114"/>
        <v>775</v>
      </c>
      <c r="V237" s="141" t="e">
        <f t="shared" si="114"/>
        <v>#VALUE!</v>
      </c>
      <c r="W237" s="141">
        <f t="shared" si="114"/>
        <v>0</v>
      </c>
      <c r="X237" s="528">
        <f t="shared" si="114"/>
        <v>0</v>
      </c>
      <c r="Y237" s="141"/>
      <c r="AA237" s="537"/>
      <c r="AB237" s="537"/>
    </row>
    <row r="238" spans="1:40" s="31" customFormat="1" x14ac:dyDescent="0.2">
      <c r="A238" s="135" t="s">
        <v>464</v>
      </c>
      <c r="B238" s="136" t="s">
        <v>463</v>
      </c>
      <c r="C238" s="137">
        <v>30</v>
      </c>
      <c r="D238" s="256"/>
      <c r="E238" s="137">
        <f t="shared" ref="E238:E248" si="115">C238+D238</f>
        <v>30</v>
      </c>
      <c r="F238" s="137">
        <f t="shared" ref="F238:F248" si="116">G238+H238+I238+J238</f>
        <v>30</v>
      </c>
      <c r="G238" s="137">
        <v>8</v>
      </c>
      <c r="H238" s="137">
        <v>8</v>
      </c>
      <c r="I238" s="137">
        <v>6</v>
      </c>
      <c r="J238" s="137">
        <v>8</v>
      </c>
      <c r="K238" s="567">
        <v>0</v>
      </c>
      <c r="L238" s="968">
        <v>2900</v>
      </c>
      <c r="M238" s="968">
        <v>3000</v>
      </c>
      <c r="N238" s="968">
        <v>3100</v>
      </c>
      <c r="O238" s="47"/>
      <c r="P238" s="417"/>
      <c r="Q238" s="291"/>
      <c r="R238" s="264"/>
      <c r="S238" s="265"/>
      <c r="T238" s="239"/>
      <c r="U238" s="499">
        <f t="shared" ref="U238:U243" si="117">G238+H238</f>
        <v>16</v>
      </c>
      <c r="V238" s="31" t="s">
        <v>958</v>
      </c>
      <c r="Y238" s="500"/>
      <c r="AA238" s="286"/>
      <c r="AB238" s="286"/>
      <c r="AC238" s="239"/>
      <c r="AD238" s="239"/>
    </row>
    <row r="239" spans="1:40" s="31" customFormat="1" x14ac:dyDescent="0.2">
      <c r="A239" s="135" t="s">
        <v>462</v>
      </c>
      <c r="B239" s="136" t="s">
        <v>461</v>
      </c>
      <c r="C239" s="137">
        <v>20</v>
      </c>
      <c r="D239" s="256"/>
      <c r="E239" s="137">
        <f t="shared" si="115"/>
        <v>20</v>
      </c>
      <c r="F239" s="137">
        <f t="shared" si="116"/>
        <v>20</v>
      </c>
      <c r="G239" s="137">
        <v>5</v>
      </c>
      <c r="H239" s="137">
        <v>5</v>
      </c>
      <c r="I239" s="137">
        <v>5</v>
      </c>
      <c r="J239" s="137">
        <v>5</v>
      </c>
      <c r="K239" s="567">
        <v>0</v>
      </c>
      <c r="L239" s="968">
        <v>0</v>
      </c>
      <c r="M239" s="968">
        <v>0</v>
      </c>
      <c r="N239" s="968">
        <v>0</v>
      </c>
      <c r="O239" s="47">
        <v>1</v>
      </c>
      <c r="P239" s="417"/>
      <c r="Q239" s="245"/>
      <c r="R239" s="264"/>
      <c r="S239" s="265"/>
      <c r="T239" s="239"/>
      <c r="U239" s="499">
        <f t="shared" si="117"/>
        <v>10</v>
      </c>
      <c r="Y239" s="500"/>
      <c r="AA239" s="286"/>
      <c r="AB239" s="286"/>
      <c r="AC239" s="239"/>
      <c r="AD239" s="239"/>
    </row>
    <row r="240" spans="1:40" s="31" customFormat="1" x14ac:dyDescent="0.2">
      <c r="A240" s="135" t="s">
        <v>460</v>
      </c>
      <c r="B240" s="136" t="s">
        <v>459</v>
      </c>
      <c r="C240" s="137">
        <v>485</v>
      </c>
      <c r="D240" s="256"/>
      <c r="E240" s="137">
        <f t="shared" si="115"/>
        <v>485</v>
      </c>
      <c r="F240" s="137">
        <f t="shared" si="116"/>
        <v>485</v>
      </c>
      <c r="G240" s="137">
        <v>140</v>
      </c>
      <c r="H240" s="137">
        <v>100</v>
      </c>
      <c r="I240" s="137">
        <v>95</v>
      </c>
      <c r="J240" s="137">
        <v>150</v>
      </c>
      <c r="K240" s="567">
        <v>0</v>
      </c>
      <c r="L240" s="968">
        <v>0</v>
      </c>
      <c r="M240" s="968">
        <v>0</v>
      </c>
      <c r="N240" s="968">
        <v>0</v>
      </c>
      <c r="O240" s="47">
        <v>1</v>
      </c>
      <c r="P240" s="417"/>
      <c r="Q240" s="291"/>
      <c r="R240" s="291"/>
      <c r="S240" s="265"/>
      <c r="T240" s="239"/>
      <c r="U240" s="499">
        <f t="shared" si="117"/>
        <v>240</v>
      </c>
      <c r="Y240" s="500"/>
      <c r="Z240" s="530"/>
      <c r="AA240" s="398"/>
      <c r="AB240" s="286"/>
      <c r="AC240" s="239"/>
      <c r="AD240" s="239"/>
    </row>
    <row r="241" spans="1:30" s="31" customFormat="1" x14ac:dyDescent="0.2">
      <c r="A241" s="135" t="s">
        <v>458</v>
      </c>
      <c r="B241" s="136" t="s">
        <v>457</v>
      </c>
      <c r="C241" s="137">
        <v>100</v>
      </c>
      <c r="D241" s="256"/>
      <c r="E241" s="137">
        <f t="shared" si="115"/>
        <v>100</v>
      </c>
      <c r="F241" s="137">
        <f t="shared" si="116"/>
        <v>100</v>
      </c>
      <c r="G241" s="137">
        <v>30</v>
      </c>
      <c r="H241" s="137">
        <v>20</v>
      </c>
      <c r="I241" s="137">
        <v>30</v>
      </c>
      <c r="J241" s="137">
        <v>20</v>
      </c>
      <c r="K241" s="567">
        <v>0</v>
      </c>
      <c r="L241" s="968">
        <v>0</v>
      </c>
      <c r="M241" s="968">
        <v>0</v>
      </c>
      <c r="N241" s="968">
        <v>0</v>
      </c>
      <c r="O241" s="47">
        <v>1</v>
      </c>
      <c r="P241" s="417"/>
      <c r="Q241" s="275"/>
      <c r="R241" s="240"/>
      <c r="S241" s="239"/>
      <c r="T241" s="239"/>
      <c r="U241" s="499">
        <f t="shared" si="117"/>
        <v>50</v>
      </c>
      <c r="Y241" s="500"/>
      <c r="Z241" s="530"/>
      <c r="AA241" s="398"/>
      <c r="AB241" s="286"/>
      <c r="AC241" s="239"/>
      <c r="AD241" s="239"/>
    </row>
    <row r="242" spans="1:30" s="31" customFormat="1" x14ac:dyDescent="0.2">
      <c r="A242" s="135" t="s">
        <v>456</v>
      </c>
      <c r="B242" s="136" t="s">
        <v>455</v>
      </c>
      <c r="C242" s="137">
        <v>60</v>
      </c>
      <c r="D242" s="256"/>
      <c r="E242" s="137">
        <f t="shared" si="115"/>
        <v>60</v>
      </c>
      <c r="F242" s="137">
        <f t="shared" si="116"/>
        <v>60</v>
      </c>
      <c r="G242" s="137">
        <v>15</v>
      </c>
      <c r="H242" s="137">
        <v>15</v>
      </c>
      <c r="I242" s="137">
        <v>15</v>
      </c>
      <c r="J242" s="137">
        <v>15</v>
      </c>
      <c r="K242" s="567">
        <v>0</v>
      </c>
      <c r="L242" s="968">
        <v>0</v>
      </c>
      <c r="M242" s="968">
        <v>0</v>
      </c>
      <c r="N242" s="968">
        <v>0</v>
      </c>
      <c r="O242" s="47">
        <v>1</v>
      </c>
      <c r="P242" s="417"/>
      <c r="Q242" s="275"/>
      <c r="R242" s="240"/>
      <c r="S242" s="239"/>
      <c r="T242" s="239"/>
      <c r="U242" s="499">
        <f t="shared" si="117"/>
        <v>30</v>
      </c>
      <c r="Y242" s="500"/>
      <c r="AA242" s="286"/>
      <c r="AB242" s="286"/>
      <c r="AC242" s="239"/>
      <c r="AD242" s="239"/>
    </row>
    <row r="243" spans="1:30" s="31" customFormat="1" x14ac:dyDescent="0.2">
      <c r="A243" s="135" t="s">
        <v>454</v>
      </c>
      <c r="B243" s="136" t="s">
        <v>453</v>
      </c>
      <c r="C243" s="137">
        <v>10</v>
      </c>
      <c r="D243" s="137"/>
      <c r="E243" s="137">
        <f t="shared" si="115"/>
        <v>10</v>
      </c>
      <c r="F243" s="137">
        <f t="shared" si="116"/>
        <v>10</v>
      </c>
      <c r="G243" s="137">
        <v>6</v>
      </c>
      <c r="H243" s="137">
        <v>2</v>
      </c>
      <c r="I243" s="137">
        <v>0</v>
      </c>
      <c r="J243" s="137">
        <v>2</v>
      </c>
      <c r="K243" s="567">
        <v>0</v>
      </c>
      <c r="L243" s="968">
        <v>0</v>
      </c>
      <c r="M243" s="968">
        <v>0</v>
      </c>
      <c r="N243" s="968">
        <v>0</v>
      </c>
      <c r="O243" s="47">
        <v>1</v>
      </c>
      <c r="P243" s="417"/>
      <c r="Q243" s="275"/>
      <c r="R243" s="240"/>
      <c r="S243" s="239"/>
      <c r="T243" s="239"/>
      <c r="U243" s="499">
        <f t="shared" si="117"/>
        <v>8</v>
      </c>
      <c r="Y243" s="500"/>
      <c r="AA243" s="286"/>
      <c r="AB243" s="286"/>
      <c r="AC243" s="239"/>
      <c r="AD243" s="239"/>
    </row>
    <row r="244" spans="1:30" s="31" customFormat="1" hidden="1" x14ac:dyDescent="0.2">
      <c r="A244" s="629" t="s">
        <v>452</v>
      </c>
      <c r="B244" s="630" t="s">
        <v>451</v>
      </c>
      <c r="C244" s="631"/>
      <c r="D244" s="631"/>
      <c r="E244" s="631">
        <f t="shared" si="115"/>
        <v>0</v>
      </c>
      <c r="F244" s="631">
        <f t="shared" si="116"/>
        <v>0</v>
      </c>
      <c r="G244" s="631"/>
      <c r="H244" s="631"/>
      <c r="I244" s="631"/>
      <c r="J244" s="631"/>
      <c r="K244" s="28">
        <v>0</v>
      </c>
      <c r="L244" s="28">
        <v>0</v>
      </c>
      <c r="M244" s="28">
        <v>0</v>
      </c>
      <c r="N244" s="28">
        <v>0</v>
      </c>
      <c r="O244" s="47">
        <v>1</v>
      </c>
      <c r="Q244" s="268">
        <v>3</v>
      </c>
    </row>
    <row r="245" spans="1:30" s="31" customFormat="1" x14ac:dyDescent="0.2">
      <c r="A245" s="135" t="s">
        <v>450</v>
      </c>
      <c r="B245" s="136" t="s">
        <v>449</v>
      </c>
      <c r="C245" s="137">
        <v>12</v>
      </c>
      <c r="D245" s="137"/>
      <c r="E245" s="137">
        <f t="shared" si="115"/>
        <v>12</v>
      </c>
      <c r="F245" s="137">
        <f t="shared" si="116"/>
        <v>12</v>
      </c>
      <c r="G245" s="137">
        <v>3</v>
      </c>
      <c r="H245" s="137">
        <v>4</v>
      </c>
      <c r="I245" s="137">
        <v>3</v>
      </c>
      <c r="J245" s="137">
        <v>2</v>
      </c>
      <c r="K245" s="567">
        <v>0</v>
      </c>
      <c r="L245" s="968">
        <v>0</v>
      </c>
      <c r="M245" s="968">
        <v>0</v>
      </c>
      <c r="N245" s="968">
        <v>0</v>
      </c>
      <c r="O245" s="47">
        <v>1</v>
      </c>
      <c r="P245" s="417"/>
      <c r="Q245" s="275"/>
      <c r="R245" s="240"/>
      <c r="S245" s="239"/>
      <c r="T245" s="239"/>
      <c r="U245" s="499">
        <f t="shared" ref="U245:U250" si="118">G245+H245</f>
        <v>7</v>
      </c>
      <c r="Y245" s="500"/>
      <c r="AA245" s="286"/>
      <c r="AB245" s="286"/>
      <c r="AC245" s="239"/>
      <c r="AD245" s="239"/>
    </row>
    <row r="246" spans="1:30" s="31" customFormat="1" x14ac:dyDescent="0.2">
      <c r="A246" s="135" t="s">
        <v>448</v>
      </c>
      <c r="B246" s="136" t="s">
        <v>447</v>
      </c>
      <c r="C246" s="137">
        <v>930</v>
      </c>
      <c r="D246" s="256"/>
      <c r="E246" s="137">
        <f t="shared" si="115"/>
        <v>930</v>
      </c>
      <c r="F246" s="137">
        <f t="shared" si="116"/>
        <v>930</v>
      </c>
      <c r="G246" s="137">
        <v>180</v>
      </c>
      <c r="H246" s="137">
        <v>230</v>
      </c>
      <c r="I246" s="137">
        <v>260</v>
      </c>
      <c r="J246" s="137">
        <v>260</v>
      </c>
      <c r="K246" s="567">
        <v>0</v>
      </c>
      <c r="L246" s="968">
        <v>0</v>
      </c>
      <c r="M246" s="968">
        <v>0</v>
      </c>
      <c r="N246" s="968">
        <v>0</v>
      </c>
      <c r="O246" s="47">
        <v>1</v>
      </c>
      <c r="P246" s="422">
        <f t="shared" ref="P246" si="119">Q246+R246+S246+T246</f>
        <v>24</v>
      </c>
      <c r="Q246" s="427">
        <v>6</v>
      </c>
      <c r="R246" s="427">
        <v>6</v>
      </c>
      <c r="S246" s="427">
        <v>6</v>
      </c>
      <c r="T246" s="484">
        <v>6</v>
      </c>
      <c r="U246" s="499">
        <f t="shared" si="118"/>
        <v>410</v>
      </c>
      <c r="Y246" s="500"/>
      <c r="Z246" s="530"/>
      <c r="AA246" s="398"/>
      <c r="AB246" s="286"/>
      <c r="AC246" s="239"/>
      <c r="AD246" s="239"/>
    </row>
    <row r="247" spans="1:30" s="31" customFormat="1" x14ac:dyDescent="0.2">
      <c r="A247" s="135" t="s">
        <v>446</v>
      </c>
      <c r="B247" s="136" t="s">
        <v>445</v>
      </c>
      <c r="C247" s="137">
        <v>6</v>
      </c>
      <c r="D247" s="137"/>
      <c r="E247" s="137">
        <f t="shared" si="115"/>
        <v>6</v>
      </c>
      <c r="F247" s="137">
        <f t="shared" si="116"/>
        <v>6</v>
      </c>
      <c r="G247" s="137">
        <v>2</v>
      </c>
      <c r="H247" s="137">
        <v>2</v>
      </c>
      <c r="I247" s="137">
        <v>1</v>
      </c>
      <c r="J247" s="137">
        <v>1</v>
      </c>
      <c r="K247" s="567">
        <v>0</v>
      </c>
      <c r="L247" s="968">
        <v>0</v>
      </c>
      <c r="M247" s="968">
        <v>0</v>
      </c>
      <c r="N247" s="968">
        <v>0</v>
      </c>
      <c r="O247" s="47">
        <v>1</v>
      </c>
      <c r="P247" s="417"/>
      <c r="Q247" s="244"/>
      <c r="R247" s="239"/>
      <c r="S247" s="239"/>
      <c r="T247" s="239"/>
      <c r="U247" s="499">
        <f t="shared" si="118"/>
        <v>4</v>
      </c>
      <c r="Y247" s="500"/>
      <c r="AC247" s="239"/>
      <c r="AD247" s="239"/>
    </row>
    <row r="248" spans="1:30" s="44" customFormat="1" x14ac:dyDescent="0.2">
      <c r="A248" s="139" t="s">
        <v>444</v>
      </c>
      <c r="B248" s="140" t="s">
        <v>443</v>
      </c>
      <c r="C248" s="141">
        <v>20</v>
      </c>
      <c r="D248" s="141"/>
      <c r="E248" s="141">
        <f t="shared" si="115"/>
        <v>20</v>
      </c>
      <c r="F248" s="141">
        <f t="shared" si="116"/>
        <v>20</v>
      </c>
      <c r="G248" s="141">
        <v>20</v>
      </c>
      <c r="H248" s="141">
        <v>0</v>
      </c>
      <c r="I248" s="141">
        <v>0</v>
      </c>
      <c r="J248" s="141">
        <v>0</v>
      </c>
      <c r="K248" s="574">
        <v>0</v>
      </c>
      <c r="L248" s="42">
        <v>0</v>
      </c>
      <c r="M248" s="42">
        <v>0</v>
      </c>
      <c r="N248" s="42">
        <v>0</v>
      </c>
      <c r="O248" s="45">
        <v>1</v>
      </c>
      <c r="P248" s="417"/>
      <c r="Q248" s="245"/>
      <c r="R248" s="238"/>
      <c r="S248" s="238"/>
      <c r="T248" s="238"/>
      <c r="U248" s="489">
        <f t="shared" si="118"/>
        <v>20</v>
      </c>
      <c r="Y248" s="500"/>
      <c r="AC248" s="238"/>
      <c r="AD248" s="238"/>
    </row>
    <row r="249" spans="1:30" s="44" customFormat="1" x14ac:dyDescent="0.2">
      <c r="A249" s="139" t="s">
        <v>442</v>
      </c>
      <c r="B249" s="140" t="s">
        <v>441</v>
      </c>
      <c r="C249" s="141">
        <f t="shared" ref="C249:N249" si="120">C250+C251</f>
        <v>160</v>
      </c>
      <c r="D249" s="141">
        <f t="shared" si="120"/>
        <v>0</v>
      </c>
      <c r="E249" s="141">
        <f t="shared" si="120"/>
        <v>160</v>
      </c>
      <c r="F249" s="141">
        <f t="shared" si="120"/>
        <v>160</v>
      </c>
      <c r="G249" s="141">
        <f t="shared" si="120"/>
        <v>40</v>
      </c>
      <c r="H249" s="141">
        <f t="shared" si="120"/>
        <v>40</v>
      </c>
      <c r="I249" s="141">
        <f t="shared" si="120"/>
        <v>40</v>
      </c>
      <c r="J249" s="141">
        <f t="shared" si="120"/>
        <v>40</v>
      </c>
      <c r="K249" s="574">
        <f t="shared" si="120"/>
        <v>0</v>
      </c>
      <c r="L249" s="42">
        <f t="shared" si="120"/>
        <v>0</v>
      </c>
      <c r="M249" s="42">
        <f t="shared" si="120"/>
        <v>0</v>
      </c>
      <c r="N249" s="42">
        <f t="shared" si="120"/>
        <v>0</v>
      </c>
      <c r="O249" s="45"/>
      <c r="P249" s="417"/>
      <c r="Q249" s="245"/>
      <c r="R249" s="238"/>
      <c r="S249" s="238"/>
      <c r="T249" s="238"/>
      <c r="U249" s="489">
        <f t="shared" si="118"/>
        <v>80</v>
      </c>
      <c r="Y249" s="500"/>
      <c r="AC249" s="238"/>
      <c r="AD249" s="238"/>
    </row>
    <row r="250" spans="1:30" s="31" customFormat="1" x14ac:dyDescent="0.2">
      <c r="A250" s="135" t="s">
        <v>440</v>
      </c>
      <c r="B250" s="136" t="s">
        <v>439</v>
      </c>
      <c r="C250" s="137">
        <v>160</v>
      </c>
      <c r="D250" s="256"/>
      <c r="E250" s="137">
        <f>C250+D250</f>
        <v>160</v>
      </c>
      <c r="F250" s="137">
        <f>G250+H250+I250+J250</f>
        <v>160</v>
      </c>
      <c r="G250" s="137">
        <v>40</v>
      </c>
      <c r="H250" s="137">
        <v>40</v>
      </c>
      <c r="I250" s="137">
        <v>40</v>
      </c>
      <c r="J250" s="137">
        <v>40</v>
      </c>
      <c r="K250" s="567">
        <v>0</v>
      </c>
      <c r="L250" s="968">
        <v>0</v>
      </c>
      <c r="M250" s="968">
        <v>0</v>
      </c>
      <c r="N250" s="968">
        <v>0</v>
      </c>
      <c r="O250" s="47">
        <v>1</v>
      </c>
      <c r="P250" s="417"/>
      <c r="Q250" s="293"/>
      <c r="R250" s="294"/>
      <c r="S250" s="239"/>
      <c r="T250" s="239"/>
      <c r="U250" s="499">
        <f t="shared" si="118"/>
        <v>80</v>
      </c>
      <c r="Y250" s="500"/>
      <c r="AC250" s="239"/>
      <c r="AD250" s="239"/>
    </row>
    <row r="251" spans="1:30" s="31" customFormat="1" hidden="1" x14ac:dyDescent="0.2">
      <c r="A251" s="629" t="s">
        <v>438</v>
      </c>
      <c r="B251" s="630" t="s">
        <v>437</v>
      </c>
      <c r="C251" s="631"/>
      <c r="D251" s="631"/>
      <c r="E251" s="631">
        <f>C251+D251</f>
        <v>0</v>
      </c>
      <c r="F251" s="631">
        <f>G251+H251+I251+J251</f>
        <v>0</v>
      </c>
      <c r="G251" s="631"/>
      <c r="H251" s="631"/>
      <c r="I251" s="631"/>
      <c r="J251" s="631"/>
      <c r="K251" s="28">
        <v>0</v>
      </c>
      <c r="L251" s="28">
        <v>0</v>
      </c>
      <c r="M251" s="28">
        <v>0</v>
      </c>
      <c r="N251" s="28">
        <v>0</v>
      </c>
      <c r="O251" s="47">
        <v>1</v>
      </c>
      <c r="Q251" s="278">
        <v>50</v>
      </c>
    </row>
    <row r="252" spans="1:30" s="44" customFormat="1" x14ac:dyDescent="0.2">
      <c r="A252" s="139" t="s">
        <v>436</v>
      </c>
      <c r="B252" s="140" t="s">
        <v>435</v>
      </c>
      <c r="C252" s="141">
        <f t="shared" ref="C252:X252" si="121">C253+C254+C255+C256</f>
        <v>1330</v>
      </c>
      <c r="D252" s="141">
        <f t="shared" si="121"/>
        <v>0</v>
      </c>
      <c r="E252" s="141">
        <f t="shared" si="121"/>
        <v>1330</v>
      </c>
      <c r="F252" s="141">
        <f t="shared" si="121"/>
        <v>1330</v>
      </c>
      <c r="G252" s="141">
        <f t="shared" si="121"/>
        <v>360</v>
      </c>
      <c r="H252" s="141">
        <f t="shared" si="121"/>
        <v>305</v>
      </c>
      <c r="I252" s="141">
        <f t="shared" si="121"/>
        <v>405</v>
      </c>
      <c r="J252" s="141">
        <f t="shared" si="121"/>
        <v>260</v>
      </c>
      <c r="K252" s="558">
        <f t="shared" si="121"/>
        <v>0</v>
      </c>
      <c r="L252" s="141">
        <f t="shared" si="121"/>
        <v>0</v>
      </c>
      <c r="M252" s="141">
        <f t="shared" si="121"/>
        <v>0</v>
      </c>
      <c r="N252" s="141">
        <f t="shared" si="121"/>
        <v>0</v>
      </c>
      <c r="O252" s="141">
        <f t="shared" si="121"/>
        <v>4</v>
      </c>
      <c r="P252" s="141">
        <f t="shared" si="121"/>
        <v>0</v>
      </c>
      <c r="Q252" s="141">
        <f t="shared" si="121"/>
        <v>0</v>
      </c>
      <c r="R252" s="141">
        <f t="shared" si="121"/>
        <v>0</v>
      </c>
      <c r="S252" s="141">
        <f t="shared" si="121"/>
        <v>0</v>
      </c>
      <c r="T252" s="141">
        <f t="shared" si="121"/>
        <v>0</v>
      </c>
      <c r="U252" s="141">
        <f t="shared" si="121"/>
        <v>665</v>
      </c>
      <c r="V252" s="141">
        <f t="shared" si="121"/>
        <v>0</v>
      </c>
      <c r="W252" s="141">
        <f t="shared" si="121"/>
        <v>0</v>
      </c>
      <c r="X252" s="528">
        <f t="shared" si="121"/>
        <v>0</v>
      </c>
      <c r="Y252" s="141"/>
      <c r="AC252" s="238"/>
      <c r="AD252" s="238"/>
    </row>
    <row r="253" spans="1:30" s="31" customFormat="1" x14ac:dyDescent="0.2">
      <c r="A253" s="135" t="s">
        <v>434</v>
      </c>
      <c r="B253" s="136" t="s">
        <v>433</v>
      </c>
      <c r="C253" s="137">
        <v>350</v>
      </c>
      <c r="D253" s="256"/>
      <c r="E253" s="137">
        <f>C253+D253</f>
        <v>350</v>
      </c>
      <c r="F253" s="137">
        <f>G253+H253+I253+J253</f>
        <v>350</v>
      </c>
      <c r="G253" s="137">
        <v>100</v>
      </c>
      <c r="H253" s="137">
        <v>100</v>
      </c>
      <c r="I253" s="137">
        <v>100</v>
      </c>
      <c r="J253" s="137">
        <v>50</v>
      </c>
      <c r="K253" s="567">
        <v>0</v>
      </c>
      <c r="L253" s="968">
        <v>0</v>
      </c>
      <c r="M253" s="968">
        <v>0</v>
      </c>
      <c r="N253" s="968">
        <v>0</v>
      </c>
      <c r="O253" s="47">
        <v>1</v>
      </c>
      <c r="P253" s="417"/>
      <c r="Q253" s="245"/>
      <c r="R253" s="240"/>
      <c r="S253" s="265"/>
      <c r="T253" s="239"/>
      <c r="U253" s="500">
        <f>G253+H253</f>
        <v>200</v>
      </c>
      <c r="Y253" s="500"/>
      <c r="AC253" s="239"/>
      <c r="AD253" s="239"/>
    </row>
    <row r="254" spans="1:30" s="31" customFormat="1" x14ac:dyDescent="0.2">
      <c r="A254" s="135" t="s">
        <v>432</v>
      </c>
      <c r="B254" s="136" t="s">
        <v>431</v>
      </c>
      <c r="C254" s="137">
        <v>300</v>
      </c>
      <c r="D254" s="256"/>
      <c r="E254" s="137">
        <f>C254+D254</f>
        <v>300</v>
      </c>
      <c r="F254" s="137">
        <f>G254+H254+I254+J254</f>
        <v>300</v>
      </c>
      <c r="G254" s="137">
        <v>100</v>
      </c>
      <c r="H254" s="137">
        <v>50</v>
      </c>
      <c r="I254" s="137">
        <v>100</v>
      </c>
      <c r="J254" s="137">
        <v>50</v>
      </c>
      <c r="K254" s="567">
        <v>0</v>
      </c>
      <c r="L254" s="968">
        <v>0</v>
      </c>
      <c r="M254" s="968">
        <v>0</v>
      </c>
      <c r="N254" s="968">
        <v>0</v>
      </c>
      <c r="O254" s="47">
        <v>1</v>
      </c>
      <c r="P254" s="417"/>
      <c r="Q254" s="293"/>
      <c r="R254" s="294"/>
      <c r="S254" s="265"/>
      <c r="T254" s="239"/>
      <c r="U254" s="500">
        <f t="shared" ref="U254:U262" si="122">G254+H254</f>
        <v>150</v>
      </c>
      <c r="Y254" s="500"/>
      <c r="Z254" s="530"/>
      <c r="AA254" s="428"/>
    </row>
    <row r="255" spans="1:30" s="31" customFormat="1" x14ac:dyDescent="0.2">
      <c r="A255" s="135" t="s">
        <v>430</v>
      </c>
      <c r="B255" s="136" t="s">
        <v>429</v>
      </c>
      <c r="C255" s="137">
        <v>650</v>
      </c>
      <c r="D255" s="256"/>
      <c r="E255" s="137">
        <f>C255+D255</f>
        <v>650</v>
      </c>
      <c r="F255" s="137">
        <f>G255+H255+I255+J255</f>
        <v>650</v>
      </c>
      <c r="G255" s="137">
        <v>150</v>
      </c>
      <c r="H255" s="137">
        <v>150</v>
      </c>
      <c r="I255" s="137">
        <v>200</v>
      </c>
      <c r="J255" s="137">
        <v>150</v>
      </c>
      <c r="K255" s="567">
        <v>0</v>
      </c>
      <c r="L255" s="968">
        <v>0</v>
      </c>
      <c r="M255" s="968">
        <v>0</v>
      </c>
      <c r="N255" s="968">
        <v>0</v>
      </c>
      <c r="O255" s="47">
        <v>1</v>
      </c>
      <c r="P255" s="417"/>
      <c r="Q255" s="291"/>
      <c r="R255" s="264"/>
      <c r="S255" s="265"/>
      <c r="T255" s="239"/>
      <c r="U255" s="500">
        <f t="shared" si="122"/>
        <v>300</v>
      </c>
      <c r="Y255" s="500"/>
    </row>
    <row r="256" spans="1:30" s="31" customFormat="1" x14ac:dyDescent="0.2">
      <c r="A256" s="135" t="s">
        <v>428</v>
      </c>
      <c r="B256" s="136" t="s">
        <v>427</v>
      </c>
      <c r="C256" s="137">
        <v>30</v>
      </c>
      <c r="D256" s="256"/>
      <c r="E256" s="137">
        <f>C256+D256</f>
        <v>30</v>
      </c>
      <c r="F256" s="137">
        <f>G256+H256+I256+J256</f>
        <v>30</v>
      </c>
      <c r="G256" s="137">
        <v>10</v>
      </c>
      <c r="H256" s="137">
        <v>5</v>
      </c>
      <c r="I256" s="137">
        <v>5</v>
      </c>
      <c r="J256" s="137">
        <v>10</v>
      </c>
      <c r="K256" s="567">
        <v>0</v>
      </c>
      <c r="L256" s="968">
        <v>0</v>
      </c>
      <c r="M256" s="968">
        <v>0</v>
      </c>
      <c r="N256" s="968">
        <v>0</v>
      </c>
      <c r="O256" s="47">
        <v>1</v>
      </c>
      <c r="P256" s="417"/>
      <c r="Q256" s="245"/>
      <c r="R256" s="264"/>
      <c r="S256" s="265"/>
      <c r="T256" s="239"/>
      <c r="U256" s="500">
        <f t="shared" si="122"/>
        <v>15</v>
      </c>
      <c r="Y256" s="500"/>
    </row>
    <row r="257" spans="1:27" s="44" customFormat="1" x14ac:dyDescent="0.2">
      <c r="A257" s="139" t="s">
        <v>426</v>
      </c>
      <c r="B257" s="140" t="s">
        <v>425</v>
      </c>
      <c r="C257" s="141">
        <f t="shared" ref="C257:N257" si="123">C258+C259+C260</f>
        <v>70</v>
      </c>
      <c r="D257" s="141">
        <f t="shared" si="123"/>
        <v>0</v>
      </c>
      <c r="E257" s="141">
        <f t="shared" si="123"/>
        <v>70</v>
      </c>
      <c r="F257" s="141">
        <f t="shared" si="123"/>
        <v>70</v>
      </c>
      <c r="G257" s="141">
        <f t="shared" si="123"/>
        <v>40</v>
      </c>
      <c r="H257" s="141">
        <f t="shared" si="123"/>
        <v>30</v>
      </c>
      <c r="I257" s="141">
        <f t="shared" si="123"/>
        <v>0</v>
      </c>
      <c r="J257" s="141">
        <f t="shared" si="123"/>
        <v>0</v>
      </c>
      <c r="K257" s="574">
        <f t="shared" si="123"/>
        <v>0</v>
      </c>
      <c r="L257" s="42">
        <f t="shared" si="123"/>
        <v>0</v>
      </c>
      <c r="M257" s="42">
        <f t="shared" si="123"/>
        <v>0</v>
      </c>
      <c r="N257" s="42">
        <f t="shared" si="123"/>
        <v>0</v>
      </c>
      <c r="O257" s="45"/>
      <c r="P257" s="417"/>
      <c r="Q257" s="245"/>
      <c r="R257" s="238"/>
      <c r="S257" s="238"/>
      <c r="T257" s="238"/>
      <c r="U257" s="503">
        <f t="shared" si="122"/>
        <v>70</v>
      </c>
      <c r="Y257" s="500"/>
    </row>
    <row r="258" spans="1:27" s="31" customFormat="1" x14ac:dyDescent="0.2">
      <c r="A258" s="135" t="s">
        <v>424</v>
      </c>
      <c r="B258" s="136" t="s">
        <v>423</v>
      </c>
      <c r="C258" s="137">
        <v>10</v>
      </c>
      <c r="D258" s="137"/>
      <c r="E258" s="137">
        <f>C258+D258</f>
        <v>10</v>
      </c>
      <c r="F258" s="137">
        <f>G258+H258+I258+J258</f>
        <v>10</v>
      </c>
      <c r="G258" s="137">
        <v>5</v>
      </c>
      <c r="H258" s="137">
        <v>5</v>
      </c>
      <c r="I258" s="137">
        <v>0</v>
      </c>
      <c r="J258" s="137">
        <v>0</v>
      </c>
      <c r="K258" s="567">
        <v>0</v>
      </c>
      <c r="L258" s="968">
        <v>0</v>
      </c>
      <c r="M258" s="968">
        <v>0</v>
      </c>
      <c r="N258" s="968">
        <v>0</v>
      </c>
      <c r="O258" s="47">
        <v>1</v>
      </c>
      <c r="P258" s="417"/>
      <c r="Q258" s="244"/>
      <c r="R258" s="239"/>
      <c r="S258" s="239"/>
      <c r="T258" s="239"/>
      <c r="U258" s="500">
        <f t="shared" si="122"/>
        <v>10</v>
      </c>
      <c r="Y258" s="500"/>
    </row>
    <row r="259" spans="1:27" s="31" customFormat="1" x14ac:dyDescent="0.2">
      <c r="A259" s="135" t="s">
        <v>422</v>
      </c>
      <c r="B259" s="136" t="s">
        <v>421</v>
      </c>
      <c r="C259" s="137">
        <v>10</v>
      </c>
      <c r="D259" s="137"/>
      <c r="E259" s="137">
        <f>C259+D259</f>
        <v>10</v>
      </c>
      <c r="F259" s="137">
        <f>G259+H259+I259+J259</f>
        <v>10</v>
      </c>
      <c r="G259" s="137">
        <v>10</v>
      </c>
      <c r="H259" s="137">
        <v>0</v>
      </c>
      <c r="I259" s="137">
        <v>0</v>
      </c>
      <c r="J259" s="137">
        <v>0</v>
      </c>
      <c r="K259" s="567">
        <v>0</v>
      </c>
      <c r="L259" s="968">
        <v>0</v>
      </c>
      <c r="M259" s="968">
        <v>0</v>
      </c>
      <c r="N259" s="968">
        <v>0</v>
      </c>
      <c r="O259" s="47">
        <v>1</v>
      </c>
      <c r="P259" s="417"/>
      <c r="Q259" s="244"/>
      <c r="R259" s="239"/>
      <c r="S259" s="239"/>
      <c r="T259" s="239"/>
      <c r="U259" s="500">
        <f t="shared" si="122"/>
        <v>10</v>
      </c>
      <c r="Y259" s="500"/>
    </row>
    <row r="260" spans="1:27" s="31" customFormat="1" x14ac:dyDescent="0.2">
      <c r="A260" s="135" t="s">
        <v>420</v>
      </c>
      <c r="B260" s="136" t="s">
        <v>419</v>
      </c>
      <c r="C260" s="137">
        <v>50</v>
      </c>
      <c r="D260" s="137"/>
      <c r="E260" s="137">
        <f>C260+D260</f>
        <v>50</v>
      </c>
      <c r="F260" s="137">
        <f>G260+H260+I260+J260</f>
        <v>50</v>
      </c>
      <c r="G260" s="222">
        <v>25</v>
      </c>
      <c r="H260" s="137">
        <v>25</v>
      </c>
      <c r="I260" s="137">
        <v>0</v>
      </c>
      <c r="J260" s="137">
        <v>0</v>
      </c>
      <c r="K260" s="567">
        <v>0</v>
      </c>
      <c r="L260" s="968">
        <v>0</v>
      </c>
      <c r="M260" s="968">
        <v>0</v>
      </c>
      <c r="N260" s="968">
        <v>0</v>
      </c>
      <c r="O260" s="47">
        <v>1</v>
      </c>
      <c r="P260" s="417"/>
      <c r="Q260" s="244"/>
      <c r="R260" s="239"/>
      <c r="S260" s="239"/>
      <c r="T260" s="239"/>
      <c r="U260" s="500">
        <f t="shared" si="122"/>
        <v>50</v>
      </c>
      <c r="Y260" s="500"/>
    </row>
    <row r="261" spans="1:27" s="44" customFormat="1" x14ac:dyDescent="0.2">
      <c r="A261" s="139" t="s">
        <v>418</v>
      </c>
      <c r="B261" s="140" t="s">
        <v>417</v>
      </c>
      <c r="C261" s="141">
        <f t="shared" ref="C261:N261" si="124">C262+C263</f>
        <v>8</v>
      </c>
      <c r="D261" s="141">
        <f t="shared" si="124"/>
        <v>0</v>
      </c>
      <c r="E261" s="141">
        <f t="shared" si="124"/>
        <v>8</v>
      </c>
      <c r="F261" s="141">
        <f t="shared" si="124"/>
        <v>8</v>
      </c>
      <c r="G261" s="141">
        <f t="shared" si="124"/>
        <v>2</v>
      </c>
      <c r="H261" s="141">
        <f t="shared" si="124"/>
        <v>2</v>
      </c>
      <c r="I261" s="141">
        <f t="shared" si="124"/>
        <v>2</v>
      </c>
      <c r="J261" s="141">
        <f t="shared" si="124"/>
        <v>2</v>
      </c>
      <c r="K261" s="574">
        <f t="shared" si="124"/>
        <v>0</v>
      </c>
      <c r="L261" s="42">
        <f t="shared" si="124"/>
        <v>0</v>
      </c>
      <c r="M261" s="42">
        <f t="shared" si="124"/>
        <v>0</v>
      </c>
      <c r="N261" s="42">
        <f t="shared" si="124"/>
        <v>0</v>
      </c>
      <c r="O261" s="45"/>
      <c r="P261" s="417"/>
      <c r="Q261" s="245"/>
      <c r="R261" s="238"/>
      <c r="S261" s="238"/>
      <c r="T261" s="238"/>
      <c r="U261" s="503">
        <f t="shared" si="122"/>
        <v>4</v>
      </c>
      <c r="Y261" s="500"/>
    </row>
    <row r="262" spans="1:27" s="31" customFormat="1" x14ac:dyDescent="0.2">
      <c r="A262" s="135" t="s">
        <v>416</v>
      </c>
      <c r="B262" s="136" t="s">
        <v>415</v>
      </c>
      <c r="C262" s="137">
        <v>8</v>
      </c>
      <c r="D262" s="137"/>
      <c r="E262" s="137">
        <f t="shared" ref="E262:E277" si="125">C262+D262</f>
        <v>8</v>
      </c>
      <c r="F262" s="137">
        <f t="shared" ref="F262:F277" si="126">G262+H262+I262+J262</f>
        <v>8</v>
      </c>
      <c r="G262" s="137">
        <v>2</v>
      </c>
      <c r="H262" s="137">
        <v>2</v>
      </c>
      <c r="I262" s="137">
        <v>2</v>
      </c>
      <c r="J262" s="137">
        <v>2</v>
      </c>
      <c r="K262" s="567">
        <v>0</v>
      </c>
      <c r="L262" s="968">
        <v>0</v>
      </c>
      <c r="M262" s="968">
        <v>0</v>
      </c>
      <c r="N262" s="968">
        <v>0</v>
      </c>
      <c r="O262" s="47">
        <v>1</v>
      </c>
      <c r="P262" s="417"/>
      <c r="Q262" s="244"/>
      <c r="R262" s="239"/>
      <c r="S262" s="239"/>
      <c r="T262" s="239"/>
      <c r="U262" s="500">
        <f t="shared" si="122"/>
        <v>4</v>
      </c>
      <c r="Y262" s="500"/>
    </row>
    <row r="263" spans="1:27" s="31" customFormat="1" hidden="1" x14ac:dyDescent="0.2">
      <c r="A263" s="629" t="s">
        <v>414</v>
      </c>
      <c r="B263" s="630" t="s">
        <v>413</v>
      </c>
      <c r="C263" s="631"/>
      <c r="D263" s="631"/>
      <c r="E263" s="631">
        <f t="shared" si="125"/>
        <v>0</v>
      </c>
      <c r="F263" s="631">
        <f t="shared" si="126"/>
        <v>0</v>
      </c>
      <c r="G263" s="631"/>
      <c r="H263" s="631"/>
      <c r="I263" s="631"/>
      <c r="J263" s="631"/>
      <c r="K263" s="28">
        <v>0</v>
      </c>
      <c r="L263" s="28">
        <v>0</v>
      </c>
      <c r="M263" s="28">
        <v>0</v>
      </c>
      <c r="N263" s="28">
        <v>0</v>
      </c>
      <c r="O263" s="47">
        <v>1</v>
      </c>
      <c r="Q263" s="393">
        <v>70</v>
      </c>
    </row>
    <row r="264" spans="1:27" s="44" customFormat="1" x14ac:dyDescent="0.2">
      <c r="A264" s="139" t="s">
        <v>412</v>
      </c>
      <c r="B264" s="140" t="s">
        <v>411</v>
      </c>
      <c r="C264" s="141">
        <v>30</v>
      </c>
      <c r="D264" s="141"/>
      <c r="E264" s="141">
        <f t="shared" si="125"/>
        <v>30</v>
      </c>
      <c r="F264" s="141">
        <f t="shared" si="126"/>
        <v>30</v>
      </c>
      <c r="G264" s="141">
        <v>10</v>
      </c>
      <c r="H264" s="141">
        <v>0</v>
      </c>
      <c r="I264" s="141">
        <v>10</v>
      </c>
      <c r="J264" s="141">
        <v>10</v>
      </c>
      <c r="K264" s="574">
        <v>0</v>
      </c>
      <c r="L264" s="42">
        <v>0</v>
      </c>
      <c r="M264" s="42">
        <v>0</v>
      </c>
      <c r="N264" s="42">
        <v>0</v>
      </c>
      <c r="O264" s="45">
        <v>1</v>
      </c>
      <c r="P264" s="417"/>
      <c r="Q264" s="245"/>
      <c r="R264" s="238"/>
      <c r="S264" s="238"/>
      <c r="T264" s="238"/>
      <c r="U264" s="502">
        <f>G264+H264</f>
        <v>10</v>
      </c>
      <c r="Y264" s="500"/>
    </row>
    <row r="265" spans="1:27" s="44" customFormat="1" hidden="1" x14ac:dyDescent="0.2">
      <c r="A265" s="632" t="s">
        <v>410</v>
      </c>
      <c r="B265" s="633" t="s">
        <v>409</v>
      </c>
      <c r="C265" s="634"/>
      <c r="D265" s="634"/>
      <c r="E265" s="634">
        <f t="shared" si="125"/>
        <v>0</v>
      </c>
      <c r="F265" s="634">
        <f t="shared" si="126"/>
        <v>0</v>
      </c>
      <c r="G265" s="634"/>
      <c r="H265" s="634"/>
      <c r="I265" s="634"/>
      <c r="J265" s="634"/>
      <c r="K265" s="24">
        <v>0</v>
      </c>
      <c r="L265" s="24">
        <v>0</v>
      </c>
      <c r="M265" s="24">
        <v>0</v>
      </c>
      <c r="N265" s="24">
        <v>0</v>
      </c>
      <c r="O265" s="45">
        <v>1</v>
      </c>
      <c r="Q265" s="393">
        <v>15</v>
      </c>
    </row>
    <row r="266" spans="1:27" s="44" customFormat="1" x14ac:dyDescent="0.2">
      <c r="A266" s="139" t="s">
        <v>408</v>
      </c>
      <c r="B266" s="140" t="s">
        <v>407</v>
      </c>
      <c r="C266" s="141">
        <v>2</v>
      </c>
      <c r="D266" s="141"/>
      <c r="E266" s="141">
        <f t="shared" si="125"/>
        <v>2</v>
      </c>
      <c r="F266" s="141">
        <f t="shared" si="126"/>
        <v>2</v>
      </c>
      <c r="G266" s="141">
        <v>1</v>
      </c>
      <c r="H266" s="141">
        <v>0</v>
      </c>
      <c r="I266" s="141">
        <v>0</v>
      </c>
      <c r="J266" s="141">
        <v>1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</v>
      </c>
      <c r="Y266" s="500"/>
      <c r="AA266" s="537"/>
    </row>
    <row r="267" spans="1:27" s="44" customFormat="1" x14ac:dyDescent="0.2">
      <c r="A267" s="139" t="s">
        <v>406</v>
      </c>
      <c r="B267" s="140" t="s">
        <v>405</v>
      </c>
      <c r="C267" s="141">
        <v>12</v>
      </c>
      <c r="D267" s="141"/>
      <c r="E267" s="141">
        <f t="shared" si="125"/>
        <v>12</v>
      </c>
      <c r="F267" s="141">
        <f t="shared" si="126"/>
        <v>12</v>
      </c>
      <c r="G267" s="141">
        <v>2</v>
      </c>
      <c r="H267" s="141">
        <v>10</v>
      </c>
      <c r="I267" s="141">
        <v>0</v>
      </c>
      <c r="J267" s="141">
        <v>0</v>
      </c>
      <c r="K267" s="57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  <c r="U267" s="502">
        <f t="shared" ref="U267:U269" si="127">G267+H267</f>
        <v>12</v>
      </c>
      <c r="Y267" s="500"/>
      <c r="AA267" s="537"/>
    </row>
    <row r="268" spans="1:27" s="44" customFormat="1" x14ac:dyDescent="0.2">
      <c r="A268" s="139" t="s">
        <v>404</v>
      </c>
      <c r="B268" s="140" t="s">
        <v>403</v>
      </c>
      <c r="C268" s="141">
        <v>25</v>
      </c>
      <c r="D268" s="141"/>
      <c r="E268" s="141">
        <f t="shared" si="125"/>
        <v>25</v>
      </c>
      <c r="F268" s="141">
        <f t="shared" si="126"/>
        <v>25</v>
      </c>
      <c r="G268" s="141">
        <v>10</v>
      </c>
      <c r="H268" s="141">
        <v>5</v>
      </c>
      <c r="I268" s="141">
        <v>5</v>
      </c>
      <c r="J268" s="141">
        <v>5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 t="shared" si="127"/>
        <v>15</v>
      </c>
      <c r="Y268" s="500"/>
      <c r="Z268" s="531"/>
      <c r="AA268" s="407"/>
    </row>
    <row r="269" spans="1:27" s="44" customFormat="1" x14ac:dyDescent="0.2">
      <c r="A269" s="139" t="s">
        <v>402</v>
      </c>
      <c r="B269" s="140" t="s">
        <v>401</v>
      </c>
      <c r="C269" s="141">
        <v>25</v>
      </c>
      <c r="D269" s="141"/>
      <c r="E269" s="141">
        <f t="shared" si="125"/>
        <v>25</v>
      </c>
      <c r="F269" s="141">
        <f t="shared" si="126"/>
        <v>25</v>
      </c>
      <c r="G269" s="141">
        <v>10</v>
      </c>
      <c r="H269" s="141">
        <v>5</v>
      </c>
      <c r="I269" s="141">
        <v>5</v>
      </c>
      <c r="J269" s="141">
        <v>5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si="127"/>
        <v>15</v>
      </c>
      <c r="Y269" s="500"/>
      <c r="AA269" s="537"/>
    </row>
    <row r="270" spans="1:27" s="44" customFormat="1" hidden="1" x14ac:dyDescent="0.2">
      <c r="A270" s="635" t="s">
        <v>400</v>
      </c>
      <c r="B270" s="636" t="s">
        <v>399</v>
      </c>
      <c r="C270" s="637"/>
      <c r="D270" s="637"/>
      <c r="E270" s="637">
        <f t="shared" si="125"/>
        <v>0</v>
      </c>
      <c r="F270" s="637">
        <f t="shared" si="126"/>
        <v>0</v>
      </c>
      <c r="G270" s="637"/>
      <c r="H270" s="637"/>
      <c r="I270" s="637"/>
      <c r="J270" s="637"/>
      <c r="K270" s="24">
        <v>0</v>
      </c>
      <c r="L270" s="24">
        <v>0</v>
      </c>
      <c r="M270" s="24">
        <v>0</v>
      </c>
      <c r="N270" s="24">
        <v>0</v>
      </c>
      <c r="O270" s="45">
        <v>1</v>
      </c>
      <c r="Q270" s="394">
        <v>24</v>
      </c>
    </row>
    <row r="271" spans="1:27" s="18" customFormat="1" hidden="1" x14ac:dyDescent="0.2">
      <c r="A271" s="22" t="s">
        <v>398</v>
      </c>
      <c r="B271" s="21" t="s">
        <v>397</v>
      </c>
      <c r="C271" s="20"/>
      <c r="D271" s="20"/>
      <c r="E271" s="20">
        <f t="shared" si="125"/>
        <v>0</v>
      </c>
      <c r="F271" s="20">
        <f t="shared" si="126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3">
        <v>24</v>
      </c>
    </row>
    <row r="272" spans="1:27" s="18" customFormat="1" hidden="1" x14ac:dyDescent="0.2">
      <c r="A272" s="22" t="s">
        <v>396</v>
      </c>
      <c r="B272" s="21" t="s">
        <v>395</v>
      </c>
      <c r="C272" s="20"/>
      <c r="D272" s="20"/>
      <c r="E272" s="20">
        <f t="shared" si="125"/>
        <v>0</v>
      </c>
      <c r="F272" s="20">
        <f t="shared" si="126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27" s="18" customFormat="1" ht="25.5" hidden="1" x14ac:dyDescent="0.2">
      <c r="A273" s="22" t="s">
        <v>394</v>
      </c>
      <c r="B273" s="21" t="s">
        <v>393</v>
      </c>
      <c r="C273" s="20"/>
      <c r="D273" s="20"/>
      <c r="E273" s="20">
        <f t="shared" si="125"/>
        <v>0</v>
      </c>
      <c r="F273" s="20">
        <f t="shared" si="126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6">
        <v>0</v>
      </c>
    </row>
    <row r="274" spans="1:27" s="18" customFormat="1" hidden="1" x14ac:dyDescent="0.2">
      <c r="A274" s="22" t="s">
        <v>392</v>
      </c>
      <c r="B274" s="21" t="s">
        <v>391</v>
      </c>
      <c r="C274" s="20"/>
      <c r="D274" s="20"/>
      <c r="E274" s="20">
        <f t="shared" si="125"/>
        <v>0</v>
      </c>
      <c r="F274" s="20">
        <f t="shared" si="126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3">
        <v>0</v>
      </c>
    </row>
    <row r="275" spans="1:27" s="18" customFormat="1" hidden="1" x14ac:dyDescent="0.2">
      <c r="A275" s="22" t="s">
        <v>390</v>
      </c>
      <c r="B275" s="21" t="s">
        <v>389</v>
      </c>
      <c r="C275" s="20"/>
      <c r="D275" s="20"/>
      <c r="E275" s="20">
        <f t="shared" si="125"/>
        <v>0</v>
      </c>
      <c r="F275" s="20">
        <f t="shared" si="126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132">
        <v>0</v>
      </c>
    </row>
    <row r="276" spans="1:27" s="18" customFormat="1" hidden="1" x14ac:dyDescent="0.2">
      <c r="A276" s="22" t="s">
        <v>388</v>
      </c>
      <c r="B276" s="21" t="s">
        <v>387</v>
      </c>
      <c r="C276" s="20"/>
      <c r="D276" s="20"/>
      <c r="E276" s="20">
        <f t="shared" si="125"/>
        <v>0</v>
      </c>
      <c r="F276" s="20">
        <f t="shared" si="126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27" s="18" customFormat="1" hidden="1" x14ac:dyDescent="0.2">
      <c r="A277" s="22" t="s">
        <v>386</v>
      </c>
      <c r="B277" s="21" t="s">
        <v>385</v>
      </c>
      <c r="C277" s="20"/>
      <c r="D277" s="20"/>
      <c r="E277" s="20">
        <f t="shared" si="125"/>
        <v>0</v>
      </c>
      <c r="F277" s="20">
        <f t="shared" si="126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</row>
    <row r="278" spans="1:27" s="18" customFormat="1" hidden="1" x14ac:dyDescent="0.2">
      <c r="A278" s="22" t="s">
        <v>384</v>
      </c>
      <c r="B278" s="21" t="s">
        <v>383</v>
      </c>
      <c r="C278" s="20">
        <f t="shared" ref="C278:N278" si="128">C279+C280</f>
        <v>0</v>
      </c>
      <c r="D278" s="20">
        <f t="shared" si="128"/>
        <v>0</v>
      </c>
      <c r="E278" s="20">
        <f t="shared" si="128"/>
        <v>0</v>
      </c>
      <c r="F278" s="20">
        <f t="shared" si="128"/>
        <v>0</v>
      </c>
      <c r="G278" s="20">
        <f t="shared" si="128"/>
        <v>0</v>
      </c>
      <c r="H278" s="20">
        <f t="shared" si="128"/>
        <v>0</v>
      </c>
      <c r="I278" s="20">
        <f t="shared" si="128"/>
        <v>0</v>
      </c>
      <c r="J278" s="20">
        <f t="shared" si="128"/>
        <v>0</v>
      </c>
      <c r="K278" s="20">
        <f t="shared" si="128"/>
        <v>0</v>
      </c>
      <c r="L278" s="20">
        <f t="shared" si="128"/>
        <v>0</v>
      </c>
      <c r="M278" s="20">
        <f t="shared" si="128"/>
        <v>0</v>
      </c>
      <c r="N278" s="20">
        <f t="shared" si="128"/>
        <v>0</v>
      </c>
      <c r="O278" s="19"/>
    </row>
    <row r="279" spans="1:27" hidden="1" x14ac:dyDescent="0.2">
      <c r="A279" s="17" t="s">
        <v>382</v>
      </c>
      <c r="B279" s="16" t="s">
        <v>381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27" hidden="1" x14ac:dyDescent="0.2">
      <c r="A280" s="17" t="s">
        <v>380</v>
      </c>
      <c r="B280" s="16" t="s">
        <v>379</v>
      </c>
      <c r="C280" s="15"/>
      <c r="D280" s="15"/>
      <c r="E280" s="15">
        <f>C280+D280</f>
        <v>0</v>
      </c>
      <c r="F280" s="15">
        <f>G280+H280+I280+J280</f>
        <v>0</v>
      </c>
      <c r="G280" s="15"/>
      <c r="H280" s="15"/>
      <c r="I280" s="15"/>
      <c r="J280" s="15"/>
      <c r="K280" s="15">
        <v>0</v>
      </c>
      <c r="L280" s="15">
        <v>0</v>
      </c>
      <c r="M280" s="15">
        <v>0</v>
      </c>
      <c r="N280" s="15">
        <v>0</v>
      </c>
      <c r="O280" s="2">
        <v>1</v>
      </c>
    </row>
    <row r="281" spans="1:27" s="18" customFormat="1" ht="25.5" hidden="1" x14ac:dyDescent="0.2">
      <c r="A281" s="22" t="s">
        <v>378</v>
      </c>
      <c r="B281" s="21" t="s">
        <v>377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27" s="18" customFormat="1" hidden="1" x14ac:dyDescent="0.2">
      <c r="A282" s="600" t="s">
        <v>376</v>
      </c>
      <c r="B282" s="601" t="s">
        <v>375</v>
      </c>
      <c r="C282" s="602"/>
      <c r="D282" s="602"/>
      <c r="E282" s="593">
        <f>C282+D282</f>
        <v>0</v>
      </c>
      <c r="F282" s="593">
        <f>G282+H282+I282+J282</f>
        <v>0</v>
      </c>
      <c r="G282" s="602"/>
      <c r="H282" s="602"/>
      <c r="I282" s="602"/>
      <c r="J282" s="602"/>
      <c r="K282" s="20">
        <v>0</v>
      </c>
      <c r="L282" s="20">
        <v>0</v>
      </c>
      <c r="M282" s="20">
        <v>0</v>
      </c>
      <c r="N282" s="20">
        <v>0</v>
      </c>
      <c r="O282" s="19">
        <v>1</v>
      </c>
    </row>
    <row r="283" spans="1:27" s="18" customFormat="1" x14ac:dyDescent="0.2">
      <c r="A283" s="139" t="s">
        <v>374</v>
      </c>
      <c r="B283" s="140" t="s">
        <v>373</v>
      </c>
      <c r="C283" s="141">
        <f t="shared" ref="C283:N283" si="129">C284+C285+C286+C287+C288+C289+C290+C291</f>
        <v>39</v>
      </c>
      <c r="D283" s="141">
        <f t="shared" si="129"/>
        <v>0</v>
      </c>
      <c r="E283" s="141">
        <f t="shared" si="129"/>
        <v>39</v>
      </c>
      <c r="F283" s="141">
        <f t="shared" si="129"/>
        <v>39</v>
      </c>
      <c r="G283" s="141">
        <f t="shared" si="129"/>
        <v>16</v>
      </c>
      <c r="H283" s="141">
        <f t="shared" si="129"/>
        <v>7</v>
      </c>
      <c r="I283" s="141">
        <f t="shared" si="129"/>
        <v>7</v>
      </c>
      <c r="J283" s="141">
        <f t="shared" si="129"/>
        <v>9</v>
      </c>
      <c r="K283" s="570">
        <f t="shared" si="129"/>
        <v>0</v>
      </c>
      <c r="L283" s="42">
        <f t="shared" si="129"/>
        <v>0</v>
      </c>
      <c r="M283" s="42">
        <f t="shared" si="129"/>
        <v>0</v>
      </c>
      <c r="N283" s="42">
        <f t="shared" si="129"/>
        <v>0</v>
      </c>
      <c r="O283" s="19"/>
      <c r="P283" s="417"/>
      <c r="Q283" s="245"/>
      <c r="R283" s="238"/>
      <c r="S283" s="238"/>
      <c r="T283" s="238"/>
      <c r="U283" s="501">
        <f>G283+H283</f>
        <v>23</v>
      </c>
      <c r="Y283" s="500"/>
      <c r="AA283" s="537"/>
    </row>
    <row r="284" spans="1:27" x14ac:dyDescent="0.2">
      <c r="A284" s="135" t="s">
        <v>372</v>
      </c>
      <c r="B284" s="136" t="s">
        <v>371</v>
      </c>
      <c r="C284" s="137">
        <v>4</v>
      </c>
      <c r="D284" s="256"/>
      <c r="E284" s="137">
        <f t="shared" ref="E284:E291" si="130">C284+D284</f>
        <v>4</v>
      </c>
      <c r="F284" s="137">
        <f t="shared" ref="F284:F291" si="131">G284+H284+I284+J284</f>
        <v>4</v>
      </c>
      <c r="G284" s="137">
        <v>1</v>
      </c>
      <c r="H284" s="137">
        <v>1</v>
      </c>
      <c r="I284" s="137">
        <v>1</v>
      </c>
      <c r="J284" s="137">
        <v>1</v>
      </c>
      <c r="K284" s="568">
        <v>0</v>
      </c>
      <c r="L284" s="968">
        <v>0</v>
      </c>
      <c r="M284" s="968">
        <v>0</v>
      </c>
      <c r="N284" s="968">
        <v>0</v>
      </c>
      <c r="O284" s="2">
        <v>1</v>
      </c>
      <c r="P284" s="417"/>
      <c r="Q284" s="244"/>
      <c r="R284" s="239"/>
      <c r="S284" s="239"/>
      <c r="T284" s="239"/>
      <c r="U284" s="499">
        <f>G284+H284</f>
        <v>2</v>
      </c>
      <c r="Y284" s="500"/>
      <c r="AA284" s="286"/>
    </row>
    <row r="285" spans="1:27" hidden="1" x14ac:dyDescent="0.2">
      <c r="A285" s="616" t="s">
        <v>370</v>
      </c>
      <c r="B285" s="617" t="s">
        <v>369</v>
      </c>
      <c r="C285" s="618"/>
      <c r="D285" s="618"/>
      <c r="E285" s="618">
        <f t="shared" si="130"/>
        <v>0</v>
      </c>
      <c r="F285" s="618">
        <f t="shared" si="131"/>
        <v>0</v>
      </c>
      <c r="G285" s="618"/>
      <c r="H285" s="618"/>
      <c r="I285" s="618"/>
      <c r="J285" s="618"/>
      <c r="K285" s="15">
        <v>0</v>
      </c>
      <c r="L285" s="15">
        <v>0</v>
      </c>
      <c r="M285" s="15">
        <v>0</v>
      </c>
      <c r="N285" s="15">
        <v>0</v>
      </c>
      <c r="O285" s="2">
        <v>1</v>
      </c>
    </row>
    <row r="286" spans="1:27" x14ac:dyDescent="0.2">
      <c r="A286" s="135" t="s">
        <v>368</v>
      </c>
      <c r="B286" s="136" t="s">
        <v>367</v>
      </c>
      <c r="C286" s="137">
        <v>25</v>
      </c>
      <c r="D286" s="256">
        <v>0</v>
      </c>
      <c r="E286" s="137">
        <f t="shared" si="130"/>
        <v>25</v>
      </c>
      <c r="F286" s="137">
        <f t="shared" si="131"/>
        <v>25</v>
      </c>
      <c r="G286" s="137">
        <v>10</v>
      </c>
      <c r="H286" s="137">
        <v>5</v>
      </c>
      <c r="I286" s="137">
        <v>5</v>
      </c>
      <c r="J286" s="137">
        <v>5</v>
      </c>
      <c r="K286" s="568">
        <v>0</v>
      </c>
      <c r="L286" s="968">
        <v>0</v>
      </c>
      <c r="M286" s="968">
        <v>0</v>
      </c>
      <c r="N286" s="96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15</v>
      </c>
      <c r="Y286" s="500"/>
      <c r="AA286" s="286"/>
    </row>
    <row r="287" spans="1:27" hidden="1" x14ac:dyDescent="0.2">
      <c r="A287" s="619" t="s">
        <v>366</v>
      </c>
      <c r="B287" s="620" t="s">
        <v>365</v>
      </c>
      <c r="C287" s="621"/>
      <c r="D287" s="621"/>
      <c r="E287" s="621">
        <f t="shared" si="130"/>
        <v>0</v>
      </c>
      <c r="F287" s="621">
        <f t="shared" si="131"/>
        <v>0</v>
      </c>
      <c r="G287" s="621"/>
      <c r="H287" s="621"/>
      <c r="I287" s="621"/>
      <c r="J287" s="621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idden="1" x14ac:dyDescent="0.2">
      <c r="A288" s="17" t="s">
        <v>364</v>
      </c>
      <c r="B288" s="16" t="s">
        <v>363</v>
      </c>
      <c r="C288" s="15"/>
      <c r="D288" s="15"/>
      <c r="E288" s="15">
        <f t="shared" si="130"/>
        <v>0</v>
      </c>
      <c r="F288" s="15">
        <f t="shared" si="131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7" hidden="1" x14ac:dyDescent="0.2">
      <c r="A289" s="17" t="s">
        <v>362</v>
      </c>
      <c r="B289" s="16" t="s">
        <v>361</v>
      </c>
      <c r="C289" s="15"/>
      <c r="D289" s="15"/>
      <c r="E289" s="15">
        <f t="shared" si="130"/>
        <v>0</v>
      </c>
      <c r="F289" s="15">
        <f t="shared" si="131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idden="1" x14ac:dyDescent="0.2">
      <c r="A290" s="591" t="s">
        <v>360</v>
      </c>
      <c r="B290" s="592" t="s">
        <v>359</v>
      </c>
      <c r="C290" s="593"/>
      <c r="D290" s="593"/>
      <c r="E290" s="593">
        <f t="shared" si="130"/>
        <v>0</v>
      </c>
      <c r="F290" s="593">
        <f t="shared" si="131"/>
        <v>0</v>
      </c>
      <c r="G290" s="593"/>
      <c r="H290" s="593"/>
      <c r="I290" s="593"/>
      <c r="J290" s="593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t="13.5" thickBot="1" x14ac:dyDescent="0.25">
      <c r="A291" s="135" t="s">
        <v>358</v>
      </c>
      <c r="B291" s="136" t="s">
        <v>357</v>
      </c>
      <c r="C291" s="137">
        <v>10</v>
      </c>
      <c r="D291" s="137"/>
      <c r="E291" s="137">
        <f t="shared" si="130"/>
        <v>10</v>
      </c>
      <c r="F291" s="137">
        <f t="shared" si="131"/>
        <v>10</v>
      </c>
      <c r="G291" s="137">
        <v>5</v>
      </c>
      <c r="H291" s="137">
        <v>1</v>
      </c>
      <c r="I291" s="137">
        <v>1</v>
      </c>
      <c r="J291" s="137">
        <v>3</v>
      </c>
      <c r="K291" s="568">
        <v>0</v>
      </c>
      <c r="L291" s="968">
        <v>0</v>
      </c>
      <c r="M291" s="968">
        <v>0</v>
      </c>
      <c r="N291" s="968">
        <v>0</v>
      </c>
      <c r="O291" s="2">
        <v>1</v>
      </c>
      <c r="P291" s="417"/>
      <c r="Q291" s="244"/>
      <c r="R291" s="239"/>
      <c r="S291" s="239"/>
      <c r="T291" s="239"/>
      <c r="U291" s="499">
        <f>G291+H291</f>
        <v>6</v>
      </c>
      <c r="Y291" s="500"/>
      <c r="AA291" s="286"/>
    </row>
    <row r="292" spans="1:27" s="8" customFormat="1" ht="13.5" hidden="1" thickBot="1" x14ac:dyDescent="0.25">
      <c r="A292" s="638" t="s">
        <v>356</v>
      </c>
      <c r="B292" s="639">
        <v>30</v>
      </c>
      <c r="C292" s="640">
        <f t="shared" ref="C292:N292" si="132">C293+C296+C301</f>
        <v>0</v>
      </c>
      <c r="D292" s="640">
        <f t="shared" si="132"/>
        <v>0</v>
      </c>
      <c r="E292" s="640">
        <f t="shared" si="132"/>
        <v>0</v>
      </c>
      <c r="F292" s="640">
        <f t="shared" si="132"/>
        <v>0</v>
      </c>
      <c r="G292" s="640">
        <f t="shared" si="132"/>
        <v>0</v>
      </c>
      <c r="H292" s="640">
        <f t="shared" si="132"/>
        <v>0</v>
      </c>
      <c r="I292" s="640">
        <f t="shared" si="132"/>
        <v>0</v>
      </c>
      <c r="J292" s="640">
        <f t="shared" si="132"/>
        <v>0</v>
      </c>
      <c r="K292" s="11">
        <f t="shared" si="132"/>
        <v>0</v>
      </c>
      <c r="L292" s="11">
        <f t="shared" si="132"/>
        <v>0</v>
      </c>
      <c r="M292" s="11">
        <f t="shared" si="132"/>
        <v>0</v>
      </c>
      <c r="N292" s="11">
        <f t="shared" si="132"/>
        <v>0</v>
      </c>
      <c r="O292" s="10"/>
    </row>
    <row r="293" spans="1:27" s="18" customFormat="1" ht="13.5" hidden="1" thickBot="1" x14ac:dyDescent="0.25">
      <c r="A293" s="22" t="s">
        <v>355</v>
      </c>
      <c r="B293" s="21" t="s">
        <v>354</v>
      </c>
      <c r="C293" s="20">
        <f t="shared" ref="C293:N293" si="133">C294+C295</f>
        <v>0</v>
      </c>
      <c r="D293" s="20">
        <f t="shared" si="133"/>
        <v>0</v>
      </c>
      <c r="E293" s="20">
        <f t="shared" si="133"/>
        <v>0</v>
      </c>
      <c r="F293" s="20">
        <f t="shared" si="133"/>
        <v>0</v>
      </c>
      <c r="G293" s="20">
        <f t="shared" si="133"/>
        <v>0</v>
      </c>
      <c r="H293" s="20">
        <f t="shared" si="133"/>
        <v>0</v>
      </c>
      <c r="I293" s="20">
        <f t="shared" si="133"/>
        <v>0</v>
      </c>
      <c r="J293" s="20">
        <f t="shared" si="133"/>
        <v>0</v>
      </c>
      <c r="K293" s="20">
        <f t="shared" si="133"/>
        <v>0</v>
      </c>
      <c r="L293" s="20">
        <f t="shared" si="133"/>
        <v>0</v>
      </c>
      <c r="M293" s="20">
        <f t="shared" si="133"/>
        <v>0</v>
      </c>
      <c r="N293" s="20">
        <f t="shared" si="133"/>
        <v>0</v>
      </c>
      <c r="O293" s="19"/>
    </row>
    <row r="294" spans="1:27" ht="13.5" hidden="1" thickBot="1" x14ac:dyDescent="0.25">
      <c r="A294" s="17" t="s">
        <v>353</v>
      </c>
      <c r="B294" s="16" t="s">
        <v>352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27" ht="13.5" hidden="1" thickBot="1" x14ac:dyDescent="0.25">
      <c r="A295" s="17" t="s">
        <v>351</v>
      </c>
      <c r="B295" s="16" t="s">
        <v>350</v>
      </c>
      <c r="C295" s="15"/>
      <c r="D295" s="15"/>
      <c r="E295" s="15">
        <f>C295+D295</f>
        <v>0</v>
      </c>
      <c r="F295" s="15">
        <f>G295+H295+I295+J295</f>
        <v>0</v>
      </c>
      <c r="G295" s="15"/>
      <c r="H295" s="15"/>
      <c r="I295" s="15"/>
      <c r="J295" s="15"/>
      <c r="K295" s="15">
        <v>0</v>
      </c>
      <c r="L295" s="15">
        <v>0</v>
      </c>
      <c r="M295" s="15">
        <v>0</v>
      </c>
      <c r="N295" s="15">
        <v>0</v>
      </c>
      <c r="O295" s="2">
        <v>1</v>
      </c>
    </row>
    <row r="296" spans="1:27" s="18" customFormat="1" ht="13.5" hidden="1" thickBot="1" x14ac:dyDescent="0.25">
      <c r="A296" s="22" t="s">
        <v>349</v>
      </c>
      <c r="B296" s="21" t="s">
        <v>348</v>
      </c>
      <c r="C296" s="20">
        <f t="shared" ref="C296:N296" si="134">C297+C298+C299+C300</f>
        <v>0</v>
      </c>
      <c r="D296" s="20">
        <f t="shared" si="134"/>
        <v>0</v>
      </c>
      <c r="E296" s="20">
        <f t="shared" si="134"/>
        <v>0</v>
      </c>
      <c r="F296" s="20">
        <f t="shared" si="134"/>
        <v>0</v>
      </c>
      <c r="G296" s="20">
        <f t="shared" si="134"/>
        <v>0</v>
      </c>
      <c r="H296" s="20">
        <f t="shared" si="134"/>
        <v>0</v>
      </c>
      <c r="I296" s="20">
        <f t="shared" si="134"/>
        <v>0</v>
      </c>
      <c r="J296" s="20">
        <f t="shared" si="134"/>
        <v>0</v>
      </c>
      <c r="K296" s="20">
        <f t="shared" si="134"/>
        <v>0</v>
      </c>
      <c r="L296" s="20">
        <f t="shared" si="134"/>
        <v>0</v>
      </c>
      <c r="M296" s="20">
        <f t="shared" si="134"/>
        <v>0</v>
      </c>
      <c r="N296" s="20">
        <f t="shared" si="134"/>
        <v>0</v>
      </c>
      <c r="O296" s="19"/>
    </row>
    <row r="297" spans="1:27" ht="13.5" hidden="1" thickBot="1" x14ac:dyDescent="0.25">
      <c r="A297" s="17" t="s">
        <v>347</v>
      </c>
      <c r="B297" s="16" t="s">
        <v>346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ht="13.5" hidden="1" thickBot="1" x14ac:dyDescent="0.25">
      <c r="A298" s="17" t="s">
        <v>345</v>
      </c>
      <c r="B298" s="16" t="s">
        <v>344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7" ht="13.5" hidden="1" thickBot="1" x14ac:dyDescent="0.25">
      <c r="A299" s="17" t="s">
        <v>343</v>
      </c>
      <c r="B299" s="16" t="s">
        <v>342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t="13.5" hidden="1" thickBot="1" x14ac:dyDescent="0.25">
      <c r="A300" s="17" t="s">
        <v>341</v>
      </c>
      <c r="B300" s="16" t="s">
        <v>340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s="18" customFormat="1" ht="13.5" hidden="1" thickBot="1" x14ac:dyDescent="0.25">
      <c r="A301" s="22" t="s">
        <v>339</v>
      </c>
      <c r="B301" s="21" t="s">
        <v>338</v>
      </c>
      <c r="C301" s="20">
        <f t="shared" ref="C301:N301" si="135">C302+C303+C304+C305</f>
        <v>0</v>
      </c>
      <c r="D301" s="20">
        <f t="shared" si="135"/>
        <v>0</v>
      </c>
      <c r="E301" s="20">
        <f t="shared" si="135"/>
        <v>0</v>
      </c>
      <c r="F301" s="20">
        <f t="shared" si="135"/>
        <v>0</v>
      </c>
      <c r="G301" s="20">
        <f t="shared" si="135"/>
        <v>0</v>
      </c>
      <c r="H301" s="20">
        <f t="shared" si="135"/>
        <v>0</v>
      </c>
      <c r="I301" s="20">
        <f t="shared" si="135"/>
        <v>0</v>
      </c>
      <c r="J301" s="20">
        <f t="shared" si="135"/>
        <v>0</v>
      </c>
      <c r="K301" s="20">
        <f t="shared" si="135"/>
        <v>0</v>
      </c>
      <c r="L301" s="20">
        <f t="shared" si="135"/>
        <v>0</v>
      </c>
      <c r="M301" s="20">
        <f t="shared" si="135"/>
        <v>0</v>
      </c>
      <c r="N301" s="20">
        <f t="shared" si="135"/>
        <v>0</v>
      </c>
      <c r="O301" s="19"/>
    </row>
    <row r="302" spans="1:27" ht="13.5" hidden="1" thickBot="1" x14ac:dyDescent="0.25">
      <c r="A302" s="17" t="s">
        <v>337</v>
      </c>
      <c r="B302" s="16" t="s">
        <v>336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ht="13.5" hidden="1" thickBot="1" x14ac:dyDescent="0.25">
      <c r="A303" s="17" t="s">
        <v>335</v>
      </c>
      <c r="B303" s="16" t="s">
        <v>334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7" ht="13.5" hidden="1" thickBot="1" x14ac:dyDescent="0.25">
      <c r="A304" s="17" t="s">
        <v>333</v>
      </c>
      <c r="B304" s="16" t="s">
        <v>332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t="13.5" hidden="1" thickBot="1" x14ac:dyDescent="0.25">
      <c r="A305" s="17" t="s">
        <v>331</v>
      </c>
      <c r="B305" s="16" t="s">
        <v>330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s="8" customFormat="1" ht="13.5" hidden="1" thickBot="1" x14ac:dyDescent="0.25">
      <c r="A306" s="14" t="s">
        <v>329</v>
      </c>
      <c r="B306" s="13" t="s">
        <v>328</v>
      </c>
      <c r="C306" s="11">
        <f t="shared" ref="C306:N306" si="136">C307+C308+C309</f>
        <v>0</v>
      </c>
      <c r="D306" s="11">
        <f t="shared" si="136"/>
        <v>0</v>
      </c>
      <c r="E306" s="11">
        <f t="shared" si="136"/>
        <v>0</v>
      </c>
      <c r="F306" s="11">
        <f t="shared" si="136"/>
        <v>0</v>
      </c>
      <c r="G306" s="11">
        <f t="shared" si="136"/>
        <v>0</v>
      </c>
      <c r="H306" s="11">
        <f t="shared" si="136"/>
        <v>0</v>
      </c>
      <c r="I306" s="11">
        <f t="shared" si="136"/>
        <v>0</v>
      </c>
      <c r="J306" s="11">
        <f t="shared" si="136"/>
        <v>0</v>
      </c>
      <c r="K306" s="11">
        <f t="shared" si="136"/>
        <v>0</v>
      </c>
      <c r="L306" s="11">
        <f t="shared" si="136"/>
        <v>0</v>
      </c>
      <c r="M306" s="11">
        <f t="shared" si="136"/>
        <v>0</v>
      </c>
      <c r="N306" s="11">
        <f t="shared" si="136"/>
        <v>0</v>
      </c>
      <c r="O306" s="10"/>
    </row>
    <row r="307" spans="1:15" s="18" customFormat="1" ht="13.5" hidden="1" thickBot="1" x14ac:dyDescent="0.25">
      <c r="A307" s="22" t="s">
        <v>327</v>
      </c>
      <c r="B307" s="21" t="s">
        <v>326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t="26.25" hidden="1" thickBot="1" x14ac:dyDescent="0.25">
      <c r="A308" s="22" t="s">
        <v>325</v>
      </c>
      <c r="B308" s="21" t="s">
        <v>324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18" customFormat="1" ht="13.5" hidden="1" thickBot="1" x14ac:dyDescent="0.25">
      <c r="A309" s="22" t="s">
        <v>323</v>
      </c>
      <c r="B309" s="21" t="s">
        <v>322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8" customFormat="1" ht="13.5" hidden="1" thickBot="1" x14ac:dyDescent="0.25">
      <c r="A310" s="14" t="s">
        <v>321</v>
      </c>
      <c r="B310" s="13" t="s">
        <v>320</v>
      </c>
      <c r="C310" s="11">
        <f t="shared" ref="C310:N310" si="137">C311</f>
        <v>0</v>
      </c>
      <c r="D310" s="11">
        <f t="shared" si="137"/>
        <v>0</v>
      </c>
      <c r="E310" s="11">
        <f t="shared" si="137"/>
        <v>0</v>
      </c>
      <c r="F310" s="11">
        <f t="shared" si="137"/>
        <v>0</v>
      </c>
      <c r="G310" s="11">
        <f t="shared" si="137"/>
        <v>0</v>
      </c>
      <c r="H310" s="11">
        <f t="shared" si="137"/>
        <v>0</v>
      </c>
      <c r="I310" s="11">
        <f t="shared" si="137"/>
        <v>0</v>
      </c>
      <c r="J310" s="11">
        <f t="shared" si="137"/>
        <v>0</v>
      </c>
      <c r="K310" s="11">
        <f t="shared" si="137"/>
        <v>0</v>
      </c>
      <c r="L310" s="11">
        <f t="shared" si="137"/>
        <v>0</v>
      </c>
      <c r="M310" s="11">
        <f t="shared" si="137"/>
        <v>0</v>
      </c>
      <c r="N310" s="11">
        <f t="shared" si="137"/>
        <v>0</v>
      </c>
      <c r="O310" s="10"/>
    </row>
    <row r="311" spans="1:15" s="18" customFormat="1" ht="13.5" hidden="1" thickBot="1" x14ac:dyDescent="0.25">
      <c r="A311" s="22" t="s">
        <v>319</v>
      </c>
      <c r="B311" s="21" t="s">
        <v>318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t="26.25" hidden="1" thickBot="1" x14ac:dyDescent="0.25">
      <c r="A312" s="14" t="s">
        <v>317</v>
      </c>
      <c r="B312" s="13" t="s">
        <v>316</v>
      </c>
      <c r="C312" s="11">
        <f t="shared" ref="C312:N312" si="138">C313+C328</f>
        <v>0</v>
      </c>
      <c r="D312" s="11">
        <f t="shared" si="138"/>
        <v>0</v>
      </c>
      <c r="E312" s="11">
        <f t="shared" si="138"/>
        <v>0</v>
      </c>
      <c r="F312" s="11">
        <f t="shared" si="138"/>
        <v>0</v>
      </c>
      <c r="G312" s="11">
        <f t="shared" si="138"/>
        <v>0</v>
      </c>
      <c r="H312" s="11">
        <f t="shared" si="138"/>
        <v>0</v>
      </c>
      <c r="I312" s="11">
        <f t="shared" si="138"/>
        <v>0</v>
      </c>
      <c r="J312" s="11">
        <f t="shared" si="138"/>
        <v>0</v>
      </c>
      <c r="K312" s="11">
        <f t="shared" si="138"/>
        <v>0</v>
      </c>
      <c r="L312" s="11">
        <f t="shared" si="138"/>
        <v>0</v>
      </c>
      <c r="M312" s="11">
        <f t="shared" si="138"/>
        <v>0</v>
      </c>
      <c r="N312" s="11">
        <f t="shared" si="138"/>
        <v>0</v>
      </c>
      <c r="O312" s="10"/>
    </row>
    <row r="313" spans="1:15" s="18" customFormat="1" ht="39" hidden="1" thickBot="1" x14ac:dyDescent="0.25">
      <c r="A313" s="22" t="s">
        <v>315</v>
      </c>
      <c r="B313" s="21" t="s">
        <v>314</v>
      </c>
      <c r="C313" s="20">
        <f t="shared" ref="C313:N313" si="139">C314+C315+C316+C317+C318+C319+C320+C321+C322+C323+C324+C325+C326+C327</f>
        <v>0</v>
      </c>
      <c r="D313" s="20">
        <f t="shared" si="139"/>
        <v>0</v>
      </c>
      <c r="E313" s="20">
        <f t="shared" si="139"/>
        <v>0</v>
      </c>
      <c r="F313" s="20">
        <f t="shared" si="139"/>
        <v>0</v>
      </c>
      <c r="G313" s="20">
        <f t="shared" si="139"/>
        <v>0</v>
      </c>
      <c r="H313" s="20">
        <f t="shared" si="139"/>
        <v>0</v>
      </c>
      <c r="I313" s="20">
        <f t="shared" si="139"/>
        <v>0</v>
      </c>
      <c r="J313" s="20">
        <f t="shared" si="139"/>
        <v>0</v>
      </c>
      <c r="K313" s="20">
        <f t="shared" si="139"/>
        <v>0</v>
      </c>
      <c r="L313" s="20">
        <f t="shared" si="139"/>
        <v>0</v>
      </c>
      <c r="M313" s="20">
        <f t="shared" si="139"/>
        <v>0</v>
      </c>
      <c r="N313" s="20">
        <f t="shared" si="139"/>
        <v>0</v>
      </c>
      <c r="O313" s="19"/>
    </row>
    <row r="314" spans="1:15" ht="13.5" hidden="1" thickBot="1" x14ac:dyDescent="0.25">
      <c r="A314" s="17" t="s">
        <v>313</v>
      </c>
      <c r="B314" s="16" t="s">
        <v>312</v>
      </c>
      <c r="C314" s="15"/>
      <c r="D314" s="15"/>
      <c r="E314" s="15">
        <f t="shared" ref="E314:E327" si="140">C314+D314</f>
        <v>0</v>
      </c>
      <c r="F314" s="15">
        <f t="shared" ref="F314:F327" si="141">G314+H314+I314+J314</f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t="13.5" hidden="1" thickBot="1" x14ac:dyDescent="0.25">
      <c r="A315" s="17" t="s">
        <v>311</v>
      </c>
      <c r="B315" s="16" t="s">
        <v>310</v>
      </c>
      <c r="C315" s="15"/>
      <c r="D315" s="15"/>
      <c r="E315" s="15">
        <f t="shared" si="140"/>
        <v>0</v>
      </c>
      <c r="F315" s="15">
        <f t="shared" si="141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13.5" hidden="1" thickBot="1" x14ac:dyDescent="0.25">
      <c r="A316" s="17" t="s">
        <v>309</v>
      </c>
      <c r="B316" s="16" t="s">
        <v>308</v>
      </c>
      <c r="C316" s="15"/>
      <c r="D316" s="15"/>
      <c r="E316" s="15">
        <f t="shared" si="140"/>
        <v>0</v>
      </c>
      <c r="F316" s="15">
        <f t="shared" si="141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6.25" hidden="1" thickBot="1" x14ac:dyDescent="0.25">
      <c r="A317" s="17" t="s">
        <v>307</v>
      </c>
      <c r="B317" s="16" t="s">
        <v>306</v>
      </c>
      <c r="C317" s="15"/>
      <c r="D317" s="15"/>
      <c r="E317" s="15">
        <f t="shared" si="140"/>
        <v>0</v>
      </c>
      <c r="F317" s="15">
        <f t="shared" si="141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6.25" hidden="1" thickBot="1" x14ac:dyDescent="0.25">
      <c r="A318" s="17" t="s">
        <v>305</v>
      </c>
      <c r="B318" s="16" t="s">
        <v>304</v>
      </c>
      <c r="C318" s="15"/>
      <c r="D318" s="15"/>
      <c r="E318" s="15">
        <f t="shared" si="140"/>
        <v>0</v>
      </c>
      <c r="F318" s="15">
        <f t="shared" si="141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6.25" hidden="1" thickBot="1" x14ac:dyDescent="0.25">
      <c r="A319" s="17" t="s">
        <v>303</v>
      </c>
      <c r="B319" s="16" t="s">
        <v>302</v>
      </c>
      <c r="C319" s="15"/>
      <c r="D319" s="15"/>
      <c r="E319" s="15">
        <f t="shared" si="140"/>
        <v>0</v>
      </c>
      <c r="F319" s="15">
        <f t="shared" si="141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6.25" hidden="1" thickBot="1" x14ac:dyDescent="0.25">
      <c r="A320" s="17" t="s">
        <v>301</v>
      </c>
      <c r="B320" s="16" t="s">
        <v>300</v>
      </c>
      <c r="C320" s="15"/>
      <c r="D320" s="15"/>
      <c r="E320" s="15">
        <f t="shared" si="140"/>
        <v>0</v>
      </c>
      <c r="F320" s="15">
        <f t="shared" si="141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13.5" hidden="1" thickBot="1" x14ac:dyDescent="0.25">
      <c r="A321" s="17" t="s">
        <v>299</v>
      </c>
      <c r="B321" s="16" t="s">
        <v>298</v>
      </c>
      <c r="C321" s="15"/>
      <c r="D321" s="15"/>
      <c r="E321" s="15">
        <f t="shared" si="140"/>
        <v>0</v>
      </c>
      <c r="F321" s="15">
        <f t="shared" si="141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6.25" hidden="1" thickBot="1" x14ac:dyDescent="0.25">
      <c r="A322" s="17" t="s">
        <v>297</v>
      </c>
      <c r="B322" s="16" t="s">
        <v>296</v>
      </c>
      <c r="C322" s="15"/>
      <c r="D322" s="15"/>
      <c r="E322" s="15">
        <f t="shared" si="140"/>
        <v>0</v>
      </c>
      <c r="F322" s="15">
        <f t="shared" si="141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26.25" hidden="1" thickBot="1" x14ac:dyDescent="0.25">
      <c r="A323" s="17" t="s">
        <v>295</v>
      </c>
      <c r="B323" s="16" t="s">
        <v>294</v>
      </c>
      <c r="C323" s="15"/>
      <c r="D323" s="15"/>
      <c r="E323" s="15">
        <f t="shared" si="140"/>
        <v>0</v>
      </c>
      <c r="F323" s="15">
        <f t="shared" si="141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13.5" hidden="1" thickBot="1" x14ac:dyDescent="0.25">
      <c r="A324" s="17" t="s">
        <v>293</v>
      </c>
      <c r="B324" s="16" t="s">
        <v>292</v>
      </c>
      <c r="C324" s="15"/>
      <c r="D324" s="15"/>
      <c r="E324" s="15">
        <f t="shared" si="140"/>
        <v>0</v>
      </c>
      <c r="F324" s="15">
        <f t="shared" si="141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6.25" hidden="1" thickBot="1" x14ac:dyDescent="0.25">
      <c r="A325" s="17" t="s">
        <v>291</v>
      </c>
      <c r="B325" s="16" t="s">
        <v>290</v>
      </c>
      <c r="C325" s="15"/>
      <c r="D325" s="15"/>
      <c r="E325" s="15">
        <f t="shared" si="140"/>
        <v>0</v>
      </c>
      <c r="F325" s="15">
        <f t="shared" si="141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6.25" hidden="1" thickBot="1" x14ac:dyDescent="0.25">
      <c r="A326" s="17" t="s">
        <v>289</v>
      </c>
      <c r="B326" s="16" t="s">
        <v>288</v>
      </c>
      <c r="C326" s="15"/>
      <c r="D326" s="15"/>
      <c r="E326" s="15">
        <f t="shared" si="140"/>
        <v>0</v>
      </c>
      <c r="F326" s="15">
        <f t="shared" si="141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6.25" hidden="1" thickBot="1" x14ac:dyDescent="0.25">
      <c r="A327" s="17" t="s">
        <v>287</v>
      </c>
      <c r="B327" s="16" t="s">
        <v>286</v>
      </c>
      <c r="C327" s="15"/>
      <c r="D327" s="15"/>
      <c r="E327" s="15">
        <f t="shared" si="140"/>
        <v>0</v>
      </c>
      <c r="F327" s="15">
        <f t="shared" si="141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s="44" customFormat="1" ht="13.5" hidden="1" thickBot="1" x14ac:dyDescent="0.25">
      <c r="A328" s="27" t="s">
        <v>285</v>
      </c>
      <c r="B328" s="26" t="s">
        <v>284</v>
      </c>
      <c r="C328" s="24">
        <f t="shared" ref="C328:N328" si="142">C329+C330+C331</f>
        <v>0</v>
      </c>
      <c r="D328" s="24">
        <f t="shared" si="142"/>
        <v>0</v>
      </c>
      <c r="E328" s="24">
        <f t="shared" si="142"/>
        <v>0</v>
      </c>
      <c r="F328" s="24">
        <f t="shared" si="142"/>
        <v>0</v>
      </c>
      <c r="G328" s="24">
        <f t="shared" si="142"/>
        <v>0</v>
      </c>
      <c r="H328" s="24">
        <f t="shared" si="142"/>
        <v>0</v>
      </c>
      <c r="I328" s="24">
        <f t="shared" si="142"/>
        <v>0</v>
      </c>
      <c r="J328" s="24">
        <f t="shared" si="142"/>
        <v>0</v>
      </c>
      <c r="K328" s="24">
        <f t="shared" si="142"/>
        <v>0</v>
      </c>
      <c r="L328" s="24">
        <f t="shared" si="142"/>
        <v>0</v>
      </c>
      <c r="M328" s="24">
        <f t="shared" si="142"/>
        <v>0</v>
      </c>
      <c r="N328" s="24">
        <f t="shared" si="142"/>
        <v>0</v>
      </c>
      <c r="O328" s="45"/>
    </row>
    <row r="329" spans="1:15" s="31" customFormat="1" ht="13.5" hidden="1" thickBot="1" x14ac:dyDescent="0.25">
      <c r="A329" s="30" t="s">
        <v>283</v>
      </c>
      <c r="B329" s="29" t="s">
        <v>282</v>
      </c>
      <c r="C329" s="28"/>
      <c r="D329" s="28"/>
      <c r="E329" s="15">
        <f>C329+D329</f>
        <v>0</v>
      </c>
      <c r="F329" s="15">
        <f>G329+H329+I329+J329</f>
        <v>0</v>
      </c>
      <c r="G329" s="28"/>
      <c r="H329" s="28"/>
      <c r="I329" s="28"/>
      <c r="J329" s="28"/>
      <c r="K329" s="28">
        <v>0</v>
      </c>
      <c r="L329" s="28">
        <v>0</v>
      </c>
      <c r="M329" s="28">
        <v>0</v>
      </c>
      <c r="N329" s="28">
        <v>0</v>
      </c>
      <c r="O329" s="47">
        <v>2</v>
      </c>
    </row>
    <row r="330" spans="1:15" ht="26.25" hidden="1" thickBot="1" x14ac:dyDescent="0.25">
      <c r="A330" s="17" t="s">
        <v>281</v>
      </c>
      <c r="B330" s="16" t="s">
        <v>280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ht="13.5" hidden="1" thickBot="1" x14ac:dyDescent="0.25">
      <c r="A331" s="17" t="s">
        <v>279</v>
      </c>
      <c r="B331" s="16" t="s">
        <v>278</v>
      </c>
      <c r="C331" s="15"/>
      <c r="D331" s="15"/>
      <c r="E331" s="15">
        <f>C331+D331</f>
        <v>0</v>
      </c>
      <c r="F331" s="15">
        <f>G331+H331+I331+J331</f>
        <v>0</v>
      </c>
      <c r="G331" s="15"/>
      <c r="H331" s="15"/>
      <c r="I331" s="15"/>
      <c r="J331" s="15"/>
      <c r="K331" s="15">
        <v>0</v>
      </c>
      <c r="L331" s="15">
        <v>0</v>
      </c>
      <c r="M331" s="15">
        <v>0</v>
      </c>
      <c r="N331" s="15">
        <v>0</v>
      </c>
      <c r="O331" s="2">
        <v>2</v>
      </c>
    </row>
    <row r="332" spans="1:15" s="8" customFormat="1" ht="13.5" hidden="1" thickBot="1" x14ac:dyDescent="0.25">
      <c r="A332" s="14" t="s">
        <v>277</v>
      </c>
      <c r="B332" s="13" t="s">
        <v>276</v>
      </c>
      <c r="C332" s="11">
        <f t="shared" ref="C332:N332" si="143">C333+C348</f>
        <v>0</v>
      </c>
      <c r="D332" s="11">
        <f t="shared" si="143"/>
        <v>0</v>
      </c>
      <c r="E332" s="11">
        <f t="shared" si="143"/>
        <v>0</v>
      </c>
      <c r="F332" s="11">
        <f t="shared" si="143"/>
        <v>0</v>
      </c>
      <c r="G332" s="11">
        <f t="shared" si="143"/>
        <v>0</v>
      </c>
      <c r="H332" s="11">
        <f t="shared" si="143"/>
        <v>0</v>
      </c>
      <c r="I332" s="11">
        <f t="shared" si="143"/>
        <v>0</v>
      </c>
      <c r="J332" s="11">
        <f t="shared" si="143"/>
        <v>0</v>
      </c>
      <c r="K332" s="11">
        <f t="shared" si="143"/>
        <v>0</v>
      </c>
      <c r="L332" s="11">
        <f t="shared" si="143"/>
        <v>0</v>
      </c>
      <c r="M332" s="11">
        <f t="shared" si="143"/>
        <v>0</v>
      </c>
      <c r="N332" s="11">
        <f t="shared" si="143"/>
        <v>0</v>
      </c>
      <c r="O332" s="10"/>
    </row>
    <row r="333" spans="1:15" s="18" customFormat="1" ht="39" hidden="1" thickBot="1" x14ac:dyDescent="0.25">
      <c r="A333" s="22" t="s">
        <v>275</v>
      </c>
      <c r="B333" s="21" t="s">
        <v>274</v>
      </c>
      <c r="C333" s="20">
        <f t="shared" ref="C333:N333" si="144">C334+C335+C336+C337+C338+C339+C340+C341+C342+C343+C344+C345+C346+C347</f>
        <v>0</v>
      </c>
      <c r="D333" s="20">
        <f t="shared" si="144"/>
        <v>0</v>
      </c>
      <c r="E333" s="20">
        <f t="shared" si="144"/>
        <v>0</v>
      </c>
      <c r="F333" s="20">
        <f t="shared" si="144"/>
        <v>0</v>
      </c>
      <c r="G333" s="20">
        <f t="shared" si="144"/>
        <v>0</v>
      </c>
      <c r="H333" s="20">
        <f t="shared" si="144"/>
        <v>0</v>
      </c>
      <c r="I333" s="20">
        <f t="shared" si="144"/>
        <v>0</v>
      </c>
      <c r="J333" s="20">
        <f t="shared" si="144"/>
        <v>0</v>
      </c>
      <c r="K333" s="20">
        <f t="shared" si="144"/>
        <v>0</v>
      </c>
      <c r="L333" s="20">
        <f t="shared" si="144"/>
        <v>0</v>
      </c>
      <c r="M333" s="20">
        <f t="shared" si="144"/>
        <v>0</v>
      </c>
      <c r="N333" s="20">
        <f t="shared" si="144"/>
        <v>0</v>
      </c>
      <c r="O333" s="19"/>
    </row>
    <row r="334" spans="1:15" ht="13.5" hidden="1" thickBot="1" x14ac:dyDescent="0.25">
      <c r="A334" s="17" t="s">
        <v>273</v>
      </c>
      <c r="B334" s="16" t="s">
        <v>272</v>
      </c>
      <c r="C334" s="15"/>
      <c r="D334" s="15"/>
      <c r="E334" s="15">
        <f t="shared" ref="E334:E347" si="145">C334+D334</f>
        <v>0</v>
      </c>
      <c r="F334" s="15">
        <f t="shared" ref="F334:F347" si="146">G334+H334+I334+J334</f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t="13.5" hidden="1" thickBot="1" x14ac:dyDescent="0.25">
      <c r="A335" s="17" t="s">
        <v>271</v>
      </c>
      <c r="B335" s="16" t="s">
        <v>270</v>
      </c>
      <c r="C335" s="15"/>
      <c r="D335" s="15"/>
      <c r="E335" s="15">
        <f t="shared" si="145"/>
        <v>0</v>
      </c>
      <c r="F335" s="15">
        <f t="shared" si="146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t="13.5" hidden="1" thickBot="1" x14ac:dyDescent="0.25">
      <c r="A336" s="17" t="s">
        <v>269</v>
      </c>
      <c r="B336" s="16" t="s">
        <v>268</v>
      </c>
      <c r="C336" s="15"/>
      <c r="D336" s="15"/>
      <c r="E336" s="15">
        <f t="shared" si="145"/>
        <v>0</v>
      </c>
      <c r="F336" s="15">
        <f t="shared" si="146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t="13.5" hidden="1" thickBot="1" x14ac:dyDescent="0.25">
      <c r="A337" s="17" t="s">
        <v>267</v>
      </c>
      <c r="B337" s="16" t="s">
        <v>266</v>
      </c>
      <c r="C337" s="15"/>
      <c r="D337" s="15"/>
      <c r="E337" s="15">
        <f t="shared" si="145"/>
        <v>0</v>
      </c>
      <c r="F337" s="15">
        <f t="shared" si="146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t="13.5" hidden="1" thickBot="1" x14ac:dyDescent="0.25">
      <c r="A338" s="17" t="s">
        <v>265</v>
      </c>
      <c r="B338" s="16" t="s">
        <v>264</v>
      </c>
      <c r="C338" s="15"/>
      <c r="D338" s="15"/>
      <c r="E338" s="15">
        <f t="shared" si="145"/>
        <v>0</v>
      </c>
      <c r="F338" s="15">
        <f t="shared" si="146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t="13.5" hidden="1" thickBot="1" x14ac:dyDescent="0.25">
      <c r="A339" s="17" t="s">
        <v>263</v>
      </c>
      <c r="B339" s="16" t="s">
        <v>262</v>
      </c>
      <c r="C339" s="15"/>
      <c r="D339" s="15"/>
      <c r="E339" s="15">
        <f t="shared" si="145"/>
        <v>0</v>
      </c>
      <c r="F339" s="15">
        <f t="shared" si="146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t="13.5" hidden="1" thickBot="1" x14ac:dyDescent="0.25">
      <c r="A340" s="17" t="s">
        <v>261</v>
      </c>
      <c r="B340" s="16" t="s">
        <v>260</v>
      </c>
      <c r="C340" s="15"/>
      <c r="D340" s="15"/>
      <c r="E340" s="15">
        <f t="shared" si="145"/>
        <v>0</v>
      </c>
      <c r="F340" s="15">
        <f t="shared" si="146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t="13.5" hidden="1" thickBot="1" x14ac:dyDescent="0.25">
      <c r="A341" s="17" t="s">
        <v>259</v>
      </c>
      <c r="B341" s="16" t="s">
        <v>258</v>
      </c>
      <c r="C341" s="15"/>
      <c r="D341" s="15"/>
      <c r="E341" s="15">
        <f t="shared" si="145"/>
        <v>0</v>
      </c>
      <c r="F341" s="15">
        <f t="shared" si="146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t="13.5" hidden="1" thickBot="1" x14ac:dyDescent="0.25">
      <c r="A342" s="17" t="s">
        <v>257</v>
      </c>
      <c r="B342" s="16" t="s">
        <v>256</v>
      </c>
      <c r="C342" s="15"/>
      <c r="D342" s="15"/>
      <c r="E342" s="15">
        <f t="shared" si="145"/>
        <v>0</v>
      </c>
      <c r="F342" s="15">
        <f t="shared" si="146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1</v>
      </c>
    </row>
    <row r="343" spans="1:15" ht="13.5" hidden="1" thickBot="1" x14ac:dyDescent="0.25">
      <c r="A343" s="17" t="s">
        <v>255</v>
      </c>
      <c r="B343" s="16" t="s">
        <v>254</v>
      </c>
      <c r="C343" s="15"/>
      <c r="D343" s="15"/>
      <c r="E343" s="15">
        <f t="shared" si="145"/>
        <v>0</v>
      </c>
      <c r="F343" s="15">
        <f t="shared" si="146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t="13.5" hidden="1" thickBot="1" x14ac:dyDescent="0.25">
      <c r="A344" s="17" t="s">
        <v>253</v>
      </c>
      <c r="B344" s="16" t="s">
        <v>252</v>
      </c>
      <c r="C344" s="15"/>
      <c r="D344" s="15"/>
      <c r="E344" s="15">
        <f t="shared" si="145"/>
        <v>0</v>
      </c>
      <c r="F344" s="15">
        <f t="shared" si="146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t="13.5" hidden="1" thickBot="1" x14ac:dyDescent="0.25">
      <c r="A345" s="17" t="s">
        <v>251</v>
      </c>
      <c r="B345" s="16" t="s">
        <v>250</v>
      </c>
      <c r="C345" s="15"/>
      <c r="D345" s="15"/>
      <c r="E345" s="15">
        <f t="shared" si="145"/>
        <v>0</v>
      </c>
      <c r="F345" s="15">
        <f t="shared" si="146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t="13.5" hidden="1" thickBot="1" x14ac:dyDescent="0.25">
      <c r="A346" s="17" t="s">
        <v>249</v>
      </c>
      <c r="B346" s="16" t="s">
        <v>248</v>
      </c>
      <c r="C346" s="15"/>
      <c r="D346" s="15"/>
      <c r="E346" s="15">
        <f t="shared" si="145"/>
        <v>0</v>
      </c>
      <c r="F346" s="15">
        <f t="shared" si="146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ht="13.5" hidden="1" thickBot="1" x14ac:dyDescent="0.25">
      <c r="A347" s="17" t="s">
        <v>247</v>
      </c>
      <c r="B347" s="16" t="s">
        <v>246</v>
      </c>
      <c r="C347" s="15"/>
      <c r="D347" s="15"/>
      <c r="E347" s="15">
        <f t="shared" si="145"/>
        <v>0</v>
      </c>
      <c r="F347" s="15">
        <f t="shared" si="146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1</v>
      </c>
    </row>
    <row r="348" spans="1:15" s="18" customFormat="1" ht="26.25" hidden="1" thickBot="1" x14ac:dyDescent="0.25">
      <c r="A348" s="22" t="s">
        <v>245</v>
      </c>
      <c r="B348" s="21" t="s">
        <v>244</v>
      </c>
      <c r="C348" s="20">
        <f t="shared" ref="C348:N348" si="147">C349+C350</f>
        <v>0</v>
      </c>
      <c r="D348" s="20">
        <f t="shared" si="147"/>
        <v>0</v>
      </c>
      <c r="E348" s="20">
        <f t="shared" si="147"/>
        <v>0</v>
      </c>
      <c r="F348" s="20">
        <f t="shared" si="147"/>
        <v>0</v>
      </c>
      <c r="G348" s="20">
        <f t="shared" si="147"/>
        <v>0</v>
      </c>
      <c r="H348" s="20">
        <f t="shared" si="147"/>
        <v>0</v>
      </c>
      <c r="I348" s="20">
        <f t="shared" si="147"/>
        <v>0</v>
      </c>
      <c r="J348" s="20">
        <f t="shared" si="147"/>
        <v>0</v>
      </c>
      <c r="K348" s="20">
        <f t="shared" si="147"/>
        <v>0</v>
      </c>
      <c r="L348" s="20">
        <f t="shared" si="147"/>
        <v>0</v>
      </c>
      <c r="M348" s="20">
        <f t="shared" si="147"/>
        <v>0</v>
      </c>
      <c r="N348" s="20">
        <f t="shared" si="147"/>
        <v>0</v>
      </c>
      <c r="O348" s="19"/>
    </row>
    <row r="349" spans="1:15" ht="13.5" hidden="1" thickBot="1" x14ac:dyDescent="0.25">
      <c r="A349" s="17" t="s">
        <v>243</v>
      </c>
      <c r="B349" s="16" t="s">
        <v>242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ht="13.5" hidden="1" thickBot="1" x14ac:dyDescent="0.25">
      <c r="A350" s="17" t="s">
        <v>241</v>
      </c>
      <c r="B350" s="16" t="s">
        <v>240</v>
      </c>
      <c r="C350" s="15"/>
      <c r="D350" s="15"/>
      <c r="E350" s="15">
        <f>C350+D350</f>
        <v>0</v>
      </c>
      <c r="F350" s="15">
        <f>G350+H350+I350+J350</f>
        <v>0</v>
      </c>
      <c r="G350" s="15"/>
      <c r="H350" s="15"/>
      <c r="I350" s="15"/>
      <c r="J350" s="15"/>
      <c r="K350" s="15">
        <v>0</v>
      </c>
      <c r="L350" s="15">
        <v>0</v>
      </c>
      <c r="M350" s="15">
        <v>0</v>
      </c>
      <c r="N350" s="15">
        <v>0</v>
      </c>
      <c r="O350" s="2">
        <v>1</v>
      </c>
    </row>
    <row r="351" spans="1:15" s="8" customFormat="1" ht="39" hidden="1" thickBot="1" x14ac:dyDescent="0.25">
      <c r="A351" s="14" t="s">
        <v>239</v>
      </c>
      <c r="B351" s="13" t="s">
        <v>238</v>
      </c>
      <c r="C351" s="11">
        <f t="shared" ref="C351:N351" si="148">C352+C354+C356+C358+C362+C364+C368+C372+C376+C380+C384+C388+C392+C396+C400+C404</f>
        <v>109.65</v>
      </c>
      <c r="D351" s="11">
        <f t="shared" si="148"/>
        <v>0</v>
      </c>
      <c r="E351" s="11">
        <f t="shared" si="148"/>
        <v>109.65</v>
      </c>
      <c r="F351" s="11">
        <f t="shared" si="148"/>
        <v>109.65</v>
      </c>
      <c r="G351" s="11">
        <f t="shared" si="148"/>
        <v>0</v>
      </c>
      <c r="H351" s="11">
        <f t="shared" si="148"/>
        <v>0</v>
      </c>
      <c r="I351" s="11">
        <f t="shared" si="148"/>
        <v>109.65</v>
      </c>
      <c r="J351" s="11">
        <f t="shared" si="148"/>
        <v>0</v>
      </c>
      <c r="K351" s="11">
        <f t="shared" si="148"/>
        <v>0</v>
      </c>
      <c r="L351" s="11">
        <f t="shared" si="148"/>
        <v>0</v>
      </c>
      <c r="M351" s="11">
        <f t="shared" si="148"/>
        <v>0</v>
      </c>
      <c r="N351" s="11">
        <f t="shared" si="148"/>
        <v>0</v>
      </c>
      <c r="O351" s="10"/>
    </row>
    <row r="352" spans="1:15" s="18" customFormat="1" ht="13.5" hidden="1" thickBot="1" x14ac:dyDescent="0.25">
      <c r="A352" s="22" t="s">
        <v>237</v>
      </c>
      <c r="B352" s="21" t="s">
        <v>236</v>
      </c>
      <c r="C352" s="20">
        <f t="shared" ref="C352:N352" si="149">C353</f>
        <v>0</v>
      </c>
      <c r="D352" s="20">
        <f t="shared" si="149"/>
        <v>0</v>
      </c>
      <c r="E352" s="20">
        <f t="shared" si="149"/>
        <v>0</v>
      </c>
      <c r="F352" s="20">
        <f t="shared" si="149"/>
        <v>0</v>
      </c>
      <c r="G352" s="20">
        <f t="shared" si="149"/>
        <v>0</v>
      </c>
      <c r="H352" s="20">
        <f t="shared" si="149"/>
        <v>0</v>
      </c>
      <c r="I352" s="20">
        <f t="shared" si="149"/>
        <v>0</v>
      </c>
      <c r="J352" s="20">
        <f t="shared" si="149"/>
        <v>0</v>
      </c>
      <c r="K352" s="20">
        <f t="shared" si="149"/>
        <v>0</v>
      </c>
      <c r="L352" s="20">
        <f t="shared" si="149"/>
        <v>0</v>
      </c>
      <c r="M352" s="20">
        <f t="shared" si="149"/>
        <v>0</v>
      </c>
      <c r="N352" s="20">
        <f t="shared" si="149"/>
        <v>0</v>
      </c>
      <c r="O352" s="19"/>
    </row>
    <row r="353" spans="1:36" ht="13.5" hidden="1" thickBot="1" x14ac:dyDescent="0.25">
      <c r="A353" s="17" t="s">
        <v>100</v>
      </c>
      <c r="B353" s="16" t="s">
        <v>235</v>
      </c>
      <c r="C353" s="15"/>
      <c r="D353" s="15"/>
      <c r="E353" s="15">
        <f>C353+D353</f>
        <v>0</v>
      </c>
      <c r="F353" s="15">
        <f>G353+H353+I353+J353</f>
        <v>0</v>
      </c>
      <c r="G353" s="15"/>
      <c r="H353" s="15"/>
      <c r="I353" s="15"/>
      <c r="J353" s="15"/>
      <c r="K353" s="15">
        <v>0</v>
      </c>
      <c r="L353" s="15">
        <v>0</v>
      </c>
      <c r="M353" s="15">
        <v>0</v>
      </c>
      <c r="N353" s="15">
        <v>0</v>
      </c>
      <c r="O353" s="2">
        <v>2</v>
      </c>
    </row>
    <row r="354" spans="1:36" s="18" customFormat="1" ht="13.5" hidden="1" thickBot="1" x14ac:dyDescent="0.25">
      <c r="A354" s="22" t="s">
        <v>234</v>
      </c>
      <c r="B354" s="21" t="s">
        <v>233</v>
      </c>
      <c r="C354" s="20">
        <f t="shared" ref="C354:N354" si="150">C355</f>
        <v>0</v>
      </c>
      <c r="D354" s="20">
        <f t="shared" si="150"/>
        <v>0</v>
      </c>
      <c r="E354" s="20">
        <f t="shared" si="150"/>
        <v>0</v>
      </c>
      <c r="F354" s="20">
        <f t="shared" si="150"/>
        <v>0</v>
      </c>
      <c r="G354" s="20">
        <f t="shared" si="150"/>
        <v>0</v>
      </c>
      <c r="H354" s="20">
        <f t="shared" si="150"/>
        <v>0</v>
      </c>
      <c r="I354" s="20">
        <f t="shared" si="150"/>
        <v>0</v>
      </c>
      <c r="J354" s="20">
        <f t="shared" si="150"/>
        <v>0</v>
      </c>
      <c r="K354" s="20">
        <f t="shared" si="150"/>
        <v>0</v>
      </c>
      <c r="L354" s="20">
        <f t="shared" si="150"/>
        <v>0</v>
      </c>
      <c r="M354" s="20">
        <f t="shared" si="150"/>
        <v>0</v>
      </c>
      <c r="N354" s="20">
        <f t="shared" si="150"/>
        <v>0</v>
      </c>
      <c r="O354" s="19"/>
    </row>
    <row r="355" spans="1:36" ht="13.5" hidden="1" thickBot="1" x14ac:dyDescent="0.25">
      <c r="A355" s="17" t="s">
        <v>100</v>
      </c>
      <c r="B355" s="16" t="s">
        <v>232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36" s="18" customFormat="1" ht="13.5" hidden="1" thickBot="1" x14ac:dyDescent="0.25">
      <c r="A356" s="22" t="s">
        <v>231</v>
      </c>
      <c r="B356" s="21" t="s">
        <v>230</v>
      </c>
      <c r="C356" s="20">
        <f t="shared" ref="C356:N356" si="151">C357</f>
        <v>0</v>
      </c>
      <c r="D356" s="20">
        <f t="shared" si="151"/>
        <v>0</v>
      </c>
      <c r="E356" s="20">
        <f t="shared" si="151"/>
        <v>0</v>
      </c>
      <c r="F356" s="20">
        <f t="shared" si="151"/>
        <v>0</v>
      </c>
      <c r="G356" s="20">
        <f t="shared" si="151"/>
        <v>0</v>
      </c>
      <c r="H356" s="20">
        <f t="shared" si="151"/>
        <v>0</v>
      </c>
      <c r="I356" s="20">
        <f t="shared" si="151"/>
        <v>0</v>
      </c>
      <c r="J356" s="20">
        <f t="shared" si="151"/>
        <v>0</v>
      </c>
      <c r="K356" s="20">
        <f t="shared" si="151"/>
        <v>0</v>
      </c>
      <c r="L356" s="20">
        <f t="shared" si="151"/>
        <v>0</v>
      </c>
      <c r="M356" s="20">
        <f t="shared" si="151"/>
        <v>0</v>
      </c>
      <c r="N356" s="20">
        <f t="shared" si="151"/>
        <v>0</v>
      </c>
      <c r="O356" s="19"/>
    </row>
    <row r="357" spans="1:36" ht="13.5" hidden="1" thickBot="1" x14ac:dyDescent="0.25">
      <c r="A357" s="17" t="s">
        <v>100</v>
      </c>
      <c r="B357" s="16" t="s">
        <v>229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36" s="18" customFormat="1" ht="26.25" hidden="1" thickBot="1" x14ac:dyDescent="0.25">
      <c r="A358" s="22" t="s">
        <v>228</v>
      </c>
      <c r="B358" s="21" t="s">
        <v>227</v>
      </c>
      <c r="C358" s="20">
        <f t="shared" ref="C358:N358" si="152">C359+C360+C361</f>
        <v>0</v>
      </c>
      <c r="D358" s="20">
        <f t="shared" si="152"/>
        <v>0</v>
      </c>
      <c r="E358" s="20">
        <f t="shared" si="152"/>
        <v>0</v>
      </c>
      <c r="F358" s="20">
        <f t="shared" si="152"/>
        <v>0</v>
      </c>
      <c r="G358" s="20">
        <f t="shared" si="152"/>
        <v>0</v>
      </c>
      <c r="H358" s="20">
        <f t="shared" si="152"/>
        <v>0</v>
      </c>
      <c r="I358" s="20">
        <f t="shared" si="152"/>
        <v>0</v>
      </c>
      <c r="J358" s="20">
        <f t="shared" si="152"/>
        <v>0</v>
      </c>
      <c r="K358" s="20">
        <f t="shared" si="152"/>
        <v>0</v>
      </c>
      <c r="L358" s="20">
        <f t="shared" si="152"/>
        <v>0</v>
      </c>
      <c r="M358" s="20">
        <f t="shared" si="152"/>
        <v>0</v>
      </c>
      <c r="N358" s="20">
        <f t="shared" si="152"/>
        <v>0</v>
      </c>
      <c r="O358" s="19"/>
    </row>
    <row r="359" spans="1:36" ht="13.5" hidden="1" thickBot="1" x14ac:dyDescent="0.25">
      <c r="A359" s="17" t="s">
        <v>104</v>
      </c>
      <c r="B359" s="16" t="s">
        <v>226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36" ht="13.5" hidden="1" thickBot="1" x14ac:dyDescent="0.25">
      <c r="A360" s="17" t="s">
        <v>102</v>
      </c>
      <c r="B360" s="16" t="s">
        <v>225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36" ht="13.5" hidden="1" thickBot="1" x14ac:dyDescent="0.25">
      <c r="A361" s="17" t="s">
        <v>100</v>
      </c>
      <c r="B361" s="16" t="s">
        <v>224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36" s="18" customFormat="1" ht="13.5" hidden="1" thickBot="1" x14ac:dyDescent="0.25">
      <c r="A362" s="22" t="s">
        <v>223</v>
      </c>
      <c r="B362" s="21" t="s">
        <v>222</v>
      </c>
      <c r="C362" s="20">
        <f t="shared" ref="C362:N362" si="153">C363</f>
        <v>0</v>
      </c>
      <c r="D362" s="20">
        <f t="shared" si="153"/>
        <v>0</v>
      </c>
      <c r="E362" s="20">
        <f t="shared" si="153"/>
        <v>0</v>
      </c>
      <c r="F362" s="20">
        <f t="shared" si="153"/>
        <v>0</v>
      </c>
      <c r="G362" s="20">
        <f t="shared" si="153"/>
        <v>0</v>
      </c>
      <c r="H362" s="20">
        <f t="shared" si="153"/>
        <v>0</v>
      </c>
      <c r="I362" s="20">
        <f t="shared" si="153"/>
        <v>0</v>
      </c>
      <c r="J362" s="20">
        <f t="shared" si="153"/>
        <v>0</v>
      </c>
      <c r="K362" s="20">
        <f t="shared" si="153"/>
        <v>0</v>
      </c>
      <c r="L362" s="20">
        <f t="shared" si="153"/>
        <v>0</v>
      </c>
      <c r="M362" s="20">
        <f t="shared" si="153"/>
        <v>0</v>
      </c>
      <c r="N362" s="20">
        <f t="shared" si="153"/>
        <v>0</v>
      </c>
      <c r="O362" s="19"/>
    </row>
    <row r="363" spans="1:36" ht="13.5" hidden="1" thickBot="1" x14ac:dyDescent="0.25">
      <c r="A363" s="17" t="s">
        <v>100</v>
      </c>
      <c r="B363" s="16" t="s">
        <v>221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36" s="18" customFormat="1" ht="13.5" hidden="1" thickBot="1" x14ac:dyDescent="0.25">
      <c r="A364" s="22" t="s">
        <v>220</v>
      </c>
      <c r="B364" s="21" t="s">
        <v>219</v>
      </c>
      <c r="C364" s="20">
        <f t="shared" ref="C364:N364" si="154">C365+C366+C367</f>
        <v>0</v>
      </c>
      <c r="D364" s="20">
        <f t="shared" si="154"/>
        <v>0</v>
      </c>
      <c r="E364" s="20">
        <f t="shared" si="154"/>
        <v>0</v>
      </c>
      <c r="F364" s="20">
        <f t="shared" si="154"/>
        <v>0</v>
      </c>
      <c r="G364" s="20">
        <f t="shared" si="154"/>
        <v>0</v>
      </c>
      <c r="H364" s="20">
        <f t="shared" si="154"/>
        <v>0</v>
      </c>
      <c r="I364" s="20">
        <f t="shared" si="154"/>
        <v>0</v>
      </c>
      <c r="J364" s="20">
        <f t="shared" si="154"/>
        <v>0</v>
      </c>
      <c r="K364" s="20">
        <f t="shared" si="154"/>
        <v>0</v>
      </c>
      <c r="L364" s="20">
        <f t="shared" si="154"/>
        <v>0</v>
      </c>
      <c r="M364" s="20">
        <f t="shared" si="154"/>
        <v>0</v>
      </c>
      <c r="N364" s="20">
        <f t="shared" si="154"/>
        <v>0</v>
      </c>
      <c r="O364" s="19"/>
    </row>
    <row r="365" spans="1:36" ht="13.5" hidden="1" thickBot="1" x14ac:dyDescent="0.25">
      <c r="A365" s="17" t="s">
        <v>104</v>
      </c>
      <c r="B365" s="16" t="s">
        <v>218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36" ht="13.5" hidden="1" thickBot="1" x14ac:dyDescent="0.25">
      <c r="A366" s="17" t="s">
        <v>102</v>
      </c>
      <c r="B366" s="16" t="s">
        <v>217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36" ht="13.5" hidden="1" thickBot="1" x14ac:dyDescent="0.25">
      <c r="A367" s="17" t="s">
        <v>100</v>
      </c>
      <c r="B367" s="16" t="s">
        <v>216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36" s="18" customFormat="1" ht="24" customHeight="1" x14ac:dyDescent="0.2">
      <c r="A368" s="1036" t="s">
        <v>215</v>
      </c>
      <c r="B368" s="1037" t="s">
        <v>214</v>
      </c>
      <c r="C368" s="371">
        <f t="shared" ref="C368:N368" si="155">C369+C370+C371</f>
        <v>109.65</v>
      </c>
      <c r="D368" s="371">
        <f t="shared" si="155"/>
        <v>0</v>
      </c>
      <c r="E368" s="371">
        <f t="shared" si="155"/>
        <v>109.65</v>
      </c>
      <c r="F368" s="371">
        <f t="shared" si="155"/>
        <v>109.65</v>
      </c>
      <c r="G368" s="371">
        <f t="shared" si="155"/>
        <v>0</v>
      </c>
      <c r="H368" s="371">
        <f t="shared" si="155"/>
        <v>0</v>
      </c>
      <c r="I368" s="371">
        <f t="shared" si="155"/>
        <v>109.65</v>
      </c>
      <c r="J368" s="371">
        <f t="shared" si="155"/>
        <v>0</v>
      </c>
      <c r="K368" s="20">
        <f t="shared" si="155"/>
        <v>0</v>
      </c>
      <c r="L368" s="20">
        <f t="shared" si="155"/>
        <v>0</v>
      </c>
      <c r="M368" s="20">
        <f t="shared" si="155"/>
        <v>0</v>
      </c>
      <c r="N368" s="20">
        <f t="shared" si="155"/>
        <v>0</v>
      </c>
      <c r="O368" s="19"/>
      <c r="AD368" s="537" t="s">
        <v>958</v>
      </c>
      <c r="AE368" s="537"/>
      <c r="AG368" s="1044" t="s">
        <v>1033</v>
      </c>
      <c r="AH368" s="1045"/>
      <c r="AI368" s="1045"/>
      <c r="AJ368" s="1046"/>
    </row>
    <row r="369" spans="1:36" ht="19.5" customHeight="1" x14ac:dyDescent="0.2">
      <c r="A369" s="17" t="s">
        <v>104</v>
      </c>
      <c r="B369" s="16" t="s">
        <v>213</v>
      </c>
      <c r="C369" s="15">
        <v>10.96</v>
      </c>
      <c r="D369" s="15"/>
      <c r="E369" s="15">
        <f>C369+D369</f>
        <v>10.96</v>
      </c>
      <c r="F369" s="15">
        <f>G369+H369+I369+J369</f>
        <v>10.96</v>
      </c>
      <c r="G369" s="15"/>
      <c r="H369" s="15"/>
      <c r="I369" s="15">
        <v>10.96</v>
      </c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  <c r="AD369" s="981" t="s">
        <v>1038</v>
      </c>
      <c r="AE369" s="981"/>
      <c r="AG369" s="1047" t="s">
        <v>1034</v>
      </c>
      <c r="AH369" s="239"/>
      <c r="AI369" s="1048">
        <v>0.9</v>
      </c>
      <c r="AJ369" s="1049"/>
    </row>
    <row r="370" spans="1:36" ht="17.25" customHeight="1" thickBot="1" x14ac:dyDescent="0.25">
      <c r="A370" s="17" t="s">
        <v>102</v>
      </c>
      <c r="B370" s="16" t="s">
        <v>212</v>
      </c>
      <c r="C370" s="15">
        <v>98.69</v>
      </c>
      <c r="D370" s="15"/>
      <c r="E370" s="15">
        <f>C370+D370</f>
        <v>98.69</v>
      </c>
      <c r="F370" s="15">
        <f>G370+H370+I370+J370</f>
        <v>98.69</v>
      </c>
      <c r="G370" s="15"/>
      <c r="H370" s="15"/>
      <c r="I370" s="15">
        <v>98.69</v>
      </c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  <c r="AD370" s="981" t="s">
        <v>1039</v>
      </c>
      <c r="AE370" s="981"/>
      <c r="AG370" s="1050" t="s">
        <v>1035</v>
      </c>
      <c r="AH370" s="1051"/>
      <c r="AI370" s="1051"/>
      <c r="AJ370" s="1052">
        <v>0.1</v>
      </c>
    </row>
    <row r="371" spans="1:36" ht="0.75" customHeight="1" x14ac:dyDescent="0.2">
      <c r="A371" s="17" t="s">
        <v>100</v>
      </c>
      <c r="B371" s="16" t="s">
        <v>211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36" s="18" customFormat="1" ht="0.75" hidden="1" customHeight="1" x14ac:dyDescent="0.2">
      <c r="A372" s="22" t="s">
        <v>210</v>
      </c>
      <c r="B372" s="21" t="s">
        <v>209</v>
      </c>
      <c r="C372" s="20">
        <f t="shared" ref="C372:N372" si="156">C373+C374+C375</f>
        <v>0</v>
      </c>
      <c r="D372" s="20">
        <f t="shared" si="156"/>
        <v>0</v>
      </c>
      <c r="E372" s="20">
        <f t="shared" si="156"/>
        <v>0</v>
      </c>
      <c r="F372" s="20">
        <f t="shared" si="156"/>
        <v>0</v>
      </c>
      <c r="G372" s="20">
        <f t="shared" si="156"/>
        <v>0</v>
      </c>
      <c r="H372" s="20">
        <f t="shared" si="156"/>
        <v>0</v>
      </c>
      <c r="I372" s="20">
        <f t="shared" si="156"/>
        <v>0</v>
      </c>
      <c r="J372" s="20">
        <f t="shared" si="156"/>
        <v>0</v>
      </c>
      <c r="K372" s="20">
        <f t="shared" si="156"/>
        <v>0</v>
      </c>
      <c r="L372" s="20">
        <f t="shared" si="156"/>
        <v>0</v>
      </c>
      <c r="M372" s="20">
        <f t="shared" si="156"/>
        <v>0</v>
      </c>
      <c r="N372" s="20">
        <f t="shared" si="156"/>
        <v>0</v>
      </c>
      <c r="O372" s="19"/>
    </row>
    <row r="373" spans="1:36" ht="21.75" hidden="1" customHeight="1" x14ac:dyDescent="0.2">
      <c r="A373" s="17" t="s">
        <v>104</v>
      </c>
      <c r="B373" s="16" t="s">
        <v>208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36" ht="32.25" hidden="1" customHeight="1" x14ac:dyDescent="0.2">
      <c r="A374" s="17" t="s">
        <v>102</v>
      </c>
      <c r="B374" s="16" t="s">
        <v>207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36" ht="40.5" hidden="1" customHeight="1" x14ac:dyDescent="0.2">
      <c r="A375" s="17" t="s">
        <v>100</v>
      </c>
      <c r="B375" s="16" t="s">
        <v>206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36" s="18" customFormat="1" ht="24.75" hidden="1" customHeight="1" x14ac:dyDescent="0.2">
      <c r="A376" s="22" t="s">
        <v>205</v>
      </c>
      <c r="B376" s="21" t="s">
        <v>204</v>
      </c>
      <c r="C376" s="20">
        <f t="shared" ref="C376:N376" si="157">C377+C378+C379</f>
        <v>0</v>
      </c>
      <c r="D376" s="20">
        <f t="shared" si="157"/>
        <v>0</v>
      </c>
      <c r="E376" s="20">
        <f t="shared" si="157"/>
        <v>0</v>
      </c>
      <c r="F376" s="20">
        <f t="shared" si="157"/>
        <v>0</v>
      </c>
      <c r="G376" s="20">
        <f t="shared" si="157"/>
        <v>0</v>
      </c>
      <c r="H376" s="20">
        <f t="shared" si="157"/>
        <v>0</v>
      </c>
      <c r="I376" s="20">
        <f t="shared" si="157"/>
        <v>0</v>
      </c>
      <c r="J376" s="20">
        <f t="shared" si="157"/>
        <v>0</v>
      </c>
      <c r="K376" s="20">
        <f t="shared" si="157"/>
        <v>0</v>
      </c>
      <c r="L376" s="20">
        <f t="shared" si="157"/>
        <v>0</v>
      </c>
      <c r="M376" s="20">
        <f t="shared" si="157"/>
        <v>0</v>
      </c>
      <c r="N376" s="20">
        <f t="shared" si="157"/>
        <v>0</v>
      </c>
      <c r="O376" s="19"/>
    </row>
    <row r="377" spans="1:36" ht="25.5" hidden="1" customHeight="1" x14ac:dyDescent="0.2">
      <c r="A377" s="17" t="s">
        <v>104</v>
      </c>
      <c r="B377" s="16" t="s">
        <v>203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36" ht="0.75" hidden="1" customHeight="1" x14ac:dyDescent="0.2">
      <c r="A378" s="17" t="s">
        <v>102</v>
      </c>
      <c r="B378" s="16" t="s">
        <v>202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36" ht="17.25" hidden="1" customHeight="1" x14ac:dyDescent="0.2">
      <c r="A379" s="17" t="s">
        <v>100</v>
      </c>
      <c r="B379" s="16" t="s">
        <v>201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36" s="18" customFormat="1" ht="18" hidden="1" customHeight="1" x14ac:dyDescent="0.2">
      <c r="A380" s="22" t="s">
        <v>200</v>
      </c>
      <c r="B380" s="21" t="s">
        <v>199</v>
      </c>
      <c r="C380" s="20">
        <f t="shared" ref="C380:N380" si="158">C381+C382+C383</f>
        <v>0</v>
      </c>
      <c r="D380" s="20">
        <f t="shared" si="158"/>
        <v>0</v>
      </c>
      <c r="E380" s="20">
        <f t="shared" si="158"/>
        <v>0</v>
      </c>
      <c r="F380" s="20">
        <f t="shared" si="158"/>
        <v>0</v>
      </c>
      <c r="G380" s="20">
        <f t="shared" si="158"/>
        <v>0</v>
      </c>
      <c r="H380" s="20">
        <f t="shared" si="158"/>
        <v>0</v>
      </c>
      <c r="I380" s="20">
        <f t="shared" si="158"/>
        <v>0</v>
      </c>
      <c r="J380" s="20">
        <f t="shared" si="158"/>
        <v>0</v>
      </c>
      <c r="K380" s="20">
        <f t="shared" si="158"/>
        <v>0</v>
      </c>
      <c r="L380" s="20">
        <f t="shared" si="158"/>
        <v>0</v>
      </c>
      <c r="M380" s="20">
        <f t="shared" si="158"/>
        <v>0</v>
      </c>
      <c r="N380" s="20">
        <f t="shared" si="158"/>
        <v>0</v>
      </c>
      <c r="O380" s="19"/>
    </row>
    <row r="381" spans="1:36" ht="14.25" hidden="1" customHeight="1" x14ac:dyDescent="0.2">
      <c r="A381" s="17" t="s">
        <v>104</v>
      </c>
      <c r="B381" s="16" t="s">
        <v>198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36" ht="23.25" hidden="1" customHeight="1" x14ac:dyDescent="0.2">
      <c r="A382" s="17" t="s">
        <v>102</v>
      </c>
      <c r="B382" s="16" t="s">
        <v>197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36" ht="16.5" hidden="1" customHeight="1" x14ac:dyDescent="0.2">
      <c r="A383" s="17" t="s">
        <v>100</v>
      </c>
      <c r="B383" s="16" t="s">
        <v>196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36" s="18" customFormat="1" ht="7.5" hidden="1" customHeight="1" x14ac:dyDescent="0.2">
      <c r="A384" s="22" t="s">
        <v>195</v>
      </c>
      <c r="B384" s="21" t="s">
        <v>194</v>
      </c>
      <c r="C384" s="20">
        <f t="shared" ref="C384:N384" si="159">C385+C386+C387</f>
        <v>0</v>
      </c>
      <c r="D384" s="20">
        <f t="shared" si="159"/>
        <v>0</v>
      </c>
      <c r="E384" s="20">
        <f t="shared" si="159"/>
        <v>0</v>
      </c>
      <c r="F384" s="20">
        <f t="shared" si="159"/>
        <v>0</v>
      </c>
      <c r="G384" s="20">
        <f t="shared" si="159"/>
        <v>0</v>
      </c>
      <c r="H384" s="20">
        <f t="shared" si="159"/>
        <v>0</v>
      </c>
      <c r="I384" s="20">
        <f t="shared" si="159"/>
        <v>0</v>
      </c>
      <c r="J384" s="20">
        <f t="shared" si="159"/>
        <v>0</v>
      </c>
      <c r="K384" s="20">
        <f t="shared" si="159"/>
        <v>0</v>
      </c>
      <c r="L384" s="20">
        <f t="shared" si="159"/>
        <v>0</v>
      </c>
      <c r="M384" s="20">
        <f t="shared" si="159"/>
        <v>0</v>
      </c>
      <c r="N384" s="20">
        <f t="shared" si="159"/>
        <v>0</v>
      </c>
      <c r="O384" s="19"/>
    </row>
    <row r="385" spans="1:15" ht="27.75" hidden="1" customHeight="1" x14ac:dyDescent="0.2">
      <c r="A385" s="17" t="s">
        <v>104</v>
      </c>
      <c r="B385" s="16" t="s">
        <v>193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t="30" hidden="1" customHeight="1" x14ac:dyDescent="0.2">
      <c r="A386" s="17" t="s">
        <v>102</v>
      </c>
      <c r="B386" s="16" t="s">
        <v>192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ht="19.5" hidden="1" customHeight="1" x14ac:dyDescent="0.2">
      <c r="A387" s="17" t="s">
        <v>100</v>
      </c>
      <c r="B387" s="16" t="s">
        <v>191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s="18" customFormat="1" ht="23.25" hidden="1" customHeight="1" x14ac:dyDescent="0.2">
      <c r="A388" s="22" t="s">
        <v>190</v>
      </c>
      <c r="B388" s="21" t="s">
        <v>189</v>
      </c>
      <c r="C388" s="20">
        <f t="shared" ref="C388:N388" si="160">C389+C390+C391</f>
        <v>0</v>
      </c>
      <c r="D388" s="20">
        <f t="shared" si="160"/>
        <v>0</v>
      </c>
      <c r="E388" s="20">
        <f t="shared" si="160"/>
        <v>0</v>
      </c>
      <c r="F388" s="20">
        <f t="shared" si="160"/>
        <v>0</v>
      </c>
      <c r="G388" s="20">
        <f t="shared" si="160"/>
        <v>0</v>
      </c>
      <c r="H388" s="20">
        <f t="shared" si="160"/>
        <v>0</v>
      </c>
      <c r="I388" s="20">
        <f t="shared" si="160"/>
        <v>0</v>
      </c>
      <c r="J388" s="20">
        <f t="shared" si="160"/>
        <v>0</v>
      </c>
      <c r="K388" s="20">
        <f t="shared" si="160"/>
        <v>0</v>
      </c>
      <c r="L388" s="20">
        <f t="shared" si="160"/>
        <v>0</v>
      </c>
      <c r="M388" s="20">
        <f t="shared" si="160"/>
        <v>0</v>
      </c>
      <c r="N388" s="20">
        <f t="shared" si="160"/>
        <v>0</v>
      </c>
      <c r="O388" s="19"/>
    </row>
    <row r="389" spans="1:15" ht="17.25" hidden="1" customHeight="1" x14ac:dyDescent="0.2">
      <c r="A389" s="17" t="s">
        <v>104</v>
      </c>
      <c r="B389" s="16" t="s">
        <v>188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t="28.5" hidden="1" customHeight="1" x14ac:dyDescent="0.2">
      <c r="A390" s="17" t="s">
        <v>102</v>
      </c>
      <c r="B390" s="16" t="s">
        <v>187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ht="25.5" hidden="1" customHeight="1" x14ac:dyDescent="0.2">
      <c r="A391" s="17" t="s">
        <v>100</v>
      </c>
      <c r="B391" s="16" t="s">
        <v>186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s="18" customFormat="1" ht="31.5" hidden="1" customHeight="1" x14ac:dyDescent="0.2">
      <c r="A392" s="22" t="s">
        <v>185</v>
      </c>
      <c r="B392" s="21" t="s">
        <v>184</v>
      </c>
      <c r="C392" s="20">
        <f t="shared" ref="C392:N392" si="161">C393+C394+C395</f>
        <v>0</v>
      </c>
      <c r="D392" s="20">
        <f t="shared" si="161"/>
        <v>0</v>
      </c>
      <c r="E392" s="20">
        <f t="shared" si="161"/>
        <v>0</v>
      </c>
      <c r="F392" s="20">
        <f t="shared" si="161"/>
        <v>0</v>
      </c>
      <c r="G392" s="20">
        <f t="shared" si="161"/>
        <v>0</v>
      </c>
      <c r="H392" s="20">
        <f t="shared" si="161"/>
        <v>0</v>
      </c>
      <c r="I392" s="20">
        <f t="shared" si="161"/>
        <v>0</v>
      </c>
      <c r="J392" s="20">
        <f t="shared" si="161"/>
        <v>0</v>
      </c>
      <c r="K392" s="20">
        <f t="shared" si="161"/>
        <v>0</v>
      </c>
      <c r="L392" s="20">
        <f t="shared" si="161"/>
        <v>0</v>
      </c>
      <c r="M392" s="20">
        <f t="shared" si="161"/>
        <v>0</v>
      </c>
      <c r="N392" s="20">
        <f t="shared" si="161"/>
        <v>0</v>
      </c>
      <c r="O392" s="19"/>
    </row>
    <row r="393" spans="1:15" ht="23.25" hidden="1" customHeight="1" x14ac:dyDescent="0.2">
      <c r="A393" s="17" t="s">
        <v>104</v>
      </c>
      <c r="B393" s="16" t="s">
        <v>183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t="24" hidden="1" customHeight="1" x14ac:dyDescent="0.2">
      <c r="A394" s="17" t="s">
        <v>102</v>
      </c>
      <c r="B394" s="16" t="s">
        <v>182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ht="26.25" hidden="1" customHeight="1" x14ac:dyDescent="0.2">
      <c r="A395" s="17" t="s">
        <v>100</v>
      </c>
      <c r="B395" s="16" t="s">
        <v>181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s="18" customFormat="1" ht="24.75" hidden="1" customHeight="1" x14ac:dyDescent="0.2">
      <c r="A396" s="22" t="s">
        <v>180</v>
      </c>
      <c r="B396" s="21" t="s">
        <v>179</v>
      </c>
      <c r="C396" s="20">
        <f t="shared" ref="C396:N396" si="162">C397+C398+C399</f>
        <v>0</v>
      </c>
      <c r="D396" s="20">
        <f t="shared" si="162"/>
        <v>0</v>
      </c>
      <c r="E396" s="20">
        <f t="shared" si="162"/>
        <v>0</v>
      </c>
      <c r="F396" s="20">
        <f t="shared" si="162"/>
        <v>0</v>
      </c>
      <c r="G396" s="20">
        <f t="shared" si="162"/>
        <v>0</v>
      </c>
      <c r="H396" s="20">
        <f t="shared" si="162"/>
        <v>0</v>
      </c>
      <c r="I396" s="20">
        <f t="shared" si="162"/>
        <v>0</v>
      </c>
      <c r="J396" s="20">
        <f t="shared" si="162"/>
        <v>0</v>
      </c>
      <c r="K396" s="20">
        <f t="shared" si="162"/>
        <v>0</v>
      </c>
      <c r="L396" s="20">
        <f t="shared" si="162"/>
        <v>0</v>
      </c>
      <c r="M396" s="20">
        <f t="shared" si="162"/>
        <v>0</v>
      </c>
      <c r="N396" s="20">
        <f t="shared" si="162"/>
        <v>0</v>
      </c>
      <c r="O396" s="19"/>
    </row>
    <row r="397" spans="1:15" ht="26.25" hidden="1" customHeight="1" x14ac:dyDescent="0.2">
      <c r="A397" s="17" t="s">
        <v>104</v>
      </c>
      <c r="B397" s="16" t="s">
        <v>178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t="30.75" hidden="1" customHeight="1" x14ac:dyDescent="0.2">
      <c r="A398" s="17" t="s">
        <v>102</v>
      </c>
      <c r="B398" s="16" t="s">
        <v>177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ht="27" hidden="1" customHeight="1" x14ac:dyDescent="0.2">
      <c r="A399" s="17" t="s">
        <v>100</v>
      </c>
      <c r="B399" s="16" t="s">
        <v>176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s="18" customFormat="1" ht="24" hidden="1" customHeight="1" x14ac:dyDescent="0.2">
      <c r="A400" s="22" t="s">
        <v>175</v>
      </c>
      <c r="B400" s="21" t="s">
        <v>174</v>
      </c>
      <c r="C400" s="20">
        <f t="shared" ref="C400:N400" si="163">C401+C402+C403</f>
        <v>0</v>
      </c>
      <c r="D400" s="20">
        <f t="shared" si="163"/>
        <v>0</v>
      </c>
      <c r="E400" s="20">
        <f t="shared" si="163"/>
        <v>0</v>
      </c>
      <c r="F400" s="20">
        <f t="shared" si="163"/>
        <v>0</v>
      </c>
      <c r="G400" s="20">
        <f t="shared" si="163"/>
        <v>0</v>
      </c>
      <c r="H400" s="20">
        <f t="shared" si="163"/>
        <v>0</v>
      </c>
      <c r="I400" s="20">
        <f t="shared" si="163"/>
        <v>0</v>
      </c>
      <c r="J400" s="20">
        <f t="shared" si="163"/>
        <v>0</v>
      </c>
      <c r="K400" s="20">
        <f t="shared" si="163"/>
        <v>0</v>
      </c>
      <c r="L400" s="20">
        <f t="shared" si="163"/>
        <v>0</v>
      </c>
      <c r="M400" s="20">
        <f t="shared" si="163"/>
        <v>0</v>
      </c>
      <c r="N400" s="20">
        <f t="shared" si="163"/>
        <v>0</v>
      </c>
      <c r="O400" s="19"/>
    </row>
    <row r="401" spans="1:15" ht="0.75" hidden="1" customHeight="1" x14ac:dyDescent="0.2">
      <c r="A401" s="17" t="s">
        <v>104</v>
      </c>
      <c r="B401" s="16" t="s">
        <v>173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t="33" hidden="1" customHeight="1" x14ac:dyDescent="0.2">
      <c r="A402" s="17" t="s">
        <v>102</v>
      </c>
      <c r="B402" s="16" t="s">
        <v>172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ht="30" hidden="1" customHeight="1" x14ac:dyDescent="0.2">
      <c r="A403" s="17" t="s">
        <v>100</v>
      </c>
      <c r="B403" s="16" t="s">
        <v>171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s="18" customFormat="1" ht="45" hidden="1" customHeight="1" x14ac:dyDescent="0.2">
      <c r="A404" s="22" t="s">
        <v>170</v>
      </c>
      <c r="B404" s="21" t="s">
        <v>169</v>
      </c>
      <c r="C404" s="20">
        <f t="shared" ref="C404:N404" si="164">C405</f>
        <v>0</v>
      </c>
      <c r="D404" s="20">
        <f t="shared" si="164"/>
        <v>0</v>
      </c>
      <c r="E404" s="20">
        <f t="shared" si="164"/>
        <v>0</v>
      </c>
      <c r="F404" s="20">
        <f t="shared" si="164"/>
        <v>0</v>
      </c>
      <c r="G404" s="20">
        <f t="shared" si="164"/>
        <v>0</v>
      </c>
      <c r="H404" s="20">
        <f t="shared" si="164"/>
        <v>0</v>
      </c>
      <c r="I404" s="20">
        <f t="shared" si="164"/>
        <v>0</v>
      </c>
      <c r="J404" s="20">
        <f t="shared" si="164"/>
        <v>0</v>
      </c>
      <c r="K404" s="20">
        <f t="shared" si="164"/>
        <v>0</v>
      </c>
      <c r="L404" s="20">
        <f t="shared" si="164"/>
        <v>0</v>
      </c>
      <c r="M404" s="20">
        <f t="shared" si="164"/>
        <v>0</v>
      </c>
      <c r="N404" s="20">
        <f t="shared" si="164"/>
        <v>0</v>
      </c>
      <c r="O404" s="19"/>
    </row>
    <row r="405" spans="1:15" ht="42.75" hidden="1" customHeight="1" x14ac:dyDescent="0.2">
      <c r="A405" s="17" t="s">
        <v>102</v>
      </c>
      <c r="B405" s="16" t="s">
        <v>168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39" customFormat="1" ht="28.5" hidden="1" customHeight="1" x14ac:dyDescent="0.2">
      <c r="A406" s="23" t="s">
        <v>167</v>
      </c>
      <c r="B406" s="46" t="s">
        <v>166</v>
      </c>
      <c r="C406" s="25">
        <f t="shared" ref="C406:N406" si="165">C407</f>
        <v>0</v>
      </c>
      <c r="D406" s="25">
        <f t="shared" si="165"/>
        <v>0</v>
      </c>
      <c r="E406" s="25">
        <f t="shared" si="165"/>
        <v>0</v>
      </c>
      <c r="F406" s="25">
        <f t="shared" si="165"/>
        <v>0</v>
      </c>
      <c r="G406" s="25">
        <f t="shared" si="165"/>
        <v>0</v>
      </c>
      <c r="H406" s="25">
        <f t="shared" si="165"/>
        <v>0</v>
      </c>
      <c r="I406" s="25">
        <f t="shared" si="165"/>
        <v>0</v>
      </c>
      <c r="J406" s="25">
        <f t="shared" si="165"/>
        <v>0</v>
      </c>
      <c r="K406" s="25">
        <f t="shared" si="165"/>
        <v>0</v>
      </c>
      <c r="L406" s="25">
        <f t="shared" si="165"/>
        <v>0</v>
      </c>
      <c r="M406" s="25">
        <f t="shared" si="165"/>
        <v>0</v>
      </c>
      <c r="N406" s="25">
        <f t="shared" si="165"/>
        <v>0</v>
      </c>
      <c r="O406" s="40"/>
    </row>
    <row r="407" spans="1:15" s="18" customFormat="1" ht="46.5" hidden="1" customHeight="1" x14ac:dyDescent="0.2">
      <c r="A407" s="22" t="s">
        <v>165</v>
      </c>
      <c r="B407" s="21" t="s">
        <v>164</v>
      </c>
      <c r="C407" s="20">
        <f t="shared" ref="C407:N407" si="166">C408+C409+C410+C411+C412</f>
        <v>0</v>
      </c>
      <c r="D407" s="20">
        <f t="shared" si="166"/>
        <v>0</v>
      </c>
      <c r="E407" s="20">
        <f t="shared" si="166"/>
        <v>0</v>
      </c>
      <c r="F407" s="20">
        <f t="shared" si="166"/>
        <v>0</v>
      </c>
      <c r="G407" s="20">
        <f t="shared" si="166"/>
        <v>0</v>
      </c>
      <c r="H407" s="20">
        <f t="shared" si="166"/>
        <v>0</v>
      </c>
      <c r="I407" s="20">
        <f t="shared" si="166"/>
        <v>0</v>
      </c>
      <c r="J407" s="20">
        <f t="shared" si="166"/>
        <v>0</v>
      </c>
      <c r="K407" s="20">
        <f t="shared" si="166"/>
        <v>0</v>
      </c>
      <c r="L407" s="20">
        <f t="shared" si="166"/>
        <v>0</v>
      </c>
      <c r="M407" s="20">
        <f t="shared" si="166"/>
        <v>0</v>
      </c>
      <c r="N407" s="20">
        <f t="shared" si="166"/>
        <v>0</v>
      </c>
      <c r="O407" s="19"/>
    </row>
    <row r="408" spans="1:15" ht="58.5" hidden="1" customHeight="1" x14ac:dyDescent="0.2">
      <c r="A408" s="17" t="s">
        <v>163</v>
      </c>
      <c r="B408" s="16" t="s">
        <v>162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t="34.5" hidden="1" customHeight="1" x14ac:dyDescent="0.2">
      <c r="A409" s="17" t="s">
        <v>161</v>
      </c>
      <c r="B409" s="16" t="s">
        <v>160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t="1.5" hidden="1" customHeight="1" x14ac:dyDescent="0.2">
      <c r="A410" s="17" t="s">
        <v>159</v>
      </c>
      <c r="B410" s="16" t="s">
        <v>158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t="25.5" hidden="1" customHeight="1" x14ac:dyDescent="0.2">
      <c r="A411" s="17" t="s">
        <v>157</v>
      </c>
      <c r="B411" s="16" t="s">
        <v>156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t="35.25" hidden="1" customHeight="1" x14ac:dyDescent="0.2">
      <c r="A412" s="17" t="s">
        <v>155</v>
      </c>
      <c r="B412" s="16" t="s">
        <v>154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s="8" customFormat="1" ht="27" hidden="1" customHeight="1" x14ac:dyDescent="0.2">
      <c r="A413" s="14" t="s">
        <v>153</v>
      </c>
      <c r="B413" s="13" t="s">
        <v>152</v>
      </c>
      <c r="C413" s="11">
        <f t="shared" ref="C413:N413" si="167">C414+C418+C422+C426+C430+C434+C438+C442+C446+C450</f>
        <v>0</v>
      </c>
      <c r="D413" s="11">
        <f t="shared" si="167"/>
        <v>0</v>
      </c>
      <c r="E413" s="11">
        <f t="shared" si="167"/>
        <v>0</v>
      </c>
      <c r="F413" s="11">
        <f t="shared" si="167"/>
        <v>0</v>
      </c>
      <c r="G413" s="11">
        <f t="shared" si="167"/>
        <v>0</v>
      </c>
      <c r="H413" s="11">
        <f t="shared" si="167"/>
        <v>0</v>
      </c>
      <c r="I413" s="11">
        <f t="shared" si="167"/>
        <v>0</v>
      </c>
      <c r="J413" s="11">
        <f t="shared" si="167"/>
        <v>0</v>
      </c>
      <c r="K413" s="11">
        <f t="shared" si="167"/>
        <v>0</v>
      </c>
      <c r="L413" s="11">
        <f t="shared" si="167"/>
        <v>0</v>
      </c>
      <c r="M413" s="11">
        <f t="shared" si="167"/>
        <v>0</v>
      </c>
      <c r="N413" s="11">
        <f t="shared" si="167"/>
        <v>0</v>
      </c>
      <c r="O413" s="10"/>
    </row>
    <row r="414" spans="1:15" s="18" customFormat="1" ht="12" hidden="1" customHeight="1" x14ac:dyDescent="0.2">
      <c r="A414" s="22" t="s">
        <v>151</v>
      </c>
      <c r="B414" s="21" t="s">
        <v>150</v>
      </c>
      <c r="C414" s="20">
        <f t="shared" ref="C414:N414" si="168">C415+C416+C417</f>
        <v>0</v>
      </c>
      <c r="D414" s="20">
        <f t="shared" si="168"/>
        <v>0</v>
      </c>
      <c r="E414" s="20">
        <f t="shared" si="168"/>
        <v>0</v>
      </c>
      <c r="F414" s="20">
        <f t="shared" si="168"/>
        <v>0</v>
      </c>
      <c r="G414" s="20">
        <f t="shared" si="168"/>
        <v>0</v>
      </c>
      <c r="H414" s="20">
        <f t="shared" si="168"/>
        <v>0</v>
      </c>
      <c r="I414" s="20">
        <f t="shared" si="168"/>
        <v>0</v>
      </c>
      <c r="J414" s="20">
        <f t="shared" si="168"/>
        <v>0</v>
      </c>
      <c r="K414" s="20">
        <f t="shared" si="168"/>
        <v>0</v>
      </c>
      <c r="L414" s="20">
        <f t="shared" si="168"/>
        <v>0</v>
      </c>
      <c r="M414" s="20">
        <f t="shared" si="168"/>
        <v>0</v>
      </c>
      <c r="N414" s="20">
        <f t="shared" si="168"/>
        <v>0</v>
      </c>
      <c r="O414" s="19"/>
    </row>
    <row r="415" spans="1:15" ht="30.75" hidden="1" customHeight="1" x14ac:dyDescent="0.2">
      <c r="A415" s="17" t="s">
        <v>104</v>
      </c>
      <c r="B415" s="16" t="s">
        <v>149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t="39" hidden="1" customHeight="1" x14ac:dyDescent="0.2">
      <c r="A416" s="17" t="s">
        <v>102</v>
      </c>
      <c r="B416" s="16" t="s">
        <v>148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ht="38.25" hidden="1" customHeight="1" x14ac:dyDescent="0.2">
      <c r="A417" s="17" t="s">
        <v>100</v>
      </c>
      <c r="B417" s="16" t="s">
        <v>147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s="18" customFormat="1" ht="21.75" hidden="1" customHeight="1" x14ac:dyDescent="0.2">
      <c r="A418" s="22" t="s">
        <v>146</v>
      </c>
      <c r="B418" s="21" t="s">
        <v>145</v>
      </c>
      <c r="C418" s="20">
        <f t="shared" ref="C418:N418" si="169">C419+C420+C421</f>
        <v>0</v>
      </c>
      <c r="D418" s="20">
        <f t="shared" si="169"/>
        <v>0</v>
      </c>
      <c r="E418" s="20">
        <f t="shared" si="169"/>
        <v>0</v>
      </c>
      <c r="F418" s="20">
        <f t="shared" si="169"/>
        <v>0</v>
      </c>
      <c r="G418" s="20">
        <f t="shared" si="169"/>
        <v>0</v>
      </c>
      <c r="H418" s="20">
        <f t="shared" si="169"/>
        <v>0</v>
      </c>
      <c r="I418" s="20">
        <f t="shared" si="169"/>
        <v>0</v>
      </c>
      <c r="J418" s="20">
        <f t="shared" si="169"/>
        <v>0</v>
      </c>
      <c r="K418" s="20">
        <f t="shared" si="169"/>
        <v>0</v>
      </c>
      <c r="L418" s="20">
        <f t="shared" si="169"/>
        <v>0</v>
      </c>
      <c r="M418" s="20">
        <f t="shared" si="169"/>
        <v>0</v>
      </c>
      <c r="N418" s="20">
        <f t="shared" si="169"/>
        <v>0</v>
      </c>
      <c r="O418" s="19"/>
    </row>
    <row r="419" spans="1:15" ht="30.75" hidden="1" customHeight="1" x14ac:dyDescent="0.2">
      <c r="A419" s="17" t="s">
        <v>104</v>
      </c>
      <c r="B419" s="16" t="s">
        <v>144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t="27.75" hidden="1" customHeight="1" x14ac:dyDescent="0.2">
      <c r="A420" s="17" t="s">
        <v>102</v>
      </c>
      <c r="B420" s="16" t="s">
        <v>143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ht="27.75" hidden="1" customHeight="1" x14ac:dyDescent="0.2">
      <c r="A421" s="17" t="s">
        <v>100</v>
      </c>
      <c r="B421" s="16" t="s">
        <v>142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s="18" customFormat="1" ht="22.5" hidden="1" customHeight="1" x14ac:dyDescent="0.2">
      <c r="A422" s="22" t="s">
        <v>141</v>
      </c>
      <c r="B422" s="21" t="s">
        <v>140</v>
      </c>
      <c r="C422" s="20">
        <f t="shared" ref="C422:N422" si="170">C423+C424+C425</f>
        <v>0</v>
      </c>
      <c r="D422" s="20">
        <f t="shared" si="170"/>
        <v>0</v>
      </c>
      <c r="E422" s="20">
        <f t="shared" si="170"/>
        <v>0</v>
      </c>
      <c r="F422" s="20">
        <f t="shared" si="170"/>
        <v>0</v>
      </c>
      <c r="G422" s="20">
        <f t="shared" si="170"/>
        <v>0</v>
      </c>
      <c r="H422" s="20">
        <f t="shared" si="170"/>
        <v>0</v>
      </c>
      <c r="I422" s="20">
        <f t="shared" si="170"/>
        <v>0</v>
      </c>
      <c r="J422" s="20">
        <f t="shared" si="170"/>
        <v>0</v>
      </c>
      <c r="K422" s="20">
        <f t="shared" si="170"/>
        <v>0</v>
      </c>
      <c r="L422" s="20">
        <f t="shared" si="170"/>
        <v>0</v>
      </c>
      <c r="M422" s="20">
        <f t="shared" si="170"/>
        <v>0</v>
      </c>
      <c r="N422" s="20">
        <f t="shared" si="170"/>
        <v>0</v>
      </c>
      <c r="O422" s="19"/>
    </row>
    <row r="423" spans="1:15" ht="12.75" hidden="1" customHeight="1" x14ac:dyDescent="0.2">
      <c r="A423" s="17" t="s">
        <v>104</v>
      </c>
      <c r="B423" s="16" t="s">
        <v>139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t="15.75" hidden="1" customHeight="1" x14ac:dyDescent="0.2">
      <c r="A424" s="17" t="s">
        <v>102</v>
      </c>
      <c r="B424" s="16" t="s">
        <v>138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ht="30.75" hidden="1" customHeight="1" x14ac:dyDescent="0.2">
      <c r="A425" s="17" t="s">
        <v>100</v>
      </c>
      <c r="B425" s="16" t="s">
        <v>137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s="18" customFormat="1" ht="12" hidden="1" customHeight="1" x14ac:dyDescent="0.2">
      <c r="A426" s="22" t="s">
        <v>136</v>
      </c>
      <c r="B426" s="21" t="s">
        <v>135</v>
      </c>
      <c r="C426" s="20">
        <f t="shared" ref="C426:N426" si="171">C427+C428+C429</f>
        <v>0</v>
      </c>
      <c r="D426" s="20">
        <f t="shared" si="171"/>
        <v>0</v>
      </c>
      <c r="E426" s="20">
        <f t="shared" si="171"/>
        <v>0</v>
      </c>
      <c r="F426" s="20">
        <f t="shared" si="171"/>
        <v>0</v>
      </c>
      <c r="G426" s="20">
        <f t="shared" si="171"/>
        <v>0</v>
      </c>
      <c r="H426" s="20">
        <f t="shared" si="171"/>
        <v>0</v>
      </c>
      <c r="I426" s="20">
        <f t="shared" si="171"/>
        <v>0</v>
      </c>
      <c r="J426" s="20">
        <f t="shared" si="171"/>
        <v>0</v>
      </c>
      <c r="K426" s="20">
        <f t="shared" si="171"/>
        <v>0</v>
      </c>
      <c r="L426" s="20">
        <f t="shared" si="171"/>
        <v>0</v>
      </c>
      <c r="M426" s="20">
        <f t="shared" si="171"/>
        <v>0</v>
      </c>
      <c r="N426" s="20">
        <f t="shared" si="171"/>
        <v>0</v>
      </c>
      <c r="O426" s="19"/>
    </row>
    <row r="427" spans="1:15" ht="21.75" hidden="1" customHeight="1" x14ac:dyDescent="0.2">
      <c r="A427" s="17" t="s">
        <v>104</v>
      </c>
      <c r="B427" s="16" t="s">
        <v>134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t="17.25" hidden="1" customHeight="1" x14ac:dyDescent="0.2">
      <c r="A428" s="17" t="s">
        <v>102</v>
      </c>
      <c r="B428" s="16" t="s">
        <v>133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ht="14.25" hidden="1" customHeight="1" x14ac:dyDescent="0.2">
      <c r="A429" s="17" t="s">
        <v>100</v>
      </c>
      <c r="B429" s="16" t="s">
        <v>132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s="18" customFormat="1" ht="18" hidden="1" customHeight="1" x14ac:dyDescent="0.2">
      <c r="A430" s="22" t="s">
        <v>131</v>
      </c>
      <c r="B430" s="21" t="s">
        <v>130</v>
      </c>
      <c r="C430" s="20">
        <f t="shared" ref="C430:N430" si="172">C431+C432+C433</f>
        <v>0</v>
      </c>
      <c r="D430" s="20">
        <f t="shared" si="172"/>
        <v>0</v>
      </c>
      <c r="E430" s="20">
        <f t="shared" si="172"/>
        <v>0</v>
      </c>
      <c r="F430" s="20">
        <f t="shared" si="172"/>
        <v>0</v>
      </c>
      <c r="G430" s="20">
        <f t="shared" si="172"/>
        <v>0</v>
      </c>
      <c r="H430" s="20">
        <f t="shared" si="172"/>
        <v>0</v>
      </c>
      <c r="I430" s="20">
        <f t="shared" si="172"/>
        <v>0</v>
      </c>
      <c r="J430" s="20">
        <f t="shared" si="172"/>
        <v>0</v>
      </c>
      <c r="K430" s="20">
        <f t="shared" si="172"/>
        <v>0</v>
      </c>
      <c r="L430" s="20">
        <f t="shared" si="172"/>
        <v>0</v>
      </c>
      <c r="M430" s="20">
        <f t="shared" si="172"/>
        <v>0</v>
      </c>
      <c r="N430" s="20">
        <f t="shared" si="172"/>
        <v>0</v>
      </c>
      <c r="O430" s="19"/>
    </row>
    <row r="431" spans="1:15" ht="24" hidden="1" customHeight="1" x14ac:dyDescent="0.2">
      <c r="A431" s="17" t="s">
        <v>104</v>
      </c>
      <c r="B431" s="16" t="s">
        <v>129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t="19.5" hidden="1" customHeight="1" x14ac:dyDescent="0.2">
      <c r="A432" s="17" t="s">
        <v>102</v>
      </c>
      <c r="B432" s="16" t="s">
        <v>128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ht="15" hidden="1" customHeight="1" x14ac:dyDescent="0.2">
      <c r="A433" s="17" t="s">
        <v>100</v>
      </c>
      <c r="B433" s="16" t="s">
        <v>127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s="44" customFormat="1" ht="17.25" hidden="1" customHeight="1" x14ac:dyDescent="0.2">
      <c r="A434" s="27" t="s">
        <v>126</v>
      </c>
      <c r="B434" s="26" t="s">
        <v>125</v>
      </c>
      <c r="C434" s="24">
        <f t="shared" ref="C434:N434" si="173">C435+C436+C437</f>
        <v>0</v>
      </c>
      <c r="D434" s="24">
        <f t="shared" si="173"/>
        <v>0</v>
      </c>
      <c r="E434" s="24">
        <f t="shared" si="173"/>
        <v>0</v>
      </c>
      <c r="F434" s="24">
        <f t="shared" si="173"/>
        <v>0</v>
      </c>
      <c r="G434" s="24">
        <f t="shared" si="173"/>
        <v>0</v>
      </c>
      <c r="H434" s="24">
        <f t="shared" si="173"/>
        <v>0</v>
      </c>
      <c r="I434" s="24">
        <f t="shared" si="173"/>
        <v>0</v>
      </c>
      <c r="J434" s="24">
        <f t="shared" si="173"/>
        <v>0</v>
      </c>
      <c r="K434" s="24">
        <f t="shared" si="173"/>
        <v>0</v>
      </c>
      <c r="L434" s="24">
        <f t="shared" si="173"/>
        <v>0</v>
      </c>
      <c r="M434" s="24">
        <f t="shared" si="173"/>
        <v>0</v>
      </c>
      <c r="N434" s="24">
        <f t="shared" si="173"/>
        <v>0</v>
      </c>
      <c r="O434" s="45"/>
    </row>
    <row r="435" spans="1:15" ht="11.25" hidden="1" customHeight="1" x14ac:dyDescent="0.2">
      <c r="A435" s="17" t="s">
        <v>104</v>
      </c>
      <c r="B435" s="16" t="s">
        <v>124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t="13.5" hidden="1" customHeight="1" x14ac:dyDescent="0.2">
      <c r="A436" s="17" t="s">
        <v>102</v>
      </c>
      <c r="B436" s="16" t="s">
        <v>123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ht="10.5" hidden="1" customHeight="1" x14ac:dyDescent="0.2">
      <c r="A437" s="17" t="s">
        <v>100</v>
      </c>
      <c r="B437" s="16" t="s">
        <v>122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s="18" customFormat="1" ht="14.25" hidden="1" customHeight="1" x14ac:dyDescent="0.2">
      <c r="A438" s="22" t="s">
        <v>121</v>
      </c>
      <c r="B438" s="21" t="s">
        <v>120</v>
      </c>
      <c r="C438" s="20">
        <f t="shared" ref="C438:N438" si="174">C439+C440+C441</f>
        <v>0</v>
      </c>
      <c r="D438" s="20">
        <f t="shared" si="174"/>
        <v>0</v>
      </c>
      <c r="E438" s="20">
        <f t="shared" si="174"/>
        <v>0</v>
      </c>
      <c r="F438" s="20">
        <f t="shared" si="174"/>
        <v>0</v>
      </c>
      <c r="G438" s="20">
        <f t="shared" si="174"/>
        <v>0</v>
      </c>
      <c r="H438" s="20">
        <f t="shared" si="174"/>
        <v>0</v>
      </c>
      <c r="I438" s="20">
        <f t="shared" si="174"/>
        <v>0</v>
      </c>
      <c r="J438" s="20">
        <f t="shared" si="174"/>
        <v>0</v>
      </c>
      <c r="K438" s="20">
        <f t="shared" si="174"/>
        <v>0</v>
      </c>
      <c r="L438" s="20">
        <f t="shared" si="174"/>
        <v>0</v>
      </c>
      <c r="M438" s="20">
        <f t="shared" si="174"/>
        <v>0</v>
      </c>
      <c r="N438" s="20">
        <f t="shared" si="174"/>
        <v>0</v>
      </c>
      <c r="O438" s="19"/>
    </row>
    <row r="439" spans="1:15" ht="13.5" hidden="1" customHeight="1" x14ac:dyDescent="0.2">
      <c r="A439" s="17" t="s">
        <v>104</v>
      </c>
      <c r="B439" s="16" t="s">
        <v>119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t="18" hidden="1" customHeight="1" x14ac:dyDescent="0.2">
      <c r="A440" s="17" t="s">
        <v>102</v>
      </c>
      <c r="B440" s="16" t="s">
        <v>118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ht="10.5" hidden="1" customHeight="1" x14ac:dyDescent="0.2">
      <c r="A441" s="17" t="s">
        <v>100</v>
      </c>
      <c r="B441" s="16" t="s">
        <v>117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s="18" customFormat="1" ht="20.25" hidden="1" customHeight="1" x14ac:dyDescent="0.2">
      <c r="A442" s="22" t="s">
        <v>116</v>
      </c>
      <c r="B442" s="21" t="s">
        <v>115</v>
      </c>
      <c r="C442" s="20">
        <f t="shared" ref="C442:N442" si="175">C443+C444+C445</f>
        <v>0</v>
      </c>
      <c r="D442" s="20">
        <f t="shared" si="175"/>
        <v>0</v>
      </c>
      <c r="E442" s="20">
        <f t="shared" si="175"/>
        <v>0</v>
      </c>
      <c r="F442" s="20">
        <f t="shared" si="175"/>
        <v>0</v>
      </c>
      <c r="G442" s="20">
        <f t="shared" si="175"/>
        <v>0</v>
      </c>
      <c r="H442" s="20">
        <f t="shared" si="175"/>
        <v>0</v>
      </c>
      <c r="I442" s="20">
        <f t="shared" si="175"/>
        <v>0</v>
      </c>
      <c r="J442" s="20">
        <f t="shared" si="175"/>
        <v>0</v>
      </c>
      <c r="K442" s="20">
        <f t="shared" si="175"/>
        <v>0</v>
      </c>
      <c r="L442" s="20">
        <f t="shared" si="175"/>
        <v>0</v>
      </c>
      <c r="M442" s="20">
        <f t="shared" si="175"/>
        <v>0</v>
      </c>
      <c r="N442" s="20">
        <f t="shared" si="175"/>
        <v>0</v>
      </c>
      <c r="O442" s="19"/>
    </row>
    <row r="443" spans="1:15" ht="15" hidden="1" customHeight="1" x14ac:dyDescent="0.2">
      <c r="A443" s="17" t="s">
        <v>104</v>
      </c>
      <c r="B443" s="16" t="s">
        <v>114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t="14.25" hidden="1" customHeight="1" x14ac:dyDescent="0.2">
      <c r="A444" s="17" t="s">
        <v>102</v>
      </c>
      <c r="B444" s="16" t="s">
        <v>113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ht="14.25" hidden="1" customHeight="1" x14ac:dyDescent="0.2">
      <c r="A445" s="17" t="s">
        <v>100</v>
      </c>
      <c r="B445" s="16" t="s">
        <v>112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s="18" customFormat="1" ht="9.75" hidden="1" customHeight="1" x14ac:dyDescent="0.2">
      <c r="A446" s="22" t="s">
        <v>111</v>
      </c>
      <c r="B446" s="21" t="s">
        <v>110</v>
      </c>
      <c r="C446" s="20">
        <f t="shared" ref="C446:N446" si="176">C447+C448+C449</f>
        <v>0</v>
      </c>
      <c r="D446" s="20">
        <f t="shared" si="176"/>
        <v>0</v>
      </c>
      <c r="E446" s="20">
        <f t="shared" si="176"/>
        <v>0</v>
      </c>
      <c r="F446" s="20">
        <f t="shared" si="176"/>
        <v>0</v>
      </c>
      <c r="G446" s="20">
        <f t="shared" si="176"/>
        <v>0</v>
      </c>
      <c r="H446" s="20">
        <f t="shared" si="176"/>
        <v>0</v>
      </c>
      <c r="I446" s="20">
        <f t="shared" si="176"/>
        <v>0</v>
      </c>
      <c r="J446" s="20">
        <f t="shared" si="176"/>
        <v>0</v>
      </c>
      <c r="K446" s="20">
        <f t="shared" si="176"/>
        <v>0</v>
      </c>
      <c r="L446" s="20">
        <f t="shared" si="176"/>
        <v>0</v>
      </c>
      <c r="M446" s="20">
        <f t="shared" si="176"/>
        <v>0</v>
      </c>
      <c r="N446" s="20">
        <f t="shared" si="176"/>
        <v>0</v>
      </c>
      <c r="O446" s="19"/>
    </row>
    <row r="447" spans="1:15" ht="14.25" hidden="1" customHeight="1" x14ac:dyDescent="0.2">
      <c r="A447" s="17" t="s">
        <v>104</v>
      </c>
      <c r="B447" s="16" t="s">
        <v>109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t="12.75" hidden="1" customHeight="1" x14ac:dyDescent="0.2">
      <c r="A448" s="17" t="s">
        <v>102</v>
      </c>
      <c r="B448" s="16" t="s">
        <v>108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5" ht="17.25" hidden="1" customHeight="1" x14ac:dyDescent="0.2">
      <c r="A449" s="17" t="s">
        <v>100</v>
      </c>
      <c r="B449" s="16" t="s">
        <v>107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s="18" customFormat="1" ht="18" hidden="1" customHeight="1" x14ac:dyDescent="0.2">
      <c r="A450" s="22" t="s">
        <v>106</v>
      </c>
      <c r="B450" s="21" t="s">
        <v>105</v>
      </c>
      <c r="C450" s="20">
        <f t="shared" ref="C450:N450" si="177">C451+C452+C453</f>
        <v>0</v>
      </c>
      <c r="D450" s="20">
        <f t="shared" si="177"/>
        <v>0</v>
      </c>
      <c r="E450" s="20">
        <f t="shared" si="177"/>
        <v>0</v>
      </c>
      <c r="F450" s="20">
        <f t="shared" si="177"/>
        <v>0</v>
      </c>
      <c r="G450" s="20">
        <f t="shared" si="177"/>
        <v>0</v>
      </c>
      <c r="H450" s="20">
        <f t="shared" si="177"/>
        <v>0</v>
      </c>
      <c r="I450" s="20">
        <f t="shared" si="177"/>
        <v>0</v>
      </c>
      <c r="J450" s="20">
        <f t="shared" si="177"/>
        <v>0</v>
      </c>
      <c r="K450" s="20">
        <f t="shared" si="177"/>
        <v>0</v>
      </c>
      <c r="L450" s="20">
        <f t="shared" si="177"/>
        <v>0</v>
      </c>
      <c r="M450" s="20">
        <f t="shared" si="177"/>
        <v>0</v>
      </c>
      <c r="N450" s="20">
        <f t="shared" si="177"/>
        <v>0</v>
      </c>
      <c r="O450" s="19"/>
    </row>
    <row r="451" spans="1:25" ht="19.5" hidden="1" customHeight="1" x14ac:dyDescent="0.2">
      <c r="A451" s="17" t="s">
        <v>104</v>
      </c>
      <c r="B451" s="16" t="s">
        <v>103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ht="12.75" hidden="1" customHeight="1" x14ac:dyDescent="0.2">
      <c r="A452" s="17" t="s">
        <v>102</v>
      </c>
      <c r="B452" s="16" t="s">
        <v>101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5" ht="12.75" hidden="1" customHeight="1" x14ac:dyDescent="0.2">
      <c r="A453" s="591" t="s">
        <v>100</v>
      </c>
      <c r="B453" s="592" t="s">
        <v>99</v>
      </c>
      <c r="C453" s="593"/>
      <c r="D453" s="593"/>
      <c r="E453" s="593">
        <f>C453+D453</f>
        <v>0</v>
      </c>
      <c r="F453" s="593">
        <f>G453+H453+I453+J453</f>
        <v>0</v>
      </c>
      <c r="G453" s="593"/>
      <c r="H453" s="593"/>
      <c r="I453" s="593"/>
      <c r="J453" s="593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s="39" customFormat="1" ht="27.75" customHeight="1" x14ac:dyDescent="0.2">
      <c r="A454" s="254" t="s">
        <v>98</v>
      </c>
      <c r="B454" s="255" t="s">
        <v>97</v>
      </c>
      <c r="C454" s="256">
        <f t="shared" ref="C454:N454" si="178">C455+C456+C457+C458+C459+C460+C461+C462+C463+C464+C465+C466+C467+C468</f>
        <v>132</v>
      </c>
      <c r="D454" s="256">
        <f t="shared" si="178"/>
        <v>0</v>
      </c>
      <c r="E454" s="256">
        <f t="shared" si="178"/>
        <v>132</v>
      </c>
      <c r="F454" s="256">
        <f t="shared" si="178"/>
        <v>132</v>
      </c>
      <c r="G454" s="256">
        <f t="shared" si="178"/>
        <v>36</v>
      </c>
      <c r="H454" s="256">
        <f t="shared" si="178"/>
        <v>32</v>
      </c>
      <c r="I454" s="256">
        <f t="shared" si="178"/>
        <v>32</v>
      </c>
      <c r="J454" s="256">
        <f t="shared" si="178"/>
        <v>32</v>
      </c>
      <c r="K454" s="579">
        <f t="shared" si="178"/>
        <v>0</v>
      </c>
      <c r="L454" s="42">
        <f t="shared" si="178"/>
        <v>132</v>
      </c>
      <c r="M454" s="42">
        <f t="shared" si="178"/>
        <v>134</v>
      </c>
      <c r="N454" s="42">
        <f t="shared" si="178"/>
        <v>136</v>
      </c>
      <c r="O454" s="40"/>
      <c r="P454" s="417"/>
      <c r="Q454" s="245"/>
      <c r="R454" s="237"/>
      <c r="S454" s="237"/>
      <c r="T454" s="237"/>
      <c r="U454" s="503">
        <f>G454+H454</f>
        <v>68</v>
      </c>
      <c r="Y454" s="500"/>
    </row>
    <row r="455" spans="1:25" s="18" customFormat="1" hidden="1" x14ac:dyDescent="0.2">
      <c r="A455" s="641" t="s">
        <v>96</v>
      </c>
      <c r="B455" s="642" t="s">
        <v>95</v>
      </c>
      <c r="C455" s="637"/>
      <c r="D455" s="637"/>
      <c r="E455" s="643">
        <f t="shared" ref="E455:E471" si="179">C455+D455</f>
        <v>0</v>
      </c>
      <c r="F455" s="643">
        <f t="shared" ref="F455:F468" si="180">G455+H455+I455+J455</f>
        <v>0</v>
      </c>
      <c r="G455" s="643"/>
      <c r="H455" s="643"/>
      <c r="I455" s="643"/>
      <c r="J455" s="643"/>
      <c r="K455" s="20">
        <v>0</v>
      </c>
      <c r="L455" s="20">
        <v>0</v>
      </c>
      <c r="M455" s="20">
        <v>0</v>
      </c>
      <c r="N455" s="20">
        <v>0</v>
      </c>
      <c r="O455" s="41">
        <v>1</v>
      </c>
    </row>
    <row r="456" spans="1:25" s="18" customFormat="1" hidden="1" x14ac:dyDescent="0.2">
      <c r="A456" s="22" t="s">
        <v>94</v>
      </c>
      <c r="B456" s="21" t="s">
        <v>93</v>
      </c>
      <c r="C456" s="20"/>
      <c r="D456" s="20"/>
      <c r="E456" s="20">
        <f t="shared" si="179"/>
        <v>0</v>
      </c>
      <c r="F456" s="20">
        <f t="shared" si="180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25" s="18" customFormat="1" hidden="1" x14ac:dyDescent="0.2">
      <c r="A457" s="22" t="s">
        <v>92</v>
      </c>
      <c r="B457" s="21" t="s">
        <v>91</v>
      </c>
      <c r="C457" s="20"/>
      <c r="D457" s="20"/>
      <c r="E457" s="20">
        <f t="shared" si="179"/>
        <v>0</v>
      </c>
      <c r="F457" s="20">
        <f t="shared" si="180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5" s="18" customFormat="1" ht="25.5" hidden="1" x14ac:dyDescent="0.2">
      <c r="A458" s="22" t="s">
        <v>90</v>
      </c>
      <c r="B458" s="21" t="s">
        <v>89</v>
      </c>
      <c r="C458" s="20"/>
      <c r="D458" s="20"/>
      <c r="E458" s="20">
        <f t="shared" si="179"/>
        <v>0</v>
      </c>
      <c r="F458" s="20">
        <f t="shared" si="180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idden="1" x14ac:dyDescent="0.2">
      <c r="A459" s="22" t="s">
        <v>88</v>
      </c>
      <c r="B459" s="21" t="s">
        <v>87</v>
      </c>
      <c r="C459" s="20"/>
      <c r="D459" s="20"/>
      <c r="E459" s="20">
        <f t="shared" si="179"/>
        <v>0</v>
      </c>
      <c r="F459" s="20">
        <f t="shared" si="180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idden="1" x14ac:dyDescent="0.2">
      <c r="A460" s="22" t="s">
        <v>86</v>
      </c>
      <c r="B460" s="21" t="s">
        <v>85</v>
      </c>
      <c r="C460" s="20"/>
      <c r="D460" s="20"/>
      <c r="E460" s="20">
        <f t="shared" si="179"/>
        <v>0</v>
      </c>
      <c r="F460" s="20">
        <f t="shared" si="180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84</v>
      </c>
      <c r="B461" s="21" t="s">
        <v>83</v>
      </c>
      <c r="C461" s="20"/>
      <c r="D461" s="20"/>
      <c r="E461" s="20">
        <f t="shared" si="179"/>
        <v>0</v>
      </c>
      <c r="F461" s="20">
        <f t="shared" si="180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t="25.5" hidden="1" x14ac:dyDescent="0.2">
      <c r="A462" s="22" t="s">
        <v>82</v>
      </c>
      <c r="B462" s="21" t="s">
        <v>81</v>
      </c>
      <c r="C462" s="20"/>
      <c r="D462" s="20"/>
      <c r="E462" s="20">
        <f t="shared" si="179"/>
        <v>0</v>
      </c>
      <c r="F462" s="20">
        <f t="shared" si="180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idden="1" x14ac:dyDescent="0.2">
      <c r="A463" s="22" t="s">
        <v>80</v>
      </c>
      <c r="B463" s="21" t="s">
        <v>79</v>
      </c>
      <c r="C463" s="20"/>
      <c r="D463" s="20"/>
      <c r="E463" s="20">
        <f t="shared" si="179"/>
        <v>0</v>
      </c>
      <c r="F463" s="20">
        <f t="shared" si="180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5.5" hidden="1" x14ac:dyDescent="0.2">
      <c r="A464" s="22" t="s">
        <v>78</v>
      </c>
      <c r="B464" s="21" t="s">
        <v>77</v>
      </c>
      <c r="C464" s="20"/>
      <c r="D464" s="20"/>
      <c r="E464" s="20">
        <f t="shared" si="179"/>
        <v>0</v>
      </c>
      <c r="F464" s="20">
        <f t="shared" si="180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31" s="18" customFormat="1" hidden="1" x14ac:dyDescent="0.2">
      <c r="A465" s="22" t="s">
        <v>76</v>
      </c>
      <c r="B465" s="21" t="s">
        <v>75</v>
      </c>
      <c r="C465" s="20"/>
      <c r="D465" s="20"/>
      <c r="E465" s="20">
        <f t="shared" si="179"/>
        <v>0</v>
      </c>
      <c r="F465" s="20">
        <f t="shared" si="180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31" s="18" customFormat="1" hidden="1" x14ac:dyDescent="0.2">
      <c r="A466" s="22" t="s">
        <v>74</v>
      </c>
      <c r="B466" s="21" t="s">
        <v>73</v>
      </c>
      <c r="C466" s="20"/>
      <c r="D466" s="20"/>
      <c r="E466" s="20">
        <f t="shared" si="179"/>
        <v>0</v>
      </c>
      <c r="F466" s="20">
        <f t="shared" si="180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31" s="18" customFormat="1" ht="7.5" hidden="1" customHeight="1" x14ac:dyDescent="0.2">
      <c r="A467" s="600" t="s">
        <v>72</v>
      </c>
      <c r="B467" s="601" t="s">
        <v>71</v>
      </c>
      <c r="C467" s="602"/>
      <c r="D467" s="602"/>
      <c r="E467" s="602">
        <f t="shared" si="179"/>
        <v>0</v>
      </c>
      <c r="F467" s="602">
        <f t="shared" si="180"/>
        <v>0</v>
      </c>
      <c r="G467" s="602"/>
      <c r="H467" s="602"/>
      <c r="I467" s="602"/>
      <c r="J467" s="602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31" s="18" customFormat="1" x14ac:dyDescent="0.2">
      <c r="A468" s="139" t="s">
        <v>70</v>
      </c>
      <c r="B468" s="140" t="s">
        <v>69</v>
      </c>
      <c r="C468" s="141">
        <v>132</v>
      </c>
      <c r="D468" s="141">
        <v>0</v>
      </c>
      <c r="E468" s="141">
        <f t="shared" si="179"/>
        <v>132</v>
      </c>
      <c r="F468" s="141">
        <f t="shared" si="180"/>
        <v>132</v>
      </c>
      <c r="G468" s="141">
        <v>36</v>
      </c>
      <c r="H468" s="141">
        <v>32</v>
      </c>
      <c r="I468" s="141">
        <v>32</v>
      </c>
      <c r="J468" s="141">
        <v>32</v>
      </c>
      <c r="K468" s="570">
        <v>0</v>
      </c>
      <c r="L468" s="42">
        <v>132</v>
      </c>
      <c r="M468" s="42">
        <v>134</v>
      </c>
      <c r="N468" s="42">
        <v>136</v>
      </c>
      <c r="O468" s="19">
        <v>1</v>
      </c>
      <c r="P468" s="417"/>
      <c r="Q468" s="244"/>
      <c r="R468" s="238"/>
      <c r="S468" s="238"/>
      <c r="T468" s="238"/>
      <c r="U468" s="501">
        <f>G468+H468</f>
        <v>68</v>
      </c>
      <c r="Y468" s="500"/>
      <c r="AE468" s="18" t="s">
        <v>958</v>
      </c>
    </row>
    <row r="469" spans="1:31" s="18" customFormat="1" ht="26.25" customHeight="1" x14ac:dyDescent="0.2">
      <c r="A469" s="1032" t="s">
        <v>998</v>
      </c>
      <c r="B469" s="1005">
        <v>60</v>
      </c>
      <c r="C469" s="141">
        <f>C470+C471</f>
        <v>1439.08</v>
      </c>
      <c r="D469" s="141">
        <f>D470+D471</f>
        <v>0</v>
      </c>
      <c r="E469" s="141">
        <f t="shared" si="179"/>
        <v>1439.08</v>
      </c>
      <c r="F469" s="141">
        <f>G469+H469+I469+J469</f>
        <v>1439.075</v>
      </c>
      <c r="G469" s="141">
        <f>G470+G471</f>
        <v>0</v>
      </c>
      <c r="H469" s="141">
        <f t="shared" ref="H469:J469" si="181">H470+H471</f>
        <v>1439.075</v>
      </c>
      <c r="I469" s="141">
        <f t="shared" si="181"/>
        <v>0</v>
      </c>
      <c r="J469" s="141">
        <f t="shared" si="181"/>
        <v>0</v>
      </c>
      <c r="K469" s="943"/>
      <c r="L469" s="944"/>
      <c r="M469" s="944"/>
      <c r="N469" s="944"/>
      <c r="O469" s="19"/>
      <c r="P469" s="417"/>
      <c r="Q469" s="244"/>
      <c r="R469" s="238"/>
      <c r="S469" s="238"/>
      <c r="T469" s="238"/>
      <c r="U469" s="501">
        <f t="shared" ref="U469:U476" si="182">G469+H469</f>
        <v>1439.075</v>
      </c>
      <c r="Y469" s="503"/>
    </row>
    <row r="470" spans="1:31" s="18" customFormat="1" ht="15" x14ac:dyDescent="0.25">
      <c r="A470" s="942" t="s">
        <v>994</v>
      </c>
      <c r="B470" s="941" t="s">
        <v>1000</v>
      </c>
      <c r="C470" s="141">
        <v>1209.31</v>
      </c>
      <c r="D470" s="141"/>
      <c r="E470" s="141">
        <f t="shared" si="179"/>
        <v>1209.31</v>
      </c>
      <c r="F470" s="343">
        <f t="shared" ref="F470:F471" si="183">G470+H470+I470+J470</f>
        <v>1209.307</v>
      </c>
      <c r="G470" s="343">
        <v>0</v>
      </c>
      <c r="H470" s="343">
        <v>1209.307</v>
      </c>
      <c r="I470" s="343">
        <v>0</v>
      </c>
      <c r="J470" s="343">
        <v>0</v>
      </c>
      <c r="K470" s="943"/>
      <c r="L470" s="944"/>
      <c r="M470" s="944"/>
      <c r="N470" s="944"/>
      <c r="O470" s="19"/>
      <c r="P470" s="417"/>
      <c r="Q470" s="244"/>
      <c r="R470" s="238"/>
      <c r="S470" s="238"/>
      <c r="T470" s="238"/>
      <c r="U470" s="504">
        <f t="shared" si="182"/>
        <v>1209.307</v>
      </c>
      <c r="Y470" s="500"/>
    </row>
    <row r="471" spans="1:31" s="18" customFormat="1" ht="15" x14ac:dyDescent="0.25">
      <c r="A471" s="1004" t="s">
        <v>996</v>
      </c>
      <c r="B471" s="1005" t="s">
        <v>1001</v>
      </c>
      <c r="C471" s="141">
        <v>229.77</v>
      </c>
      <c r="D471" s="141"/>
      <c r="E471" s="141">
        <f t="shared" si="179"/>
        <v>229.77</v>
      </c>
      <c r="F471" s="343">
        <f t="shared" si="183"/>
        <v>229.768</v>
      </c>
      <c r="G471" s="343">
        <v>0</v>
      </c>
      <c r="H471" s="343">
        <v>229.768</v>
      </c>
      <c r="I471" s="343">
        <v>0</v>
      </c>
      <c r="J471" s="343">
        <v>0</v>
      </c>
      <c r="K471" s="943"/>
      <c r="L471" s="944"/>
      <c r="M471" s="944"/>
      <c r="N471" s="944"/>
      <c r="O471" s="19"/>
      <c r="P471" s="417"/>
      <c r="Q471" s="244"/>
      <c r="R471" s="238"/>
      <c r="S471" s="238"/>
      <c r="T471" s="238"/>
      <c r="U471" s="504">
        <f t="shared" si="182"/>
        <v>229.768</v>
      </c>
      <c r="Y471" s="500"/>
    </row>
    <row r="472" spans="1:31" s="39" customFormat="1" x14ac:dyDescent="0.2">
      <c r="A472" s="254" t="s">
        <v>68</v>
      </c>
      <c r="B472" s="255" t="s">
        <v>67</v>
      </c>
      <c r="C472" s="256">
        <f t="shared" ref="C472:N472" si="184">C473+C480+C483</f>
        <v>0</v>
      </c>
      <c r="D472" s="256">
        <f t="shared" si="184"/>
        <v>510</v>
      </c>
      <c r="E472" s="256">
        <f t="shared" si="184"/>
        <v>510</v>
      </c>
      <c r="F472" s="256">
        <f t="shared" si="184"/>
        <v>510</v>
      </c>
      <c r="G472" s="256">
        <f t="shared" si="184"/>
        <v>0</v>
      </c>
      <c r="H472" s="256">
        <f t="shared" si="184"/>
        <v>0</v>
      </c>
      <c r="I472" s="256">
        <f t="shared" si="184"/>
        <v>0</v>
      </c>
      <c r="J472" s="256">
        <f t="shared" si="184"/>
        <v>510</v>
      </c>
      <c r="K472" s="579">
        <f t="shared" si="184"/>
        <v>0</v>
      </c>
      <c r="L472" s="42">
        <f t="shared" si="184"/>
        <v>0</v>
      </c>
      <c r="M472" s="42">
        <f t="shared" si="184"/>
        <v>0</v>
      </c>
      <c r="N472" s="42">
        <f t="shared" si="184"/>
        <v>0</v>
      </c>
      <c r="O472" s="40"/>
      <c r="P472" s="417"/>
      <c r="Q472" s="245"/>
      <c r="R472" s="237"/>
      <c r="S472" s="237"/>
      <c r="T472" s="237"/>
      <c r="U472" s="501">
        <f t="shared" si="182"/>
        <v>0</v>
      </c>
      <c r="Y472" s="500"/>
    </row>
    <row r="473" spans="1:31" s="8" customFormat="1" x14ac:dyDescent="0.2">
      <c r="A473" s="254" t="s">
        <v>66</v>
      </c>
      <c r="B473" s="255" t="s">
        <v>65</v>
      </c>
      <c r="C473" s="256">
        <f t="shared" ref="C473:N473" si="185">C474+C479</f>
        <v>0</v>
      </c>
      <c r="D473" s="256">
        <f t="shared" si="185"/>
        <v>510</v>
      </c>
      <c r="E473" s="256">
        <f t="shared" si="185"/>
        <v>510</v>
      </c>
      <c r="F473" s="256">
        <f t="shared" si="185"/>
        <v>510</v>
      </c>
      <c r="G473" s="256">
        <f t="shared" si="185"/>
        <v>0</v>
      </c>
      <c r="H473" s="256">
        <f t="shared" si="185"/>
        <v>0</v>
      </c>
      <c r="I473" s="256">
        <f t="shared" si="185"/>
        <v>0</v>
      </c>
      <c r="J473" s="256">
        <f t="shared" si="185"/>
        <v>510</v>
      </c>
      <c r="K473" s="565">
        <f t="shared" si="185"/>
        <v>0</v>
      </c>
      <c r="L473" s="20">
        <f t="shared" si="185"/>
        <v>0</v>
      </c>
      <c r="M473" s="20">
        <f t="shared" si="185"/>
        <v>0</v>
      </c>
      <c r="N473" s="20">
        <f t="shared" si="185"/>
        <v>0</v>
      </c>
      <c r="O473" s="10"/>
      <c r="P473" s="417"/>
      <c r="Q473" s="244"/>
      <c r="R473" s="237"/>
      <c r="S473" s="237"/>
      <c r="T473" s="237"/>
      <c r="U473" s="501">
        <f t="shared" si="182"/>
        <v>0</v>
      </c>
      <c r="Y473" s="500"/>
    </row>
    <row r="474" spans="1:31" s="18" customFormat="1" x14ac:dyDescent="0.2">
      <c r="A474" s="139" t="s">
        <v>64</v>
      </c>
      <c r="B474" s="140" t="s">
        <v>63</v>
      </c>
      <c r="C474" s="141">
        <f t="shared" ref="C474:N474" si="186">C475+C476+C477+C478</f>
        <v>0</v>
      </c>
      <c r="D474" s="141">
        <f t="shared" si="186"/>
        <v>510</v>
      </c>
      <c r="E474" s="141">
        <f t="shared" si="186"/>
        <v>510</v>
      </c>
      <c r="F474" s="141">
        <f t="shared" si="186"/>
        <v>510</v>
      </c>
      <c r="G474" s="141">
        <f t="shared" si="186"/>
        <v>0</v>
      </c>
      <c r="H474" s="141">
        <f t="shared" si="186"/>
        <v>0</v>
      </c>
      <c r="I474" s="141">
        <f t="shared" si="186"/>
        <v>0</v>
      </c>
      <c r="J474" s="141">
        <f t="shared" si="186"/>
        <v>510</v>
      </c>
      <c r="K474" s="570">
        <f t="shared" si="186"/>
        <v>0</v>
      </c>
      <c r="L474" s="20">
        <f t="shared" si="186"/>
        <v>0</v>
      </c>
      <c r="M474" s="20">
        <f t="shared" si="186"/>
        <v>0</v>
      </c>
      <c r="N474" s="20">
        <f t="shared" si="186"/>
        <v>0</v>
      </c>
      <c r="O474" s="19"/>
      <c r="P474" s="417"/>
      <c r="Q474" s="244"/>
      <c r="R474" s="238"/>
      <c r="S474" s="238"/>
      <c r="T474" s="238"/>
      <c r="U474" s="501">
        <f t="shared" si="182"/>
        <v>0</v>
      </c>
      <c r="Y474" s="500"/>
    </row>
    <row r="475" spans="1:31" hidden="1" x14ac:dyDescent="0.2">
      <c r="A475" s="616" t="s">
        <v>62</v>
      </c>
      <c r="B475" s="617" t="s">
        <v>61</v>
      </c>
      <c r="C475" s="618"/>
      <c r="D475" s="618"/>
      <c r="E475" s="618">
        <f>C475+D475</f>
        <v>0</v>
      </c>
      <c r="F475" s="618">
        <f>G475+H475+I475+J475</f>
        <v>0</v>
      </c>
      <c r="G475" s="618"/>
      <c r="H475" s="618"/>
      <c r="I475" s="618"/>
      <c r="J475" s="618"/>
      <c r="K475" s="15">
        <v>0</v>
      </c>
      <c r="L475" s="15">
        <v>0</v>
      </c>
      <c r="M475" s="15">
        <v>0</v>
      </c>
      <c r="N475" s="15">
        <v>0</v>
      </c>
      <c r="O475" s="2">
        <v>2</v>
      </c>
    </row>
    <row r="476" spans="1:31" s="31" customFormat="1" ht="12.75" customHeight="1" x14ac:dyDescent="0.2">
      <c r="A476" s="1062" t="s">
        <v>60</v>
      </c>
      <c r="B476" s="1063" t="s">
        <v>59</v>
      </c>
      <c r="C476" s="1064">
        <v>0</v>
      </c>
      <c r="D476" s="1064">
        <v>510</v>
      </c>
      <c r="E476" s="1064">
        <f>C476+D476</f>
        <v>510</v>
      </c>
      <c r="F476" s="1064">
        <f>G476+H476+I476+J476</f>
        <v>510</v>
      </c>
      <c r="G476" s="1064">
        <v>0</v>
      </c>
      <c r="H476" s="1064">
        <v>0</v>
      </c>
      <c r="I476" s="1064">
        <v>0</v>
      </c>
      <c r="J476" s="1064">
        <v>510</v>
      </c>
      <c r="K476" s="581">
        <v>0</v>
      </c>
      <c r="L476" s="969">
        <v>0</v>
      </c>
      <c r="M476" s="969">
        <v>0</v>
      </c>
      <c r="N476" s="969">
        <v>0</v>
      </c>
      <c r="O476" s="32">
        <v>2</v>
      </c>
      <c r="P476" s="417"/>
      <c r="Q476" s="239"/>
      <c r="R476" s="240"/>
      <c r="S476" s="239"/>
      <c r="T476" s="239"/>
      <c r="U476" s="504">
        <f t="shared" si="182"/>
        <v>0</v>
      </c>
      <c r="Y476" s="500"/>
    </row>
    <row r="477" spans="1:31" hidden="1" x14ac:dyDescent="0.2">
      <c r="A477" s="622" t="s">
        <v>58</v>
      </c>
      <c r="B477" s="623" t="s">
        <v>57</v>
      </c>
      <c r="C477" s="624"/>
      <c r="D477" s="624"/>
      <c r="E477" s="624">
        <f>C477+D477</f>
        <v>0</v>
      </c>
      <c r="F477" s="624">
        <f>G477+H477+I477+J477</f>
        <v>0</v>
      </c>
      <c r="G477" s="624"/>
      <c r="H477" s="624"/>
      <c r="I477" s="624"/>
      <c r="J477" s="624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31" hidden="1" x14ac:dyDescent="0.2">
      <c r="A478" s="594" t="s">
        <v>56</v>
      </c>
      <c r="B478" s="595" t="s">
        <v>55</v>
      </c>
      <c r="C478" s="596"/>
      <c r="D478" s="28"/>
      <c r="E478" s="28">
        <f>C478+D478</f>
        <v>0</v>
      </c>
      <c r="F478" s="596">
        <f>G478+H478+I478+J478</f>
        <v>0</v>
      </c>
      <c r="G478" s="596"/>
      <c r="H478" s="596"/>
      <c r="I478" s="596"/>
      <c r="J478" s="596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31" s="18" customFormat="1" ht="3.75" hidden="1" customHeight="1" thickBot="1" x14ac:dyDescent="0.25">
      <c r="A479" s="139" t="s">
        <v>54</v>
      </c>
      <c r="B479" s="140" t="s">
        <v>53</v>
      </c>
      <c r="C479" s="927">
        <v>0</v>
      </c>
      <c r="D479" s="558">
        <v>0</v>
      </c>
      <c r="E479" s="527">
        <f>C479+D479</f>
        <v>0</v>
      </c>
      <c r="F479" s="256">
        <f>G479+H479+I479+J479</f>
        <v>0</v>
      </c>
      <c r="G479" s="141"/>
      <c r="H479" s="141"/>
      <c r="I479" s="141"/>
      <c r="J479" s="141"/>
      <c r="K479" s="570">
        <v>0</v>
      </c>
      <c r="L479" s="20">
        <v>0</v>
      </c>
      <c r="M479" s="20">
        <v>0</v>
      </c>
      <c r="N479" s="20">
        <v>0</v>
      </c>
      <c r="O479" s="19">
        <v>2</v>
      </c>
      <c r="P479" s="417"/>
      <c r="Q479" s="238"/>
      <c r="R479" s="238"/>
      <c r="S479" s="238"/>
      <c r="T479" s="238"/>
      <c r="U479" s="406"/>
      <c r="Y479" s="406"/>
    </row>
    <row r="480" spans="1:31" s="8" customFormat="1" ht="2.25" hidden="1" customHeight="1" x14ac:dyDescent="0.2">
      <c r="A480" s="638" t="s">
        <v>52</v>
      </c>
      <c r="B480" s="639" t="s">
        <v>51</v>
      </c>
      <c r="C480" s="640">
        <f t="shared" ref="C480:N481" si="187">C481</f>
        <v>0</v>
      </c>
      <c r="D480" s="11">
        <f t="shared" si="187"/>
        <v>0</v>
      </c>
      <c r="E480" s="11">
        <f t="shared" si="187"/>
        <v>0</v>
      </c>
      <c r="F480" s="640">
        <f t="shared" si="187"/>
        <v>0</v>
      </c>
      <c r="G480" s="640">
        <f t="shared" si="187"/>
        <v>0</v>
      </c>
      <c r="H480" s="640">
        <f t="shared" si="187"/>
        <v>0</v>
      </c>
      <c r="I480" s="640">
        <f t="shared" si="187"/>
        <v>0</v>
      </c>
      <c r="J480" s="640">
        <f t="shared" si="187"/>
        <v>0</v>
      </c>
      <c r="K480" s="11">
        <f t="shared" si="187"/>
        <v>0</v>
      </c>
      <c r="L480" s="11">
        <f t="shared" si="187"/>
        <v>0</v>
      </c>
      <c r="M480" s="11">
        <f t="shared" si="187"/>
        <v>0</v>
      </c>
      <c r="N480" s="11">
        <f t="shared" si="187"/>
        <v>0</v>
      </c>
      <c r="O480" s="10"/>
    </row>
    <row r="481" spans="1:15" s="18" customFormat="1" ht="12.75" hidden="1" customHeight="1" x14ac:dyDescent="0.2">
      <c r="A481" s="22" t="s">
        <v>50</v>
      </c>
      <c r="B481" s="21" t="s">
        <v>49</v>
      </c>
      <c r="C481" s="20">
        <f t="shared" si="187"/>
        <v>0</v>
      </c>
      <c r="D481" s="20">
        <f t="shared" si="187"/>
        <v>0</v>
      </c>
      <c r="E481" s="20">
        <f t="shared" si="187"/>
        <v>0</v>
      </c>
      <c r="F481" s="20">
        <f t="shared" si="187"/>
        <v>0</v>
      </c>
      <c r="G481" s="20">
        <f t="shared" si="187"/>
        <v>0</v>
      </c>
      <c r="H481" s="20">
        <f t="shared" si="187"/>
        <v>0</v>
      </c>
      <c r="I481" s="20">
        <f t="shared" si="187"/>
        <v>0</v>
      </c>
      <c r="J481" s="20">
        <f t="shared" si="187"/>
        <v>0</v>
      </c>
      <c r="K481" s="20">
        <f t="shared" si="187"/>
        <v>0</v>
      </c>
      <c r="L481" s="20">
        <f t="shared" si="187"/>
        <v>0</v>
      </c>
      <c r="M481" s="20">
        <f t="shared" si="187"/>
        <v>0</v>
      </c>
      <c r="N481" s="20">
        <f t="shared" si="187"/>
        <v>0</v>
      </c>
      <c r="O481" s="19"/>
    </row>
    <row r="482" spans="1:15" ht="14.25" hidden="1" customHeight="1" x14ac:dyDescent="0.2">
      <c r="A482" s="17" t="s">
        <v>48</v>
      </c>
      <c r="B482" s="16" t="s">
        <v>47</v>
      </c>
      <c r="C482" s="15"/>
      <c r="D482" s="15"/>
      <c r="E482" s="15">
        <f>C482+D482</f>
        <v>0</v>
      </c>
      <c r="F482" s="15">
        <f>G482+H482+I482+J482</f>
        <v>0</v>
      </c>
      <c r="G482" s="15"/>
      <c r="H482" s="15"/>
      <c r="I482" s="15"/>
      <c r="J482" s="15"/>
      <c r="K482" s="15">
        <v>0</v>
      </c>
      <c r="L482" s="15">
        <v>0</v>
      </c>
      <c r="M482" s="15">
        <v>0</v>
      </c>
      <c r="N482" s="15">
        <v>0</v>
      </c>
      <c r="O482" s="2">
        <v>2</v>
      </c>
    </row>
    <row r="483" spans="1:15" s="8" customFormat="1" ht="17.25" hidden="1" customHeight="1" x14ac:dyDescent="0.2">
      <c r="A483" s="14" t="s">
        <v>46</v>
      </c>
      <c r="B483" s="13" t="s">
        <v>45</v>
      </c>
      <c r="C483" s="11"/>
      <c r="D483" s="11"/>
      <c r="E483" s="11">
        <f>C483+D483</f>
        <v>0</v>
      </c>
      <c r="F483" s="11">
        <f>G483+H483+I483+J483</f>
        <v>0</v>
      </c>
      <c r="G483" s="11"/>
      <c r="H483" s="11"/>
      <c r="I483" s="11"/>
      <c r="J483" s="11"/>
      <c r="K483" s="11">
        <v>0</v>
      </c>
      <c r="L483" s="11">
        <v>0</v>
      </c>
      <c r="M483" s="11">
        <v>0</v>
      </c>
      <c r="N483" s="11">
        <v>0</v>
      </c>
      <c r="O483" s="10">
        <v>2</v>
      </c>
    </row>
    <row r="484" spans="1:15" s="8" customFormat="1" ht="15" hidden="1" customHeight="1" x14ac:dyDescent="0.2">
      <c r="A484" s="14" t="s">
        <v>44</v>
      </c>
      <c r="B484" s="13" t="s">
        <v>43</v>
      </c>
      <c r="C484" s="11">
        <f t="shared" ref="C484:N484" si="188">C485+C488</f>
        <v>0</v>
      </c>
      <c r="D484" s="11">
        <f t="shared" si="188"/>
        <v>0</v>
      </c>
      <c r="E484" s="11">
        <f t="shared" si="188"/>
        <v>0</v>
      </c>
      <c r="F484" s="11">
        <f t="shared" si="188"/>
        <v>0</v>
      </c>
      <c r="G484" s="11">
        <f t="shared" si="188"/>
        <v>0</v>
      </c>
      <c r="H484" s="11">
        <f t="shared" si="188"/>
        <v>0</v>
      </c>
      <c r="I484" s="11">
        <f t="shared" si="188"/>
        <v>0</v>
      </c>
      <c r="J484" s="11">
        <f t="shared" si="188"/>
        <v>0</v>
      </c>
      <c r="K484" s="11">
        <f t="shared" si="188"/>
        <v>0</v>
      </c>
      <c r="L484" s="11">
        <f t="shared" si="188"/>
        <v>0</v>
      </c>
      <c r="M484" s="11">
        <f t="shared" si="188"/>
        <v>0</v>
      </c>
      <c r="N484" s="11">
        <f t="shared" si="188"/>
        <v>0</v>
      </c>
      <c r="O484" s="10"/>
    </row>
    <row r="485" spans="1:15" s="8" customFormat="1" ht="21.75" hidden="1" customHeight="1" x14ac:dyDescent="0.2">
      <c r="A485" s="14" t="s">
        <v>42</v>
      </c>
      <c r="B485" s="13" t="s">
        <v>41</v>
      </c>
      <c r="C485" s="11">
        <f t="shared" ref="C485:N485" si="189">C486+C487</f>
        <v>0</v>
      </c>
      <c r="D485" s="11">
        <f t="shared" si="189"/>
        <v>0</v>
      </c>
      <c r="E485" s="11">
        <f t="shared" si="189"/>
        <v>0</v>
      </c>
      <c r="F485" s="11">
        <f t="shared" si="189"/>
        <v>0</v>
      </c>
      <c r="G485" s="11">
        <f t="shared" si="189"/>
        <v>0</v>
      </c>
      <c r="H485" s="11">
        <f t="shared" si="189"/>
        <v>0</v>
      </c>
      <c r="I485" s="11">
        <f t="shared" si="189"/>
        <v>0</v>
      </c>
      <c r="J485" s="11">
        <f t="shared" si="189"/>
        <v>0</v>
      </c>
      <c r="K485" s="11">
        <f t="shared" si="189"/>
        <v>0</v>
      </c>
      <c r="L485" s="11">
        <f t="shared" si="189"/>
        <v>0</v>
      </c>
      <c r="M485" s="11">
        <f t="shared" si="189"/>
        <v>0</v>
      </c>
      <c r="N485" s="11">
        <f t="shared" si="189"/>
        <v>0</v>
      </c>
      <c r="O485" s="10"/>
    </row>
    <row r="486" spans="1:15" s="18" customFormat="1" ht="25.5" hidden="1" customHeight="1" x14ac:dyDescent="0.2">
      <c r="A486" s="22" t="s">
        <v>40</v>
      </c>
      <c r="B486" s="21" t="s">
        <v>39</v>
      </c>
      <c r="C486" s="20"/>
      <c r="D486" s="20"/>
      <c r="E486" s="20">
        <f>C486+D486</f>
        <v>0</v>
      </c>
      <c r="F486" s="20">
        <f>G486+H486+I486+J486</f>
        <v>0</v>
      </c>
      <c r="G486" s="20"/>
      <c r="H486" s="20"/>
      <c r="I486" s="20"/>
      <c r="J486" s="20"/>
      <c r="K486" s="20">
        <v>0</v>
      </c>
      <c r="L486" s="20">
        <v>0</v>
      </c>
      <c r="M486" s="20">
        <v>0</v>
      </c>
      <c r="N486" s="20">
        <v>0</v>
      </c>
      <c r="O486" s="19">
        <v>1</v>
      </c>
    </row>
    <row r="487" spans="1:15" s="18" customFormat="1" ht="24" hidden="1" customHeight="1" x14ac:dyDescent="0.2">
      <c r="A487" s="22" t="s">
        <v>38</v>
      </c>
      <c r="B487" s="21" t="s">
        <v>37</v>
      </c>
      <c r="C487" s="20"/>
      <c r="D487" s="20"/>
      <c r="E487" s="20">
        <f>C487+D487</f>
        <v>0</v>
      </c>
      <c r="F487" s="20">
        <f>G487+H487+I487+J487</f>
        <v>0</v>
      </c>
      <c r="G487" s="20"/>
      <c r="H487" s="20"/>
      <c r="I487" s="20"/>
      <c r="J487" s="20"/>
      <c r="K487" s="20">
        <v>0</v>
      </c>
      <c r="L487" s="20">
        <v>0</v>
      </c>
      <c r="M487" s="20">
        <v>0</v>
      </c>
      <c r="N487" s="20">
        <v>0</v>
      </c>
      <c r="O487" s="19">
        <v>1</v>
      </c>
    </row>
    <row r="488" spans="1:15" s="8" customFormat="1" ht="21.75" hidden="1" customHeight="1" x14ac:dyDescent="0.2">
      <c r="A488" s="23" t="s">
        <v>36</v>
      </c>
      <c r="B488" s="13" t="s">
        <v>35</v>
      </c>
      <c r="C488" s="11">
        <f t="shared" ref="C488:N488" si="190">C489+C494+C498</f>
        <v>0</v>
      </c>
      <c r="D488" s="11">
        <f t="shared" si="190"/>
        <v>0</v>
      </c>
      <c r="E488" s="11">
        <f t="shared" si="190"/>
        <v>0</v>
      </c>
      <c r="F488" s="11">
        <f t="shared" si="190"/>
        <v>0</v>
      </c>
      <c r="G488" s="11">
        <f t="shared" si="190"/>
        <v>0</v>
      </c>
      <c r="H488" s="11">
        <f t="shared" si="190"/>
        <v>0</v>
      </c>
      <c r="I488" s="11">
        <f t="shared" si="190"/>
        <v>0</v>
      </c>
      <c r="J488" s="11">
        <f t="shared" si="190"/>
        <v>0</v>
      </c>
      <c r="K488" s="11">
        <f t="shared" si="190"/>
        <v>0</v>
      </c>
      <c r="L488" s="11">
        <f t="shared" si="190"/>
        <v>0</v>
      </c>
      <c r="M488" s="11">
        <f t="shared" si="190"/>
        <v>0</v>
      </c>
      <c r="N488" s="11">
        <f t="shared" si="190"/>
        <v>0</v>
      </c>
      <c r="O488" s="10"/>
    </row>
    <row r="489" spans="1:15" s="18" customFormat="1" ht="18" hidden="1" customHeight="1" x14ac:dyDescent="0.2">
      <c r="A489" s="22" t="s">
        <v>34</v>
      </c>
      <c r="B489" s="21" t="s">
        <v>33</v>
      </c>
      <c r="C489" s="20">
        <f t="shared" ref="C489:N489" si="191">C490+C491+C492+C493</f>
        <v>0</v>
      </c>
      <c r="D489" s="20">
        <f t="shared" si="191"/>
        <v>0</v>
      </c>
      <c r="E489" s="20">
        <f t="shared" si="191"/>
        <v>0</v>
      </c>
      <c r="F489" s="20">
        <f t="shared" si="191"/>
        <v>0</v>
      </c>
      <c r="G489" s="20">
        <f t="shared" si="191"/>
        <v>0</v>
      </c>
      <c r="H489" s="20">
        <f t="shared" si="191"/>
        <v>0</v>
      </c>
      <c r="I489" s="20">
        <f t="shared" si="191"/>
        <v>0</v>
      </c>
      <c r="J489" s="20">
        <f t="shared" si="191"/>
        <v>0</v>
      </c>
      <c r="K489" s="20">
        <f t="shared" si="191"/>
        <v>0</v>
      </c>
      <c r="L489" s="20">
        <f t="shared" si="191"/>
        <v>0</v>
      </c>
      <c r="M489" s="20">
        <f t="shared" si="191"/>
        <v>0</v>
      </c>
      <c r="N489" s="20">
        <f t="shared" si="191"/>
        <v>0</v>
      </c>
      <c r="O489" s="19"/>
    </row>
    <row r="490" spans="1:15" ht="24.75" hidden="1" customHeight="1" x14ac:dyDescent="0.2">
      <c r="A490" s="17" t="s">
        <v>32</v>
      </c>
      <c r="B490" s="16" t="s">
        <v>31</v>
      </c>
      <c r="C490" s="15"/>
      <c r="D490" s="15"/>
      <c r="E490" s="15">
        <f>C490+D490</f>
        <v>0</v>
      </c>
      <c r="F490" s="15">
        <f>G490+H490+I490+J490</f>
        <v>0</v>
      </c>
      <c r="G490" s="15"/>
      <c r="H490" s="15"/>
      <c r="I490" s="15"/>
      <c r="J490" s="15"/>
      <c r="K490" s="15">
        <v>0</v>
      </c>
      <c r="L490" s="15">
        <v>0</v>
      </c>
      <c r="M490" s="15">
        <v>0</v>
      </c>
      <c r="N490" s="15">
        <v>0</v>
      </c>
      <c r="O490" s="2">
        <v>1</v>
      </c>
    </row>
    <row r="491" spans="1:15" ht="10.5" hidden="1" customHeight="1" x14ac:dyDescent="0.2">
      <c r="A491" s="17" t="s">
        <v>30</v>
      </c>
      <c r="B491" s="16" t="s">
        <v>29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14.25" hidden="1" customHeight="1" x14ac:dyDescent="0.2">
      <c r="A492" s="17" t="s">
        <v>28</v>
      </c>
      <c r="B492" s="16" t="s">
        <v>27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19.5" hidden="1" customHeight="1" x14ac:dyDescent="0.2">
      <c r="A493" s="17" t="s">
        <v>26</v>
      </c>
      <c r="B493" s="16" t="s">
        <v>25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16.5" hidden="1" customHeight="1" x14ac:dyDescent="0.2">
      <c r="A494" s="22" t="s">
        <v>24</v>
      </c>
      <c r="B494" s="21" t="s">
        <v>23</v>
      </c>
      <c r="C494" s="20">
        <f t="shared" ref="C494:N494" si="192">C495+C496+C497</f>
        <v>0</v>
      </c>
      <c r="D494" s="20">
        <f t="shared" si="192"/>
        <v>0</v>
      </c>
      <c r="E494" s="20">
        <f t="shared" si="192"/>
        <v>0</v>
      </c>
      <c r="F494" s="20">
        <f t="shared" si="192"/>
        <v>0</v>
      </c>
      <c r="G494" s="20">
        <f t="shared" si="192"/>
        <v>0</v>
      </c>
      <c r="H494" s="20">
        <f t="shared" si="192"/>
        <v>0</v>
      </c>
      <c r="I494" s="20">
        <f t="shared" si="192"/>
        <v>0</v>
      </c>
      <c r="J494" s="20">
        <f t="shared" si="192"/>
        <v>0</v>
      </c>
      <c r="K494" s="20">
        <f t="shared" si="192"/>
        <v>0</v>
      </c>
      <c r="L494" s="20">
        <f t="shared" si="192"/>
        <v>0</v>
      </c>
      <c r="M494" s="20">
        <f t="shared" si="192"/>
        <v>0</v>
      </c>
      <c r="N494" s="20">
        <f t="shared" si="192"/>
        <v>0</v>
      </c>
      <c r="O494" s="19"/>
    </row>
    <row r="495" spans="1:15" ht="19.5" hidden="1" customHeight="1" x14ac:dyDescent="0.2">
      <c r="A495" s="17" t="s">
        <v>22</v>
      </c>
      <c r="B495" s="16" t="s">
        <v>21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15" ht="30" hidden="1" customHeight="1" x14ac:dyDescent="0.2">
      <c r="A496" s="17" t="s">
        <v>20</v>
      </c>
      <c r="B496" s="16" t="s">
        <v>19</v>
      </c>
      <c r="C496" s="15"/>
      <c r="D496" s="15"/>
      <c r="E496" s="15">
        <f>C496+D496</f>
        <v>0</v>
      </c>
      <c r="F496" s="15">
        <f>G496+H496+I496+J496</f>
        <v>0</v>
      </c>
      <c r="G496" s="15"/>
      <c r="H496" s="15"/>
      <c r="I496" s="15"/>
      <c r="J496" s="15"/>
      <c r="K496" s="15">
        <v>0</v>
      </c>
      <c r="L496" s="15">
        <v>0</v>
      </c>
      <c r="M496" s="15">
        <v>0</v>
      </c>
      <c r="N496" s="15">
        <v>0</v>
      </c>
      <c r="O496" s="2">
        <v>1</v>
      </c>
    </row>
    <row r="497" spans="1:25" ht="20.25" hidden="1" customHeight="1" x14ac:dyDescent="0.2">
      <c r="A497" s="17" t="s">
        <v>18</v>
      </c>
      <c r="B497" s="16" t="s">
        <v>17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s="18" customFormat="1" ht="20.25" hidden="1" customHeight="1" x14ac:dyDescent="0.2">
      <c r="A498" s="22" t="s">
        <v>16</v>
      </c>
      <c r="B498" s="21" t="s">
        <v>15</v>
      </c>
      <c r="C498" s="20"/>
      <c r="D498" s="20"/>
      <c r="E498" s="20">
        <f>C498+D498</f>
        <v>0</v>
      </c>
      <c r="F498" s="20">
        <f>G498+H498+I498+J498</f>
        <v>0</v>
      </c>
      <c r="G498" s="20"/>
      <c r="H498" s="20"/>
      <c r="I498" s="20"/>
      <c r="J498" s="20"/>
      <c r="K498" s="20">
        <v>0</v>
      </c>
      <c r="L498" s="20">
        <v>0</v>
      </c>
      <c r="M498" s="20">
        <v>0</v>
      </c>
      <c r="N498" s="20">
        <v>0</v>
      </c>
      <c r="O498" s="19">
        <v>2</v>
      </c>
    </row>
    <row r="499" spans="1:25" s="8" customFormat="1" ht="16.5" hidden="1" customHeight="1" x14ac:dyDescent="0.2">
      <c r="A499" s="14" t="s">
        <v>14</v>
      </c>
      <c r="B499" s="13" t="s">
        <v>13</v>
      </c>
      <c r="C499" s="11">
        <f t="shared" ref="C499:N499" si="193">C500</f>
        <v>0</v>
      </c>
      <c r="D499" s="11">
        <f t="shared" si="193"/>
        <v>0</v>
      </c>
      <c r="E499" s="11">
        <f t="shared" si="193"/>
        <v>0</v>
      </c>
      <c r="F499" s="11">
        <f t="shared" si="193"/>
        <v>0</v>
      </c>
      <c r="G499" s="11">
        <f t="shared" si="193"/>
        <v>0</v>
      </c>
      <c r="H499" s="11">
        <f t="shared" si="193"/>
        <v>0</v>
      </c>
      <c r="I499" s="11">
        <f t="shared" si="193"/>
        <v>0</v>
      </c>
      <c r="J499" s="11">
        <f t="shared" si="193"/>
        <v>0</v>
      </c>
      <c r="K499" s="11">
        <f t="shared" si="193"/>
        <v>0</v>
      </c>
      <c r="L499" s="11">
        <f t="shared" si="193"/>
        <v>0</v>
      </c>
      <c r="M499" s="11">
        <f t="shared" si="193"/>
        <v>0</v>
      </c>
      <c r="N499" s="11">
        <f t="shared" si="193"/>
        <v>0</v>
      </c>
      <c r="O499" s="10"/>
    </row>
    <row r="500" spans="1:25" s="18" customFormat="1" ht="10.5" hidden="1" customHeight="1" x14ac:dyDescent="0.2">
      <c r="A500" s="22" t="s">
        <v>12</v>
      </c>
      <c r="B500" s="21" t="s">
        <v>11</v>
      </c>
      <c r="C500" s="20">
        <f t="shared" ref="C500:N500" si="194">C501+C502+C503</f>
        <v>0</v>
      </c>
      <c r="D500" s="20">
        <f t="shared" si="194"/>
        <v>0</v>
      </c>
      <c r="E500" s="20">
        <f t="shared" si="194"/>
        <v>0</v>
      </c>
      <c r="F500" s="20">
        <f t="shared" si="194"/>
        <v>0</v>
      </c>
      <c r="G500" s="20">
        <f t="shared" si="194"/>
        <v>0</v>
      </c>
      <c r="H500" s="20">
        <f t="shared" si="194"/>
        <v>0</v>
      </c>
      <c r="I500" s="20">
        <f t="shared" si="194"/>
        <v>0</v>
      </c>
      <c r="J500" s="20">
        <f t="shared" si="194"/>
        <v>0</v>
      </c>
      <c r="K500" s="20">
        <f t="shared" si="194"/>
        <v>0</v>
      </c>
      <c r="L500" s="20">
        <f t="shared" si="194"/>
        <v>0</v>
      </c>
      <c r="M500" s="20">
        <f t="shared" si="194"/>
        <v>0</v>
      </c>
      <c r="N500" s="20">
        <f t="shared" si="194"/>
        <v>0</v>
      </c>
      <c r="O500" s="19"/>
    </row>
    <row r="501" spans="1:25" ht="6.75" hidden="1" customHeight="1" x14ac:dyDescent="0.2">
      <c r="A501" s="17" t="s">
        <v>10</v>
      </c>
      <c r="B501" s="16" t="s">
        <v>9</v>
      </c>
      <c r="C501" s="15"/>
      <c r="D501" s="15"/>
      <c r="E501" s="15">
        <f>C501+D501</f>
        <v>0</v>
      </c>
      <c r="F501" s="15">
        <f>G501+H501+I501+J501</f>
        <v>0</v>
      </c>
      <c r="G501" s="15"/>
      <c r="H501" s="15"/>
      <c r="I501" s="15"/>
      <c r="J501" s="15"/>
      <c r="K501" s="15">
        <v>0</v>
      </c>
      <c r="L501" s="15">
        <v>0</v>
      </c>
      <c r="M501" s="15">
        <v>0</v>
      </c>
      <c r="N501" s="15">
        <v>0</v>
      </c>
      <c r="O501" s="2">
        <v>1</v>
      </c>
    </row>
    <row r="502" spans="1:25" ht="10.5" hidden="1" customHeight="1" x14ac:dyDescent="0.2">
      <c r="A502" s="17" t="s">
        <v>8</v>
      </c>
      <c r="B502" s="16" t="s">
        <v>7</v>
      </c>
      <c r="C502" s="15"/>
      <c r="D502" s="15"/>
      <c r="E502" s="15">
        <f>C502+D502</f>
        <v>0</v>
      </c>
      <c r="F502" s="15">
        <f>G502+H502+I502+J502</f>
        <v>0</v>
      </c>
      <c r="G502" s="15"/>
      <c r="H502" s="15"/>
      <c r="I502" s="15"/>
      <c r="J502" s="15"/>
      <c r="K502" s="15">
        <v>0</v>
      </c>
      <c r="L502" s="15">
        <v>0</v>
      </c>
      <c r="M502" s="15">
        <v>0</v>
      </c>
      <c r="N502" s="15">
        <v>0</v>
      </c>
      <c r="O502" s="2">
        <v>2</v>
      </c>
    </row>
    <row r="503" spans="1:25" ht="13.5" hidden="1" customHeight="1" thickBot="1" x14ac:dyDescent="0.25">
      <c r="A503" s="591" t="s">
        <v>6</v>
      </c>
      <c r="B503" s="592" t="s">
        <v>5</v>
      </c>
      <c r="C503" s="593"/>
      <c r="D503" s="593"/>
      <c r="E503" s="593">
        <f>C503+D503</f>
        <v>0</v>
      </c>
      <c r="F503" s="593">
        <f>G503+H503+I503+J503</f>
        <v>0</v>
      </c>
      <c r="G503" s="593"/>
      <c r="H503" s="593"/>
      <c r="I503" s="593"/>
      <c r="J503" s="593"/>
      <c r="K503" s="15">
        <v>0</v>
      </c>
      <c r="L503" s="15">
        <v>0</v>
      </c>
      <c r="M503" s="15">
        <v>0</v>
      </c>
      <c r="N503" s="15">
        <v>0</v>
      </c>
      <c r="O503" s="2">
        <v>2</v>
      </c>
    </row>
    <row r="504" spans="1:25" s="8" customFormat="1" x14ac:dyDescent="0.2">
      <c r="A504" s="383" t="s">
        <v>4</v>
      </c>
      <c r="B504" s="384" t="s">
        <v>3</v>
      </c>
      <c r="C504" s="385">
        <f t="shared" ref="C504:K504" si="195">C11-C201</f>
        <v>-863.00000000000364</v>
      </c>
      <c r="D504" s="385">
        <f t="shared" si="195"/>
        <v>0</v>
      </c>
      <c r="E504" s="385">
        <f t="shared" si="195"/>
        <v>-863.00000000000364</v>
      </c>
      <c r="F504" s="385">
        <f t="shared" si="195"/>
        <v>-863.00000000000364</v>
      </c>
      <c r="G504" s="256">
        <f t="shared" si="195"/>
        <v>-213</v>
      </c>
      <c r="H504" s="256">
        <f t="shared" si="195"/>
        <v>-12</v>
      </c>
      <c r="I504" s="256">
        <f t="shared" si="195"/>
        <v>-16</v>
      </c>
      <c r="J504" s="256">
        <f t="shared" si="195"/>
        <v>-622</v>
      </c>
      <c r="K504" s="565">
        <f t="shared" si="195"/>
        <v>-75</v>
      </c>
      <c r="L504" s="20">
        <f>L11-L201</f>
        <v>0</v>
      </c>
      <c r="M504" s="20">
        <f>M11-M201</f>
        <v>0</v>
      </c>
      <c r="N504" s="20">
        <f>N11-N201</f>
        <v>0</v>
      </c>
      <c r="O504" s="10"/>
      <c r="P504" s="417"/>
      <c r="Q504" s="237"/>
      <c r="R504" s="237"/>
      <c r="S504" s="237"/>
      <c r="T504" s="237"/>
      <c r="U504" s="489">
        <f>G504+H504</f>
        <v>-225</v>
      </c>
      <c r="Y504" s="397"/>
    </row>
    <row r="505" spans="1:25" x14ac:dyDescent="0.2">
      <c r="A505" s="7" t="s">
        <v>2</v>
      </c>
      <c r="Q505" s="239"/>
      <c r="R505" s="239"/>
      <c r="S505" s="239"/>
    </row>
    <row r="506" spans="1:25" x14ac:dyDescent="0.2">
      <c r="A506" s="367" t="s">
        <v>1</v>
      </c>
      <c r="G506" s="1068" t="s">
        <v>957</v>
      </c>
      <c r="H506" s="1068"/>
      <c r="I506" s="1068"/>
      <c r="J506" s="1068"/>
      <c r="K506" s="1068"/>
      <c r="Q506" s="239"/>
      <c r="R506" s="239"/>
      <c r="S506" s="239"/>
    </row>
    <row r="507" spans="1:25" x14ac:dyDescent="0.2">
      <c r="A507" s="367" t="s">
        <v>0</v>
      </c>
      <c r="C507" s="229"/>
      <c r="G507" s="1068" t="s">
        <v>860</v>
      </c>
      <c r="H507" s="1068"/>
      <c r="I507" s="1068"/>
      <c r="J507" s="1068"/>
      <c r="K507" s="1068"/>
      <c r="Q507" s="239"/>
      <c r="R507" s="239"/>
      <c r="S507" s="239"/>
    </row>
    <row r="508" spans="1:25" x14ac:dyDescent="0.2">
      <c r="F508" s="229">
        <v>863</v>
      </c>
      <c r="I508" s="1068"/>
      <c r="J508" s="1068"/>
      <c r="K508" s="1068"/>
      <c r="L508" s="1068"/>
      <c r="M508" s="1068"/>
    </row>
    <row r="509" spans="1:25" x14ac:dyDescent="0.2">
      <c r="I509" s="1068"/>
      <c r="J509" s="1068"/>
      <c r="K509" s="1069"/>
      <c r="L509" s="1068"/>
      <c r="M509" s="1068"/>
    </row>
  </sheetData>
  <autoFilter ref="E1:E505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H3:J3"/>
    <mergeCell ref="C1:I1"/>
    <mergeCell ref="L1:N1"/>
    <mergeCell ref="C2:E2"/>
    <mergeCell ref="H2:J2"/>
    <mergeCell ref="L2:N2"/>
    <mergeCell ref="G506:K506"/>
    <mergeCell ref="G507:K507"/>
    <mergeCell ref="I508:M508"/>
    <mergeCell ref="I509:M509"/>
    <mergeCell ref="A6:N6"/>
    <mergeCell ref="A8:A9"/>
    <mergeCell ref="B8:B9"/>
    <mergeCell ref="C8:K8"/>
    <mergeCell ref="L8:L9"/>
    <mergeCell ref="M8:M9"/>
    <mergeCell ref="N8:N9"/>
  </mergeCells>
  <printOptions horizontalCentered="1"/>
  <pageMargins left="0.43" right="0.19685039370078741" top="0.33" bottom="0.16" header="0.36" footer="0"/>
  <pageSetup paperSize="9" scale="5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O509"/>
  <sheetViews>
    <sheetView tabSelected="1" zoomScale="98" zoomScaleNormal="98" workbookViewId="0">
      <pane ySplit="10" topLeftCell="A11" activePane="bottomLeft" state="frozen"/>
      <selection pane="bottomLeft" activeCell="J4" sqref="J4"/>
    </sheetView>
  </sheetViews>
  <sheetFormatPr defaultColWidth="9.140625" defaultRowHeight="12.75" x14ac:dyDescent="0.2"/>
  <cols>
    <col min="1" max="1" width="78.5703125" style="6" customWidth="1"/>
    <col min="2" max="2" width="10.85546875" style="5" customWidth="1"/>
    <col min="3" max="3" width="9.7109375" style="3" hidden="1" customWidth="1"/>
    <col min="4" max="4" width="7.28515625" style="3" hidden="1" customWidth="1"/>
    <col min="5" max="5" width="11.7109375" style="3" hidden="1" customWidth="1"/>
    <col min="6" max="6" width="10.1406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42578125" style="3" customWidth="1"/>
    <col min="11" max="11" width="9.7109375" style="3" hidden="1" customWidth="1"/>
    <col min="12" max="12" width="10.7109375" style="3" hidden="1" customWidth="1"/>
    <col min="13" max="13" width="10.5703125" style="3" hidden="1" customWidth="1"/>
    <col min="14" max="14" width="9.85546875" style="3" hidden="1" customWidth="1"/>
    <col min="15" max="15" width="9.5703125" style="2" hidden="1" customWidth="1"/>
    <col min="16" max="16" width="0.140625" style="1" hidden="1" customWidth="1"/>
    <col min="17" max="17" width="12.28515625" style="1" hidden="1" customWidth="1"/>
    <col min="18" max="18" width="6.85546875" style="1" hidden="1" customWidth="1"/>
    <col min="19" max="19" width="6.42578125" style="1" hidden="1" customWidth="1"/>
    <col min="20" max="20" width="9.85546875" style="1" hidden="1" customWidth="1"/>
    <col min="21" max="21" width="8.5703125" style="1" hidden="1" customWidth="1"/>
    <col min="22" max="22" width="8.140625" style="1" hidden="1" customWidth="1"/>
    <col min="23" max="23" width="10.42578125" style="1" hidden="1" customWidth="1"/>
    <col min="24" max="24" width="10" style="1" hidden="1" customWidth="1"/>
    <col min="25" max="25" width="8.5703125" style="1" hidden="1" customWidth="1"/>
    <col min="26" max="26" width="0.5703125" style="1" hidden="1" customWidth="1"/>
    <col min="27" max="27" width="11.42578125" style="1" hidden="1" customWidth="1"/>
    <col min="28" max="29" width="9.140625" style="1" hidden="1" customWidth="1"/>
    <col min="30" max="30" width="11.140625" style="1" hidden="1" customWidth="1"/>
    <col min="31" max="35" width="9.140625" style="1" hidden="1" customWidth="1"/>
    <col min="36" max="36" width="10.85546875" style="1" hidden="1" customWidth="1"/>
    <col min="37" max="41" width="9.140625" style="1" hidden="1" customWidth="1"/>
    <col min="42" max="16384" width="9.140625" style="1"/>
  </cols>
  <sheetData>
    <row r="1" spans="1:34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34" x14ac:dyDescent="0.2">
      <c r="A2" s="96" t="s">
        <v>1040</v>
      </c>
      <c r="C2" s="1068" t="s">
        <v>856</v>
      </c>
      <c r="D2" s="1068"/>
      <c r="E2" s="1068"/>
      <c r="F2" s="93" t="s">
        <v>856</v>
      </c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34" x14ac:dyDescent="0.2">
      <c r="A3" s="96"/>
      <c r="D3" s="257"/>
      <c r="G3" s="1030"/>
      <c r="H3" s="1068" t="s">
        <v>855</v>
      </c>
      <c r="I3" s="1068"/>
      <c r="J3" s="1068"/>
      <c r="L3" s="1030"/>
      <c r="M3" s="1030"/>
      <c r="N3" s="1030"/>
      <c r="Q3" s="286"/>
    </row>
    <row r="4" spans="1:34" x14ac:dyDescent="0.2">
      <c r="A4" s="96" t="s">
        <v>958</v>
      </c>
      <c r="B4" s="142" t="s">
        <v>958</v>
      </c>
      <c r="G4" s="1030"/>
      <c r="H4" s="1030"/>
      <c r="I4" s="1030"/>
      <c r="J4" s="93"/>
      <c r="L4" s="1030"/>
      <c r="M4" s="1030"/>
      <c r="N4" s="1030"/>
      <c r="Q4" s="286"/>
      <c r="S4" s="1" t="s">
        <v>958</v>
      </c>
      <c r="X4" s="1" t="s">
        <v>958</v>
      </c>
    </row>
    <row r="5" spans="1:34" x14ac:dyDescent="0.2">
      <c r="A5" s="96"/>
      <c r="G5" s="1030"/>
      <c r="H5" s="1030"/>
      <c r="I5" s="1030"/>
      <c r="J5" s="93"/>
      <c r="L5" s="1030"/>
      <c r="M5" s="1030"/>
      <c r="N5" s="1030"/>
      <c r="Q5" s="286"/>
    </row>
    <row r="6" spans="1:34" s="8" customFormat="1" ht="12.75" customHeight="1" x14ac:dyDescent="0.2">
      <c r="A6" s="1070" t="s">
        <v>1022</v>
      </c>
      <c r="B6" s="1070"/>
      <c r="C6" s="1071"/>
      <c r="D6" s="1071"/>
      <c r="E6" s="1071"/>
      <c r="F6" s="1070"/>
      <c r="G6" s="1070"/>
      <c r="H6" s="1070"/>
      <c r="I6" s="1070"/>
      <c r="J6" s="1070"/>
      <c r="K6" s="1071"/>
      <c r="L6" s="1070"/>
      <c r="M6" s="1070"/>
      <c r="N6" s="1070"/>
      <c r="O6" s="10"/>
      <c r="Q6" s="287" t="s">
        <v>958</v>
      </c>
    </row>
    <row r="7" spans="1:34" s="8" customFormat="1" ht="13.5" thickBot="1" x14ac:dyDescent="0.25">
      <c r="A7" s="95" t="s">
        <v>1043</v>
      </c>
      <c r="B7" s="94"/>
      <c r="C7" s="66"/>
      <c r="D7" s="66"/>
      <c r="E7" s="66"/>
      <c r="F7" s="66"/>
      <c r="G7" s="93"/>
      <c r="H7" s="66"/>
      <c r="I7" s="66"/>
      <c r="J7" s="66"/>
      <c r="K7" s="66"/>
      <c r="L7" s="66"/>
      <c r="M7" s="66"/>
      <c r="N7" s="92" t="s">
        <v>854</v>
      </c>
      <c r="O7" s="10"/>
      <c r="Q7" s="287"/>
    </row>
    <row r="8" spans="1:34" s="8" customFormat="1" ht="13.5" thickBot="1" x14ac:dyDescent="0.25">
      <c r="A8" s="1072" t="s">
        <v>853</v>
      </c>
      <c r="B8" s="1074" t="s">
        <v>852</v>
      </c>
      <c r="C8" s="1076" t="s">
        <v>1020</v>
      </c>
      <c r="D8" s="1077"/>
      <c r="E8" s="1077"/>
      <c r="F8" s="1078"/>
      <c r="G8" s="1079"/>
      <c r="H8" s="1079"/>
      <c r="I8" s="1079"/>
      <c r="J8" s="1080"/>
      <c r="K8" s="1081"/>
      <c r="L8" s="1082">
        <v>2026</v>
      </c>
      <c r="M8" s="1084">
        <v>2027</v>
      </c>
      <c r="N8" s="1086">
        <v>2028</v>
      </c>
      <c r="O8" s="10"/>
      <c r="Q8" s="287"/>
      <c r="AE8" s="8" t="s">
        <v>1025</v>
      </c>
    </row>
    <row r="9" spans="1:34" s="8" customFormat="1" ht="48" customHeight="1" thickBot="1" x14ac:dyDescent="0.25">
      <c r="A9" s="1073"/>
      <c r="B9" s="1075"/>
      <c r="C9" s="948" t="s">
        <v>851</v>
      </c>
      <c r="D9" s="539" t="s">
        <v>956</v>
      </c>
      <c r="E9" s="538" t="s">
        <v>850</v>
      </c>
      <c r="F9" s="949" t="s">
        <v>960</v>
      </c>
      <c r="G9" s="950" t="s">
        <v>849</v>
      </c>
      <c r="H9" s="951" t="s">
        <v>848</v>
      </c>
      <c r="I9" s="951" t="s">
        <v>847</v>
      </c>
      <c r="J9" s="952" t="s">
        <v>846</v>
      </c>
      <c r="K9" s="947" t="s">
        <v>845</v>
      </c>
      <c r="L9" s="1083"/>
      <c r="M9" s="1085"/>
      <c r="N9" s="1087"/>
      <c r="O9" s="10"/>
      <c r="P9" s="418" t="s">
        <v>988</v>
      </c>
      <c r="Q9" s="90" t="s">
        <v>849</v>
      </c>
      <c r="R9" s="369" t="s">
        <v>848</v>
      </c>
      <c r="S9" s="369" t="s">
        <v>847</v>
      </c>
      <c r="T9" s="369" t="s">
        <v>846</v>
      </c>
      <c r="V9" s="369" t="s">
        <v>848</v>
      </c>
      <c r="W9" s="369" t="s">
        <v>847</v>
      </c>
      <c r="X9" s="369" t="s">
        <v>846</v>
      </c>
      <c r="Y9" s="397"/>
      <c r="Z9" s="369"/>
      <c r="AA9" s="369"/>
      <c r="AD9" s="369" t="s">
        <v>960</v>
      </c>
      <c r="AE9" s="90" t="s">
        <v>849</v>
      </c>
      <c r="AF9" s="369" t="s">
        <v>848</v>
      </c>
      <c r="AG9" s="369" t="s">
        <v>847</v>
      </c>
      <c r="AH9" s="369" t="s">
        <v>846</v>
      </c>
    </row>
    <row r="10" spans="1:34" s="8" customFormat="1" x14ac:dyDescent="0.2">
      <c r="A10" s="1011">
        <v>1</v>
      </c>
      <c r="B10" s="1012" t="s">
        <v>844</v>
      </c>
      <c r="C10" s="1013">
        <v>3</v>
      </c>
      <c r="D10" s="1014">
        <v>4</v>
      </c>
      <c r="E10" s="1015">
        <v>5</v>
      </c>
      <c r="F10" s="1016">
        <v>3</v>
      </c>
      <c r="G10" s="1017">
        <v>4</v>
      </c>
      <c r="H10" s="1018">
        <v>5</v>
      </c>
      <c r="I10" s="1018">
        <v>5</v>
      </c>
      <c r="J10" s="1019">
        <v>7</v>
      </c>
      <c r="K10" s="541">
        <v>11</v>
      </c>
      <c r="L10" s="958">
        <v>12</v>
      </c>
      <c r="M10" s="958">
        <v>13</v>
      </c>
      <c r="N10" s="958">
        <v>14</v>
      </c>
      <c r="O10" s="10"/>
      <c r="P10" s="397"/>
      <c r="Q10" s="409">
        <v>7</v>
      </c>
      <c r="R10" s="1031">
        <v>8</v>
      </c>
      <c r="S10" s="1031">
        <v>9</v>
      </c>
      <c r="T10" s="1031">
        <v>10</v>
      </c>
      <c r="Y10" s="397"/>
      <c r="AD10" s="369">
        <v>3</v>
      </c>
      <c r="AE10" s="90">
        <v>4</v>
      </c>
      <c r="AF10" s="369">
        <v>5</v>
      </c>
      <c r="AG10" s="369">
        <v>5</v>
      </c>
      <c r="AH10" s="369">
        <v>7</v>
      </c>
    </row>
    <row r="11" spans="1:34" s="8" customFormat="1" x14ac:dyDescent="0.2">
      <c r="A11" s="89" t="s">
        <v>843</v>
      </c>
      <c r="B11" s="88" t="s">
        <v>842</v>
      </c>
      <c r="C11" s="454">
        <f>C12+C61+C65+C75+C85+C103+C165</f>
        <v>18217.080000000002</v>
      </c>
      <c r="D11" s="454">
        <f>D12+D61+D65+D75+D85+D103+D165</f>
        <v>109.65</v>
      </c>
      <c r="E11" s="454">
        <f t="shared" ref="E11:J11" si="0">E12+E61+E65+E75+E85+E103+E165</f>
        <v>18326.73</v>
      </c>
      <c r="F11" s="454">
        <f t="shared" si="0"/>
        <v>18326.724999999999</v>
      </c>
      <c r="G11" s="454">
        <f t="shared" si="0"/>
        <v>4223</v>
      </c>
      <c r="H11" s="454">
        <f t="shared" si="0"/>
        <v>5769.0749999999998</v>
      </c>
      <c r="I11" s="454">
        <f t="shared" si="0"/>
        <v>4454.6499999999996</v>
      </c>
      <c r="J11" s="454">
        <f t="shared" si="0"/>
        <v>3880</v>
      </c>
      <c r="K11" s="547">
        <f t="shared" ref="K11:X11" si="1">K12+K61+K65+K75+K103+K165</f>
        <v>15</v>
      </c>
      <c r="L11" s="959">
        <f t="shared" si="1"/>
        <v>17532</v>
      </c>
      <c r="M11" s="959">
        <f t="shared" si="1"/>
        <v>17634</v>
      </c>
      <c r="N11" s="959">
        <f t="shared" si="1"/>
        <v>18236</v>
      </c>
      <c r="O11" s="86">
        <f t="shared" si="1"/>
        <v>0</v>
      </c>
      <c r="P11" s="86">
        <f t="shared" si="1"/>
        <v>0</v>
      </c>
      <c r="Q11" s="86">
        <f t="shared" si="1"/>
        <v>0</v>
      </c>
      <c r="R11" s="86">
        <f t="shared" si="1"/>
        <v>0</v>
      </c>
      <c r="S11" s="86">
        <f t="shared" si="1"/>
        <v>0</v>
      </c>
      <c r="T11" s="86">
        <f t="shared" si="1"/>
        <v>0</v>
      </c>
      <c r="U11" s="86">
        <f t="shared" si="1"/>
        <v>9992.0750000000007</v>
      </c>
      <c r="V11" s="86">
        <f t="shared" si="1"/>
        <v>0</v>
      </c>
      <c r="W11" s="86">
        <f t="shared" si="1"/>
        <v>0</v>
      </c>
      <c r="X11" s="414">
        <f t="shared" si="1"/>
        <v>0</v>
      </c>
      <c r="Y11" s="86"/>
      <c r="Z11" s="529"/>
      <c r="AA11" s="517"/>
    </row>
    <row r="12" spans="1:34" s="8" customFormat="1" x14ac:dyDescent="0.2">
      <c r="A12" s="69" t="s">
        <v>841</v>
      </c>
      <c r="B12" s="68" t="s">
        <v>840</v>
      </c>
      <c r="C12" s="426">
        <f t="shared" ref="C12:N12" si="2">C13+C18</f>
        <v>6716</v>
      </c>
      <c r="D12" s="426">
        <f t="shared" si="2"/>
        <v>0</v>
      </c>
      <c r="E12" s="426">
        <f t="shared" si="2"/>
        <v>6716</v>
      </c>
      <c r="F12" s="426">
        <f t="shared" si="2"/>
        <v>6716</v>
      </c>
      <c r="G12" s="426">
        <f t="shared" si="2"/>
        <v>1641</v>
      </c>
      <c r="H12" s="426">
        <f t="shared" si="2"/>
        <v>1660</v>
      </c>
      <c r="I12" s="426">
        <f t="shared" si="2"/>
        <v>1875</v>
      </c>
      <c r="J12" s="67">
        <f t="shared" si="2"/>
        <v>1540</v>
      </c>
      <c r="K12" s="546">
        <f t="shared" si="2"/>
        <v>15</v>
      </c>
      <c r="L12" s="63">
        <f t="shared" si="2"/>
        <v>6200</v>
      </c>
      <c r="M12" s="63">
        <f t="shared" si="2"/>
        <v>6250</v>
      </c>
      <c r="N12" s="63">
        <f t="shared" si="2"/>
        <v>6300</v>
      </c>
      <c r="O12" s="66"/>
      <c r="P12" s="86">
        <f t="shared" ref="P12:P14" si="3">Q12+R12+S12+T12</f>
        <v>0</v>
      </c>
      <c r="Q12" s="395"/>
      <c r="R12" s="397"/>
      <c r="S12" s="397"/>
      <c r="T12" s="475"/>
      <c r="U12" s="489">
        <f>G12+H12</f>
        <v>3301</v>
      </c>
      <c r="Y12" s="397"/>
    </row>
    <row r="13" spans="1:34" s="8" customFormat="1" x14ac:dyDescent="0.2">
      <c r="A13" s="69" t="s">
        <v>839</v>
      </c>
      <c r="B13" s="68" t="s">
        <v>838</v>
      </c>
      <c r="C13" s="426">
        <f t="shared" ref="C13:N14" si="4">C14</f>
        <v>0</v>
      </c>
      <c r="D13" s="426">
        <f t="shared" si="4"/>
        <v>0</v>
      </c>
      <c r="E13" s="426">
        <f t="shared" si="4"/>
        <v>0</v>
      </c>
      <c r="F13" s="426">
        <f t="shared" si="4"/>
        <v>0</v>
      </c>
      <c r="G13" s="426">
        <f t="shared" si="4"/>
        <v>0</v>
      </c>
      <c r="H13" s="426">
        <f t="shared" si="4"/>
        <v>0</v>
      </c>
      <c r="I13" s="426">
        <f t="shared" si="4"/>
        <v>0</v>
      </c>
      <c r="J13" s="67">
        <f t="shared" si="4"/>
        <v>0</v>
      </c>
      <c r="K13" s="546">
        <f t="shared" si="4"/>
        <v>0</v>
      </c>
      <c r="L13" s="63">
        <f t="shared" si="4"/>
        <v>0</v>
      </c>
      <c r="M13" s="63">
        <f t="shared" si="4"/>
        <v>0</v>
      </c>
      <c r="N13" s="63">
        <f t="shared" si="4"/>
        <v>0</v>
      </c>
      <c r="O13" s="66"/>
      <c r="P13" s="86">
        <f t="shared" si="3"/>
        <v>0</v>
      </c>
      <c r="Q13" s="395"/>
      <c r="R13" s="397"/>
      <c r="S13" s="397"/>
      <c r="T13" s="475"/>
      <c r="U13" s="397"/>
      <c r="Y13" s="397"/>
    </row>
    <row r="14" spans="1:34" s="8" customFormat="1" x14ac:dyDescent="0.2">
      <c r="A14" s="69" t="s">
        <v>837</v>
      </c>
      <c r="B14" s="68" t="s">
        <v>836</v>
      </c>
      <c r="C14" s="67">
        <f t="shared" si="4"/>
        <v>0</v>
      </c>
      <c r="D14" s="67">
        <f t="shared" si="4"/>
        <v>0</v>
      </c>
      <c r="E14" s="67">
        <f t="shared" si="4"/>
        <v>0</v>
      </c>
      <c r="F14" s="67">
        <f t="shared" si="4"/>
        <v>0</v>
      </c>
      <c r="G14" s="82">
        <f t="shared" si="4"/>
        <v>0</v>
      </c>
      <c r="H14" s="67">
        <f t="shared" si="4"/>
        <v>0</v>
      </c>
      <c r="I14" s="67">
        <f t="shared" si="4"/>
        <v>0</v>
      </c>
      <c r="J14" s="67">
        <f t="shared" si="4"/>
        <v>0</v>
      </c>
      <c r="K14" s="546">
        <f t="shared" si="4"/>
        <v>0</v>
      </c>
      <c r="L14" s="63">
        <f t="shared" si="4"/>
        <v>0</v>
      </c>
      <c r="M14" s="63">
        <f t="shared" si="4"/>
        <v>0</v>
      </c>
      <c r="N14" s="63">
        <f t="shared" si="4"/>
        <v>0</v>
      </c>
      <c r="O14" s="66"/>
      <c r="P14" s="86">
        <f t="shared" si="3"/>
        <v>0</v>
      </c>
      <c r="Q14" s="395"/>
      <c r="R14" s="397"/>
      <c r="S14" s="397"/>
      <c r="T14" s="475"/>
      <c r="U14" s="397"/>
      <c r="Y14" s="397"/>
    </row>
    <row r="15" spans="1:34" s="8" customFormat="1" hidden="1" x14ac:dyDescent="0.2">
      <c r="A15" s="603" t="s">
        <v>835</v>
      </c>
      <c r="B15" s="604" t="s">
        <v>834</v>
      </c>
      <c r="C15" s="605">
        <f t="shared" ref="C15:N15" si="5">C16+C17</f>
        <v>0</v>
      </c>
      <c r="D15" s="605">
        <f t="shared" si="5"/>
        <v>0</v>
      </c>
      <c r="E15" s="605">
        <f t="shared" si="5"/>
        <v>0</v>
      </c>
      <c r="F15" s="605">
        <f t="shared" si="5"/>
        <v>0</v>
      </c>
      <c r="G15" s="605">
        <f t="shared" si="5"/>
        <v>0</v>
      </c>
      <c r="H15" s="605">
        <f t="shared" si="5"/>
        <v>0</v>
      </c>
      <c r="I15" s="605">
        <f t="shared" si="5"/>
        <v>0</v>
      </c>
      <c r="J15" s="605">
        <f t="shared" si="5"/>
        <v>0</v>
      </c>
      <c r="K15" s="67">
        <f t="shared" si="5"/>
        <v>0</v>
      </c>
      <c r="L15" s="67">
        <f t="shared" si="5"/>
        <v>0</v>
      </c>
      <c r="M15" s="67">
        <f t="shared" si="5"/>
        <v>0</v>
      </c>
      <c r="N15" s="67">
        <f t="shared" si="5"/>
        <v>0</v>
      </c>
      <c r="O15" s="66"/>
    </row>
    <row r="16" spans="1:34" hidden="1" x14ac:dyDescent="0.2">
      <c r="A16" s="61" t="s">
        <v>833</v>
      </c>
      <c r="B16" s="60" t="s">
        <v>832</v>
      </c>
      <c r="C16" s="59"/>
      <c r="D16" s="59"/>
      <c r="E16" s="59">
        <f>C16+D16</f>
        <v>0</v>
      </c>
      <c r="F16" s="59">
        <f>G16+H16+I16+J16</f>
        <v>0</v>
      </c>
      <c r="G16" s="59"/>
      <c r="H16" s="59"/>
      <c r="I16" s="59"/>
      <c r="J16" s="59"/>
      <c r="K16" s="59">
        <v>0</v>
      </c>
      <c r="L16" s="59">
        <v>0</v>
      </c>
      <c r="M16" s="59">
        <v>0</v>
      </c>
      <c r="N16" s="59">
        <v>0</v>
      </c>
      <c r="O16" s="3">
        <v>1</v>
      </c>
    </row>
    <row r="17" spans="1:25" hidden="1" x14ac:dyDescent="0.2">
      <c r="A17" s="61" t="s">
        <v>831</v>
      </c>
      <c r="B17" s="60" t="s">
        <v>830</v>
      </c>
      <c r="C17" s="59"/>
      <c r="D17" s="59"/>
      <c r="E17" s="59">
        <f>C17+D17</f>
        <v>0</v>
      </c>
      <c r="F17" s="59">
        <f>G17+H17+I17+J17</f>
        <v>0</v>
      </c>
      <c r="G17" s="59"/>
      <c r="H17" s="59"/>
      <c r="I17" s="59"/>
      <c r="J17" s="59"/>
      <c r="K17" s="59">
        <v>0</v>
      </c>
      <c r="L17" s="59">
        <v>0</v>
      </c>
      <c r="M17" s="59">
        <v>0</v>
      </c>
      <c r="N17" s="59">
        <v>0</v>
      </c>
      <c r="O17" s="3">
        <v>1</v>
      </c>
    </row>
    <row r="18" spans="1:25" s="8" customFormat="1" hidden="1" x14ac:dyDescent="0.2">
      <c r="A18" s="583" t="s">
        <v>829</v>
      </c>
      <c r="B18" s="584" t="s">
        <v>828</v>
      </c>
      <c r="C18" s="585">
        <f t="shared" ref="C18:N18" si="6">C19+C30</f>
        <v>6716</v>
      </c>
      <c r="D18" s="585">
        <f t="shared" si="6"/>
        <v>0</v>
      </c>
      <c r="E18" s="585">
        <f t="shared" si="6"/>
        <v>6716</v>
      </c>
      <c r="F18" s="585">
        <f t="shared" si="6"/>
        <v>6716</v>
      </c>
      <c r="G18" s="585">
        <f t="shared" si="6"/>
        <v>1641</v>
      </c>
      <c r="H18" s="585">
        <f t="shared" si="6"/>
        <v>1660</v>
      </c>
      <c r="I18" s="585">
        <f t="shared" si="6"/>
        <v>1875</v>
      </c>
      <c r="J18" s="585">
        <f t="shared" si="6"/>
        <v>1540</v>
      </c>
      <c r="K18" s="67">
        <f t="shared" si="6"/>
        <v>15</v>
      </c>
      <c r="L18" s="67">
        <f t="shared" si="6"/>
        <v>6200</v>
      </c>
      <c r="M18" s="67">
        <f t="shared" si="6"/>
        <v>6250</v>
      </c>
      <c r="N18" s="67">
        <f t="shared" si="6"/>
        <v>6300</v>
      </c>
      <c r="O18" s="66"/>
    </row>
    <row r="19" spans="1:25" s="8" customFormat="1" x14ac:dyDescent="0.2">
      <c r="A19" s="69" t="s">
        <v>827</v>
      </c>
      <c r="B19" s="68" t="s">
        <v>826</v>
      </c>
      <c r="C19" s="67">
        <f t="shared" ref="C19:N19" si="7">C20+C28</f>
        <v>0</v>
      </c>
      <c r="D19" s="67">
        <f t="shared" si="7"/>
        <v>0</v>
      </c>
      <c r="E19" s="67">
        <f t="shared" si="7"/>
        <v>0</v>
      </c>
      <c r="F19" s="67">
        <f t="shared" si="7"/>
        <v>0</v>
      </c>
      <c r="G19" s="82">
        <f t="shared" si="7"/>
        <v>0</v>
      </c>
      <c r="H19" s="67">
        <f t="shared" si="7"/>
        <v>0</v>
      </c>
      <c r="I19" s="67">
        <f t="shared" si="7"/>
        <v>0</v>
      </c>
      <c r="J19" s="67">
        <f t="shared" si="7"/>
        <v>0</v>
      </c>
      <c r="K19" s="546">
        <f t="shared" si="7"/>
        <v>0</v>
      </c>
      <c r="L19" s="63">
        <f t="shared" si="7"/>
        <v>0</v>
      </c>
      <c r="M19" s="63">
        <f t="shared" si="7"/>
        <v>0</v>
      </c>
      <c r="N19" s="63">
        <f t="shared" si="7"/>
        <v>0</v>
      </c>
      <c r="O19" s="66"/>
      <c r="P19" s="86">
        <f t="shared" ref="P19:P22" si="8">Q19+R19+S19+T19</f>
        <v>0</v>
      </c>
      <c r="Q19" s="395"/>
      <c r="R19" s="395"/>
      <c r="S19" s="395"/>
      <c r="T19" s="475"/>
      <c r="U19" s="397"/>
      <c r="Y19" s="397"/>
    </row>
    <row r="20" spans="1:25" s="8" customFormat="1" x14ac:dyDescent="0.2">
      <c r="A20" s="69" t="s">
        <v>825</v>
      </c>
      <c r="B20" s="68" t="s">
        <v>824</v>
      </c>
      <c r="C20" s="67">
        <f t="shared" ref="C20:N20" si="9">C21+C23+C26+C27</f>
        <v>0</v>
      </c>
      <c r="D20" s="67">
        <f t="shared" si="9"/>
        <v>0</v>
      </c>
      <c r="E20" s="67">
        <f t="shared" si="9"/>
        <v>0</v>
      </c>
      <c r="F20" s="67">
        <f t="shared" si="9"/>
        <v>0</v>
      </c>
      <c r="G20" s="82">
        <f t="shared" si="9"/>
        <v>0</v>
      </c>
      <c r="H20" s="67">
        <f t="shared" si="9"/>
        <v>0</v>
      </c>
      <c r="I20" s="67">
        <f t="shared" si="9"/>
        <v>0</v>
      </c>
      <c r="J20" s="67">
        <f t="shared" si="9"/>
        <v>0</v>
      </c>
      <c r="K20" s="546">
        <f t="shared" si="9"/>
        <v>0</v>
      </c>
      <c r="L20" s="63">
        <f t="shared" si="9"/>
        <v>0</v>
      </c>
      <c r="M20" s="63">
        <f t="shared" si="9"/>
        <v>0</v>
      </c>
      <c r="N20" s="63">
        <f t="shared" si="9"/>
        <v>0</v>
      </c>
      <c r="O20" s="66"/>
      <c r="P20" s="86">
        <f t="shared" si="8"/>
        <v>0</v>
      </c>
      <c r="Q20" s="395"/>
      <c r="R20" s="395"/>
      <c r="S20" s="395"/>
      <c r="T20" s="475"/>
      <c r="U20" s="397"/>
      <c r="Y20" s="397"/>
    </row>
    <row r="21" spans="1:25" s="18" customFormat="1" x14ac:dyDescent="0.2">
      <c r="A21" s="65" t="s">
        <v>823</v>
      </c>
      <c r="B21" s="64" t="s">
        <v>822</v>
      </c>
      <c r="C21" s="63">
        <f t="shared" ref="C21:N21" si="10">C22</f>
        <v>0</v>
      </c>
      <c r="D21" s="63">
        <f t="shared" si="10"/>
        <v>0</v>
      </c>
      <c r="E21" s="63">
        <f t="shared" si="10"/>
        <v>0</v>
      </c>
      <c r="F21" s="63">
        <f t="shared" si="10"/>
        <v>0</v>
      </c>
      <c r="G21" s="85">
        <f t="shared" si="10"/>
        <v>0</v>
      </c>
      <c r="H21" s="63">
        <f t="shared" si="10"/>
        <v>0</v>
      </c>
      <c r="I21" s="63">
        <f t="shared" si="10"/>
        <v>0</v>
      </c>
      <c r="J21" s="63">
        <f t="shared" si="10"/>
        <v>0</v>
      </c>
      <c r="K21" s="548">
        <f t="shared" si="10"/>
        <v>0</v>
      </c>
      <c r="L21" s="63">
        <f t="shared" si="10"/>
        <v>0</v>
      </c>
      <c r="M21" s="63">
        <f t="shared" si="10"/>
        <v>0</v>
      </c>
      <c r="N21" s="63">
        <f t="shared" si="10"/>
        <v>0</v>
      </c>
      <c r="O21" s="62"/>
      <c r="P21" s="86">
        <f t="shared" si="8"/>
        <v>0</v>
      </c>
      <c r="Q21" s="407"/>
      <c r="R21" s="407"/>
      <c r="S21" s="407"/>
      <c r="T21" s="476"/>
      <c r="U21" s="406"/>
      <c r="Y21" s="406"/>
    </row>
    <row r="22" spans="1:25" ht="16.5" customHeight="1" x14ac:dyDescent="0.2">
      <c r="A22" s="250" t="s">
        <v>821</v>
      </c>
      <c r="B22" s="936" t="s">
        <v>820</v>
      </c>
      <c r="C22" s="59">
        <v>0</v>
      </c>
      <c r="D22" s="59"/>
      <c r="E22" s="59">
        <f>C22+D22</f>
        <v>0</v>
      </c>
      <c r="F22" s="228">
        <f>G22+H22+I22+J22</f>
        <v>0</v>
      </c>
      <c r="G22" s="252">
        <v>0</v>
      </c>
      <c r="H22" s="228">
        <v>0</v>
      </c>
      <c r="I22" s="228">
        <v>0</v>
      </c>
      <c r="J22" s="228">
        <v>0</v>
      </c>
      <c r="K22" s="549">
        <v>0</v>
      </c>
      <c r="L22" s="960">
        <v>0</v>
      </c>
      <c r="M22" s="960">
        <v>0</v>
      </c>
      <c r="N22" s="960">
        <v>0</v>
      </c>
      <c r="O22" s="3">
        <v>1</v>
      </c>
      <c r="P22" s="86">
        <f t="shared" si="8"/>
        <v>0</v>
      </c>
      <c r="Q22" s="398"/>
      <c r="R22" s="398"/>
      <c r="S22" s="398"/>
      <c r="T22" s="477"/>
      <c r="U22" s="399"/>
      <c r="Y22" s="399"/>
    </row>
    <row r="23" spans="1:25" s="18" customFormat="1" hidden="1" x14ac:dyDescent="0.2">
      <c r="A23" s="606" t="s">
        <v>819</v>
      </c>
      <c r="B23" s="607" t="s">
        <v>818</v>
      </c>
      <c r="C23" s="608">
        <f t="shared" ref="C23:N23" si="11">C24+C25</f>
        <v>0</v>
      </c>
      <c r="D23" s="608">
        <f t="shared" si="11"/>
        <v>0</v>
      </c>
      <c r="E23" s="608">
        <f t="shared" si="11"/>
        <v>0</v>
      </c>
      <c r="F23" s="608">
        <f t="shared" si="11"/>
        <v>0</v>
      </c>
      <c r="G23" s="608">
        <f t="shared" si="11"/>
        <v>0</v>
      </c>
      <c r="H23" s="608">
        <f t="shared" si="11"/>
        <v>0</v>
      </c>
      <c r="I23" s="608">
        <f t="shared" si="11"/>
        <v>0</v>
      </c>
      <c r="J23" s="608">
        <f t="shared" si="11"/>
        <v>0</v>
      </c>
      <c r="K23" s="63">
        <f t="shared" si="11"/>
        <v>0</v>
      </c>
      <c r="L23" s="63">
        <f t="shared" si="11"/>
        <v>0</v>
      </c>
      <c r="M23" s="63">
        <f t="shared" si="11"/>
        <v>0</v>
      </c>
      <c r="N23" s="63">
        <f t="shared" si="11"/>
        <v>0</v>
      </c>
      <c r="O23" s="62"/>
    </row>
    <row r="24" spans="1:25" hidden="1" x14ac:dyDescent="0.2">
      <c r="A24" s="61" t="s">
        <v>817</v>
      </c>
      <c r="B24" s="60" t="s">
        <v>816</v>
      </c>
      <c r="C24" s="59"/>
      <c r="D24" s="59"/>
      <c r="E24" s="59">
        <f>C24+D24</f>
        <v>0</v>
      </c>
      <c r="F24" s="59">
        <f>G24+H24+I24+J24</f>
        <v>0</v>
      </c>
      <c r="G24" s="59"/>
      <c r="H24" s="59"/>
      <c r="I24" s="59"/>
      <c r="J24" s="59"/>
      <c r="K24" s="59">
        <v>0</v>
      </c>
      <c r="L24" s="59">
        <v>0</v>
      </c>
      <c r="M24" s="59">
        <v>0</v>
      </c>
      <c r="N24" s="59">
        <v>0</v>
      </c>
      <c r="O24" s="3">
        <v>1</v>
      </c>
    </row>
    <row r="25" spans="1:25" ht="25.5" hidden="1" x14ac:dyDescent="0.2">
      <c r="A25" s="61" t="s">
        <v>815</v>
      </c>
      <c r="B25" s="60" t="s">
        <v>814</v>
      </c>
      <c r="C25" s="59"/>
      <c r="D25" s="59"/>
      <c r="E25" s="59">
        <f>C25+D25</f>
        <v>0</v>
      </c>
      <c r="F25" s="59">
        <f>G25+H25+I25+J25</f>
        <v>0</v>
      </c>
      <c r="G25" s="59"/>
      <c r="H25" s="59"/>
      <c r="I25" s="59"/>
      <c r="J25" s="59"/>
      <c r="K25" s="59">
        <v>0</v>
      </c>
      <c r="L25" s="59">
        <v>0</v>
      </c>
      <c r="M25" s="59">
        <v>0</v>
      </c>
      <c r="N25" s="59">
        <v>0</v>
      </c>
      <c r="O25" s="3">
        <v>1</v>
      </c>
    </row>
    <row r="26" spans="1:25" hidden="1" x14ac:dyDescent="0.2">
      <c r="A26" s="61" t="s">
        <v>813</v>
      </c>
      <c r="B26" s="60" t="s">
        <v>812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idden="1" x14ac:dyDescent="0.2">
      <c r="A27" s="61" t="s">
        <v>811</v>
      </c>
      <c r="B27" s="60" t="s">
        <v>810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83">
        <v>1</v>
      </c>
    </row>
    <row r="28" spans="1:25" s="8" customFormat="1" hidden="1" x14ac:dyDescent="0.2">
      <c r="A28" s="69" t="s">
        <v>809</v>
      </c>
      <c r="B28" s="68" t="s">
        <v>808</v>
      </c>
      <c r="C28" s="67">
        <f t="shared" ref="C28:N28" si="12">C29</f>
        <v>0</v>
      </c>
      <c r="D28" s="67">
        <f t="shared" si="12"/>
        <v>0</v>
      </c>
      <c r="E28" s="67">
        <f t="shared" si="12"/>
        <v>0</v>
      </c>
      <c r="F28" s="67">
        <f t="shared" si="12"/>
        <v>0</v>
      </c>
      <c r="G28" s="67">
        <f t="shared" si="12"/>
        <v>0</v>
      </c>
      <c r="H28" s="67">
        <f t="shared" si="12"/>
        <v>0</v>
      </c>
      <c r="I28" s="67">
        <f t="shared" si="12"/>
        <v>0</v>
      </c>
      <c r="J28" s="67">
        <f t="shared" si="12"/>
        <v>0</v>
      </c>
      <c r="K28" s="67">
        <f t="shared" si="12"/>
        <v>0</v>
      </c>
      <c r="L28" s="67">
        <f t="shared" si="12"/>
        <v>0</v>
      </c>
      <c r="M28" s="67">
        <f t="shared" si="12"/>
        <v>0</v>
      </c>
      <c r="N28" s="67">
        <f t="shared" si="12"/>
        <v>0</v>
      </c>
      <c r="O28" s="66"/>
    </row>
    <row r="29" spans="1:25" hidden="1" x14ac:dyDescent="0.2">
      <c r="A29" s="586" t="s">
        <v>807</v>
      </c>
      <c r="B29" s="587" t="s">
        <v>806</v>
      </c>
      <c r="C29" s="588"/>
      <c r="D29" s="588"/>
      <c r="E29" s="588">
        <f>C29+D29</f>
        <v>0</v>
      </c>
      <c r="F29" s="588">
        <f>G29+H29+I29+J29</f>
        <v>0</v>
      </c>
      <c r="G29" s="588"/>
      <c r="H29" s="588"/>
      <c r="I29" s="588"/>
      <c r="J29" s="588"/>
      <c r="K29" s="59">
        <v>0</v>
      </c>
      <c r="L29" s="59">
        <v>0</v>
      </c>
      <c r="M29" s="59">
        <v>0</v>
      </c>
      <c r="N29" s="59">
        <v>0</v>
      </c>
      <c r="O29" s="3">
        <v>1</v>
      </c>
    </row>
    <row r="30" spans="1:25" s="8" customFormat="1" x14ac:dyDescent="0.2">
      <c r="A30" s="248" t="s">
        <v>805</v>
      </c>
      <c r="B30" s="249" t="s">
        <v>804</v>
      </c>
      <c r="C30" s="67">
        <f t="shared" ref="C30:N30" si="13">C31+C46+C48+C50+C56</f>
        <v>6716</v>
      </c>
      <c r="D30" s="426">
        <f t="shared" si="13"/>
        <v>0</v>
      </c>
      <c r="E30" s="67">
        <f t="shared" si="13"/>
        <v>6716</v>
      </c>
      <c r="F30" s="227">
        <f t="shared" si="13"/>
        <v>6716</v>
      </c>
      <c r="G30" s="253">
        <f t="shared" si="13"/>
        <v>1641</v>
      </c>
      <c r="H30" s="227">
        <f t="shared" si="13"/>
        <v>1660</v>
      </c>
      <c r="I30" s="227">
        <f t="shared" si="13"/>
        <v>1875</v>
      </c>
      <c r="J30" s="227">
        <f t="shared" si="13"/>
        <v>1540</v>
      </c>
      <c r="K30" s="546">
        <f t="shared" si="13"/>
        <v>15</v>
      </c>
      <c r="L30" s="63">
        <f t="shared" si="13"/>
        <v>6200</v>
      </c>
      <c r="M30" s="63">
        <f t="shared" si="13"/>
        <v>6250</v>
      </c>
      <c r="N30" s="63">
        <f t="shared" si="13"/>
        <v>6300</v>
      </c>
      <c r="O30" s="66"/>
      <c r="P30" s="86">
        <f t="shared" ref="P30" si="14">Q30+R30+S30+T30</f>
        <v>0</v>
      </c>
      <c r="Q30" s="395"/>
      <c r="R30" s="395"/>
      <c r="S30" s="395"/>
      <c r="T30" s="475"/>
      <c r="U30" s="397"/>
      <c r="Y30" s="397"/>
    </row>
    <row r="31" spans="1:25" s="8" customFormat="1" ht="15.75" customHeight="1" x14ac:dyDescent="0.2">
      <c r="A31" s="248" t="s">
        <v>803</v>
      </c>
      <c r="B31" s="249" t="s">
        <v>802</v>
      </c>
      <c r="C31" s="226">
        <f t="shared" ref="C31:X31" si="15">C32+C33+C34+C35+C36+C37+C38+C39+C40+C41+C42+C43+C44+C45</f>
        <v>6716</v>
      </c>
      <c r="D31" s="227">
        <f t="shared" si="15"/>
        <v>0</v>
      </c>
      <c r="E31" s="226">
        <f t="shared" si="15"/>
        <v>6716</v>
      </c>
      <c r="F31" s="227">
        <f t="shared" si="15"/>
        <v>6716</v>
      </c>
      <c r="G31" s="253">
        <f t="shared" si="15"/>
        <v>1641</v>
      </c>
      <c r="H31" s="227">
        <f t="shared" si="15"/>
        <v>1660</v>
      </c>
      <c r="I31" s="227">
        <f t="shared" si="15"/>
        <v>1875</v>
      </c>
      <c r="J31" s="227">
        <f t="shared" si="15"/>
        <v>1540</v>
      </c>
      <c r="K31" s="550">
        <f t="shared" si="15"/>
        <v>0</v>
      </c>
      <c r="L31" s="961">
        <f t="shared" si="15"/>
        <v>6200</v>
      </c>
      <c r="M31" s="961">
        <f t="shared" si="15"/>
        <v>6250</v>
      </c>
      <c r="N31" s="961">
        <f t="shared" si="15"/>
        <v>6300</v>
      </c>
      <c r="O31" s="227">
        <f t="shared" si="15"/>
        <v>14</v>
      </c>
      <c r="P31" s="227">
        <f t="shared" si="15"/>
        <v>0</v>
      </c>
      <c r="Q31" s="227">
        <f t="shared" si="15"/>
        <v>0</v>
      </c>
      <c r="R31" s="227">
        <f t="shared" si="15"/>
        <v>0</v>
      </c>
      <c r="S31" s="227">
        <f t="shared" si="15"/>
        <v>0</v>
      </c>
      <c r="T31" s="227">
        <f t="shared" si="15"/>
        <v>5587</v>
      </c>
      <c r="U31" s="227">
        <f t="shared" si="15"/>
        <v>2634</v>
      </c>
      <c r="V31" s="227">
        <f t="shared" si="15"/>
        <v>0</v>
      </c>
      <c r="W31" s="227">
        <f t="shared" si="15"/>
        <v>0</v>
      </c>
      <c r="X31" s="519" t="e">
        <f t="shared" si="15"/>
        <v>#VALUE!</v>
      </c>
      <c r="Y31" s="227"/>
    </row>
    <row r="32" spans="1:25" hidden="1" x14ac:dyDescent="0.2">
      <c r="A32" s="609" t="s">
        <v>801</v>
      </c>
      <c r="B32" s="610" t="s">
        <v>800</v>
      </c>
      <c r="C32" s="611"/>
      <c r="D32" s="611"/>
      <c r="E32" s="611">
        <f t="shared" ref="E32:E45" si="16">C32+D32</f>
        <v>0</v>
      </c>
      <c r="F32" s="611">
        <f t="shared" ref="F32:F45" si="17">G32+H32+I32+J32</f>
        <v>0</v>
      </c>
      <c r="G32" s="611"/>
      <c r="H32" s="611"/>
      <c r="I32" s="611"/>
      <c r="J32" s="611"/>
      <c r="K32" s="59">
        <v>0</v>
      </c>
      <c r="L32" s="59">
        <v>0</v>
      </c>
      <c r="M32" s="59">
        <v>0</v>
      </c>
      <c r="N32" s="59">
        <v>0</v>
      </c>
      <c r="O32" s="3">
        <v>1</v>
      </c>
      <c r="Q32" s="261">
        <v>0</v>
      </c>
      <c r="R32" s="262"/>
      <c r="S32" s="263"/>
    </row>
    <row r="33" spans="1:34" s="31" customFormat="1" x14ac:dyDescent="0.2">
      <c r="A33" s="248" t="s">
        <v>799</v>
      </c>
      <c r="B33" s="249" t="s">
        <v>798</v>
      </c>
      <c r="C33" s="228">
        <v>209</v>
      </c>
      <c r="D33" s="228"/>
      <c r="E33" s="228">
        <f t="shared" si="16"/>
        <v>209</v>
      </c>
      <c r="F33" s="227">
        <f t="shared" si="17"/>
        <v>209</v>
      </c>
      <c r="G33" s="228">
        <v>40</v>
      </c>
      <c r="H33" s="228">
        <v>60</v>
      </c>
      <c r="I33" s="228">
        <v>50</v>
      </c>
      <c r="J33" s="228">
        <v>59</v>
      </c>
      <c r="K33" s="552">
        <v>0</v>
      </c>
      <c r="L33" s="962">
        <v>0</v>
      </c>
      <c r="M33" s="962">
        <v>0</v>
      </c>
      <c r="N33" s="962">
        <v>0</v>
      </c>
      <c r="O33" s="7">
        <v>1</v>
      </c>
      <c r="P33" s="86">
        <f>Q33+R33+S33+T33</f>
        <v>0</v>
      </c>
      <c r="Q33" s="269"/>
      <c r="R33" s="260"/>
      <c r="S33" s="137"/>
      <c r="T33" s="478"/>
      <c r="U33" s="490">
        <f>G33+H33</f>
        <v>100</v>
      </c>
      <c r="Y33" s="500"/>
      <c r="AC33" s="31" t="s">
        <v>1027</v>
      </c>
      <c r="AD33" s="997"/>
      <c r="AE33" s="997"/>
      <c r="AF33" s="998"/>
      <c r="AG33" s="998"/>
      <c r="AH33" s="998"/>
    </row>
    <row r="34" spans="1:34" hidden="1" x14ac:dyDescent="0.2">
      <c r="A34" s="612" t="s">
        <v>797</v>
      </c>
      <c r="B34" s="613" t="s">
        <v>796</v>
      </c>
      <c r="C34" s="614"/>
      <c r="D34" s="614"/>
      <c r="E34" s="614">
        <f t="shared" si="16"/>
        <v>0</v>
      </c>
      <c r="F34" s="614">
        <f t="shared" si="17"/>
        <v>0</v>
      </c>
      <c r="G34" s="614"/>
      <c r="H34" s="614"/>
      <c r="I34" s="614"/>
      <c r="J34" s="614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T34" s="1">
        <v>4920</v>
      </c>
      <c r="U34" s="1">
        <v>-280</v>
      </c>
    </row>
    <row r="35" spans="1:34" hidden="1" x14ac:dyDescent="0.2">
      <c r="A35" s="61" t="s">
        <v>795</v>
      </c>
      <c r="B35" s="60" t="s">
        <v>794</v>
      </c>
      <c r="C35" s="59"/>
      <c r="D35" s="59"/>
      <c r="E35" s="59">
        <f t="shared" si="16"/>
        <v>0</v>
      </c>
      <c r="F35" s="59">
        <f t="shared" si="17"/>
        <v>0</v>
      </c>
      <c r="G35" s="59"/>
      <c r="H35" s="59"/>
      <c r="I35" s="59"/>
      <c r="J35" s="59"/>
      <c r="K35" s="59">
        <v>0</v>
      </c>
      <c r="L35" s="59">
        <v>0</v>
      </c>
      <c r="M35" s="59">
        <v>0</v>
      </c>
      <c r="N35" s="59">
        <v>0</v>
      </c>
      <c r="O35" s="3">
        <v>1</v>
      </c>
      <c r="T35" s="1">
        <v>667</v>
      </c>
      <c r="U35" s="1">
        <v>-33</v>
      </c>
    </row>
    <row r="36" spans="1:34" hidden="1" x14ac:dyDescent="0.2">
      <c r="A36" s="61" t="s">
        <v>793</v>
      </c>
      <c r="B36" s="60" t="s">
        <v>792</v>
      </c>
      <c r="C36" s="59"/>
      <c r="D36" s="59"/>
      <c r="E36" s="59">
        <f t="shared" si="16"/>
        <v>0</v>
      </c>
      <c r="F36" s="59">
        <f t="shared" si="17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U36" s="1">
        <v>-353</v>
      </c>
    </row>
    <row r="37" spans="1:34" hidden="1" x14ac:dyDescent="0.2">
      <c r="A37" s="61" t="s">
        <v>791</v>
      </c>
      <c r="B37" s="60" t="s">
        <v>790</v>
      </c>
      <c r="C37" s="59"/>
      <c r="D37" s="59"/>
      <c r="E37" s="59">
        <f t="shared" si="16"/>
        <v>0</v>
      </c>
      <c r="F37" s="59">
        <f t="shared" si="17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</row>
    <row r="38" spans="1:34" ht="25.5" hidden="1" x14ac:dyDescent="0.2">
      <c r="A38" s="61" t="s">
        <v>789</v>
      </c>
      <c r="B38" s="60" t="s">
        <v>788</v>
      </c>
      <c r="C38" s="59"/>
      <c r="D38" s="59"/>
      <c r="E38" s="59">
        <f t="shared" si="16"/>
        <v>0</v>
      </c>
      <c r="F38" s="59">
        <f t="shared" si="17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</row>
    <row r="39" spans="1:34" hidden="1" x14ac:dyDescent="0.2">
      <c r="A39" s="61" t="s">
        <v>787</v>
      </c>
      <c r="B39" s="60" t="s">
        <v>786</v>
      </c>
      <c r="C39" s="59"/>
      <c r="D39" s="59"/>
      <c r="E39" s="59">
        <f t="shared" si="16"/>
        <v>0</v>
      </c>
      <c r="F39" s="59">
        <f t="shared" si="17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34" hidden="1" x14ac:dyDescent="0.2">
      <c r="A40" s="586" t="s">
        <v>785</v>
      </c>
      <c r="B40" s="587" t="s">
        <v>784</v>
      </c>
      <c r="C40" s="588"/>
      <c r="D40" s="588"/>
      <c r="E40" s="588">
        <f t="shared" si="16"/>
        <v>0</v>
      </c>
      <c r="F40" s="588">
        <f t="shared" si="17"/>
        <v>0</v>
      </c>
      <c r="G40" s="588"/>
      <c r="H40" s="588"/>
      <c r="I40" s="588"/>
      <c r="J40" s="588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34" s="31" customFormat="1" x14ac:dyDescent="0.2">
      <c r="A41" s="250" t="s">
        <v>783</v>
      </c>
      <c r="B41" s="251" t="s">
        <v>782</v>
      </c>
      <c r="C41" s="228">
        <v>5426</v>
      </c>
      <c r="D41" s="228"/>
      <c r="E41" s="228">
        <f t="shared" si="16"/>
        <v>5426</v>
      </c>
      <c r="F41" s="227">
        <f t="shared" si="17"/>
        <v>5426</v>
      </c>
      <c r="G41" s="228">
        <v>1300</v>
      </c>
      <c r="H41" s="228">
        <v>1300</v>
      </c>
      <c r="I41" s="228">
        <v>1600</v>
      </c>
      <c r="J41" s="228">
        <v>1226</v>
      </c>
      <c r="K41" s="552">
        <v>0</v>
      </c>
      <c r="L41" s="962">
        <v>6200</v>
      </c>
      <c r="M41" s="962">
        <v>6250</v>
      </c>
      <c r="N41" s="962">
        <v>6300</v>
      </c>
      <c r="O41" s="7">
        <v>1</v>
      </c>
      <c r="P41" s="86">
        <f t="shared" ref="P41:P42" si="18">Q41+R41+S41+T41</f>
        <v>0</v>
      </c>
      <c r="Q41" s="312"/>
      <c r="R41" s="403"/>
      <c r="S41" s="398"/>
      <c r="T41" s="478"/>
      <c r="U41" s="490">
        <f>G41+H41</f>
        <v>2600</v>
      </c>
      <c r="Y41" s="500"/>
      <c r="Z41" s="530"/>
      <c r="AA41" s="428"/>
      <c r="AD41" s="227"/>
      <c r="AE41" s="252"/>
      <c r="AF41" s="228"/>
      <c r="AG41" s="228"/>
      <c r="AH41" s="228"/>
    </row>
    <row r="42" spans="1:34" s="31" customFormat="1" x14ac:dyDescent="0.2">
      <c r="A42" s="250" t="s">
        <v>1003</v>
      </c>
      <c r="B42" s="251" t="s">
        <v>780</v>
      </c>
      <c r="C42" s="228">
        <v>1080</v>
      </c>
      <c r="D42" s="228"/>
      <c r="E42" s="228">
        <f t="shared" si="16"/>
        <v>1080</v>
      </c>
      <c r="F42" s="227">
        <f t="shared" si="17"/>
        <v>1080</v>
      </c>
      <c r="G42" s="228">
        <v>300</v>
      </c>
      <c r="H42" s="228">
        <v>300</v>
      </c>
      <c r="I42" s="228">
        <v>225</v>
      </c>
      <c r="J42" s="228">
        <v>255</v>
      </c>
      <c r="K42" s="552">
        <v>0</v>
      </c>
      <c r="L42" s="962">
        <v>0</v>
      </c>
      <c r="M42" s="962">
        <v>0</v>
      </c>
      <c r="N42" s="962">
        <v>0</v>
      </c>
      <c r="O42" s="7">
        <v>1</v>
      </c>
      <c r="P42" s="86">
        <f t="shared" si="18"/>
        <v>0</v>
      </c>
      <c r="Q42" s="277"/>
      <c r="R42" s="277"/>
      <c r="S42" s="277"/>
      <c r="T42" s="478"/>
      <c r="U42" s="490">
        <f>G42+H42</f>
        <v>600</v>
      </c>
      <c r="X42" s="31" t="s">
        <v>958</v>
      </c>
      <c r="Y42" s="500"/>
      <c r="AC42" s="31" t="s">
        <v>1028</v>
      </c>
      <c r="AD42" s="227"/>
      <c r="AE42" s="252"/>
      <c r="AF42" s="228"/>
      <c r="AG42" s="228"/>
      <c r="AH42" s="996"/>
    </row>
    <row r="43" spans="1:34" ht="25.5" hidden="1" x14ac:dyDescent="0.2">
      <c r="A43" s="612" t="s">
        <v>779</v>
      </c>
      <c r="B43" s="613" t="s">
        <v>778</v>
      </c>
      <c r="C43" s="614"/>
      <c r="D43" s="614"/>
      <c r="E43" s="614">
        <f t="shared" si="16"/>
        <v>0</v>
      </c>
      <c r="F43" s="614">
        <f t="shared" si="17"/>
        <v>0</v>
      </c>
      <c r="G43" s="614"/>
      <c r="H43" s="614"/>
      <c r="I43" s="614"/>
      <c r="J43" s="614"/>
      <c r="K43" s="59">
        <v>0</v>
      </c>
      <c r="L43" s="59">
        <v>0</v>
      </c>
      <c r="M43" s="59">
        <v>0</v>
      </c>
      <c r="N43" s="59">
        <v>0</v>
      </c>
      <c r="O43" s="3">
        <v>1</v>
      </c>
    </row>
    <row r="44" spans="1:34" hidden="1" x14ac:dyDescent="0.2">
      <c r="A44" s="586" t="s">
        <v>777</v>
      </c>
      <c r="B44" s="587" t="s">
        <v>776</v>
      </c>
      <c r="C44" s="588"/>
      <c r="D44" s="588"/>
      <c r="E44" s="588">
        <f t="shared" si="16"/>
        <v>0</v>
      </c>
      <c r="F44" s="588">
        <f t="shared" si="17"/>
        <v>0</v>
      </c>
      <c r="G44" s="588"/>
      <c r="H44" s="588"/>
      <c r="I44" s="588"/>
      <c r="J44" s="588"/>
      <c r="K44" s="59">
        <v>0</v>
      </c>
      <c r="L44" s="59">
        <v>0</v>
      </c>
      <c r="M44" s="59">
        <v>0</v>
      </c>
      <c r="N44" s="59">
        <v>0</v>
      </c>
      <c r="O44" s="3">
        <v>1</v>
      </c>
    </row>
    <row r="45" spans="1:34" s="31" customFormat="1" x14ac:dyDescent="0.2">
      <c r="A45" s="250" t="s">
        <v>775</v>
      </c>
      <c r="B45" s="251" t="s">
        <v>774</v>
      </c>
      <c r="C45" s="228">
        <v>1</v>
      </c>
      <c r="D45" s="228"/>
      <c r="E45" s="228">
        <f t="shared" si="16"/>
        <v>1</v>
      </c>
      <c r="F45" s="228">
        <f t="shared" si="17"/>
        <v>1</v>
      </c>
      <c r="G45" s="228">
        <v>1</v>
      </c>
      <c r="H45" s="228">
        <v>0</v>
      </c>
      <c r="I45" s="228">
        <v>0</v>
      </c>
      <c r="J45" s="228">
        <v>0</v>
      </c>
      <c r="K45" s="552">
        <v>0</v>
      </c>
      <c r="L45" s="962">
        <v>0</v>
      </c>
      <c r="M45" s="962">
        <v>0</v>
      </c>
      <c r="N45" s="962">
        <v>0</v>
      </c>
      <c r="O45" s="7">
        <v>1</v>
      </c>
      <c r="P45" s="86">
        <f>Q45+R45+S45+T45</f>
        <v>0</v>
      </c>
      <c r="Q45" s="412"/>
      <c r="R45" s="398"/>
      <c r="S45" s="398"/>
      <c r="T45" s="478"/>
      <c r="U45" s="491"/>
      <c r="Y45" s="233"/>
    </row>
    <row r="46" spans="1:34" s="8" customFormat="1" hidden="1" x14ac:dyDescent="0.2">
      <c r="A46" s="603" t="s">
        <v>773</v>
      </c>
      <c r="B46" s="604" t="s">
        <v>772</v>
      </c>
      <c r="C46" s="605">
        <f t="shared" ref="C46:N46" si="19">C47</f>
        <v>0</v>
      </c>
      <c r="D46" s="605">
        <f t="shared" si="19"/>
        <v>0</v>
      </c>
      <c r="E46" s="605">
        <f t="shared" si="19"/>
        <v>0</v>
      </c>
      <c r="F46" s="605">
        <f t="shared" si="19"/>
        <v>0</v>
      </c>
      <c r="G46" s="605">
        <f t="shared" si="19"/>
        <v>0</v>
      </c>
      <c r="H46" s="605">
        <f t="shared" si="19"/>
        <v>0</v>
      </c>
      <c r="I46" s="605">
        <f t="shared" si="19"/>
        <v>0</v>
      </c>
      <c r="J46" s="605">
        <f t="shared" si="19"/>
        <v>0</v>
      </c>
      <c r="K46" s="67">
        <f t="shared" si="19"/>
        <v>0</v>
      </c>
      <c r="L46" s="67">
        <f t="shared" si="19"/>
        <v>0</v>
      </c>
      <c r="M46" s="67">
        <f t="shared" si="19"/>
        <v>0</v>
      </c>
      <c r="N46" s="67">
        <f t="shared" si="19"/>
        <v>0</v>
      </c>
      <c r="O46" s="66"/>
    </row>
    <row r="47" spans="1:34" hidden="1" x14ac:dyDescent="0.2">
      <c r="A47" s="61" t="s">
        <v>771</v>
      </c>
      <c r="B47" s="60" t="s">
        <v>770</v>
      </c>
      <c r="C47" s="59"/>
      <c r="D47" s="59"/>
      <c r="E47" s="59">
        <f>C47+D47</f>
        <v>0</v>
      </c>
      <c r="F47" s="59">
        <f>G47+H47+I47+J47</f>
        <v>0</v>
      </c>
      <c r="G47" s="59"/>
      <c r="H47" s="59"/>
      <c r="I47" s="59"/>
      <c r="J47" s="59"/>
      <c r="K47" s="59">
        <v>0</v>
      </c>
      <c r="L47" s="59">
        <v>0</v>
      </c>
      <c r="M47" s="59">
        <v>0</v>
      </c>
      <c r="N47" s="59">
        <v>0</v>
      </c>
      <c r="O47" s="3">
        <v>1</v>
      </c>
    </row>
    <row r="48" spans="1:34" s="8" customFormat="1" hidden="1" x14ac:dyDescent="0.2">
      <c r="A48" s="69" t="s">
        <v>769</v>
      </c>
      <c r="B48" s="68" t="s">
        <v>768</v>
      </c>
      <c r="C48" s="67">
        <f t="shared" ref="C48:N48" si="20">C49</f>
        <v>0</v>
      </c>
      <c r="D48" s="67">
        <f t="shared" si="20"/>
        <v>0</v>
      </c>
      <c r="E48" s="67">
        <f t="shared" si="20"/>
        <v>0</v>
      </c>
      <c r="F48" s="67">
        <f t="shared" si="20"/>
        <v>0</v>
      </c>
      <c r="G48" s="67">
        <f t="shared" si="20"/>
        <v>0</v>
      </c>
      <c r="H48" s="67">
        <f t="shared" si="20"/>
        <v>0</v>
      </c>
      <c r="I48" s="67">
        <f t="shared" si="20"/>
        <v>0</v>
      </c>
      <c r="J48" s="67">
        <f t="shared" si="20"/>
        <v>0</v>
      </c>
      <c r="K48" s="67">
        <f t="shared" si="20"/>
        <v>0</v>
      </c>
      <c r="L48" s="67">
        <f t="shared" si="20"/>
        <v>0</v>
      </c>
      <c r="M48" s="67">
        <f t="shared" si="20"/>
        <v>0</v>
      </c>
      <c r="N48" s="67">
        <f t="shared" si="20"/>
        <v>0</v>
      </c>
      <c r="O48" s="66"/>
    </row>
    <row r="49" spans="1:25" hidden="1" x14ac:dyDescent="0.2">
      <c r="A49" s="61" t="s">
        <v>767</v>
      </c>
      <c r="B49" s="60" t="s">
        <v>766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idden="1" x14ac:dyDescent="0.2">
      <c r="A50" s="69" t="s">
        <v>765</v>
      </c>
      <c r="B50" s="68" t="s">
        <v>764</v>
      </c>
      <c r="C50" s="67">
        <f t="shared" ref="C50:N50" si="21">C51+C52+C55</f>
        <v>0</v>
      </c>
      <c r="D50" s="67">
        <f t="shared" si="21"/>
        <v>0</v>
      </c>
      <c r="E50" s="67">
        <f t="shared" si="21"/>
        <v>0</v>
      </c>
      <c r="F50" s="67">
        <f t="shared" si="21"/>
        <v>0</v>
      </c>
      <c r="G50" s="67">
        <f t="shared" si="21"/>
        <v>0</v>
      </c>
      <c r="H50" s="67">
        <f t="shared" si="21"/>
        <v>0</v>
      </c>
      <c r="I50" s="67">
        <f t="shared" si="21"/>
        <v>0</v>
      </c>
      <c r="J50" s="67">
        <f t="shared" si="21"/>
        <v>0</v>
      </c>
      <c r="K50" s="67">
        <f t="shared" si="21"/>
        <v>0</v>
      </c>
      <c r="L50" s="67">
        <f t="shared" si="21"/>
        <v>0</v>
      </c>
      <c r="M50" s="67">
        <f t="shared" si="21"/>
        <v>0</v>
      </c>
      <c r="N50" s="67">
        <f t="shared" si="21"/>
        <v>0</v>
      </c>
      <c r="O50" s="66"/>
    </row>
    <row r="51" spans="1:25" hidden="1" x14ac:dyDescent="0.2">
      <c r="A51" s="61" t="s">
        <v>763</v>
      </c>
      <c r="B51" s="60" t="s">
        <v>762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18" customFormat="1" ht="25.5" hidden="1" x14ac:dyDescent="0.2">
      <c r="A52" s="65" t="s">
        <v>761</v>
      </c>
      <c r="B52" s="64" t="s">
        <v>760</v>
      </c>
      <c r="C52" s="63">
        <f t="shared" ref="C52:N52" si="22">C53+C54</f>
        <v>0</v>
      </c>
      <c r="D52" s="63">
        <f t="shared" si="22"/>
        <v>0</v>
      </c>
      <c r="E52" s="63">
        <f t="shared" si="22"/>
        <v>0</v>
      </c>
      <c r="F52" s="63">
        <f t="shared" si="22"/>
        <v>0</v>
      </c>
      <c r="G52" s="63">
        <f t="shared" si="22"/>
        <v>0</v>
      </c>
      <c r="H52" s="63">
        <f t="shared" si="22"/>
        <v>0</v>
      </c>
      <c r="I52" s="63">
        <f t="shared" si="22"/>
        <v>0</v>
      </c>
      <c r="J52" s="63">
        <f t="shared" si="22"/>
        <v>0</v>
      </c>
      <c r="K52" s="63">
        <f t="shared" si="22"/>
        <v>0</v>
      </c>
      <c r="L52" s="63">
        <f t="shared" si="22"/>
        <v>0</v>
      </c>
      <c r="M52" s="63">
        <f t="shared" si="22"/>
        <v>0</v>
      </c>
      <c r="N52" s="63">
        <f t="shared" si="22"/>
        <v>0</v>
      </c>
      <c r="O52" s="62"/>
    </row>
    <row r="53" spans="1:25" ht="25.5" hidden="1" x14ac:dyDescent="0.2">
      <c r="A53" s="61" t="s">
        <v>759</v>
      </c>
      <c r="B53" s="60" t="s">
        <v>758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2</v>
      </c>
    </row>
    <row r="54" spans="1:25" ht="25.5" hidden="1" x14ac:dyDescent="0.2">
      <c r="A54" s="61" t="s">
        <v>757</v>
      </c>
      <c r="B54" s="60" t="s">
        <v>756</v>
      </c>
      <c r="C54" s="59"/>
      <c r="D54" s="59"/>
      <c r="E54" s="59">
        <f>C54+D54</f>
        <v>0</v>
      </c>
      <c r="F54" s="59">
        <f>G54+H54+I54+J54</f>
        <v>0</v>
      </c>
      <c r="G54" s="59"/>
      <c r="H54" s="59"/>
      <c r="I54" s="59"/>
      <c r="J54" s="59"/>
      <c r="K54" s="59">
        <v>0</v>
      </c>
      <c r="L54" s="59">
        <v>0</v>
      </c>
      <c r="M54" s="59">
        <v>0</v>
      </c>
      <c r="N54" s="59">
        <v>0</v>
      </c>
      <c r="O54" s="3">
        <v>1</v>
      </c>
    </row>
    <row r="55" spans="1:25" hidden="1" x14ac:dyDescent="0.2">
      <c r="A55" s="586" t="s">
        <v>755</v>
      </c>
      <c r="B55" s="587" t="s">
        <v>754</v>
      </c>
      <c r="C55" s="588"/>
      <c r="D55" s="588"/>
      <c r="E55" s="588">
        <f>C55+D55</f>
        <v>0</v>
      </c>
      <c r="F55" s="588">
        <f>G55+H55+I55+J55</f>
        <v>0</v>
      </c>
      <c r="G55" s="588"/>
      <c r="H55" s="588"/>
      <c r="I55" s="588"/>
      <c r="J55" s="588"/>
      <c r="K55" s="59">
        <v>0</v>
      </c>
      <c r="L55" s="59">
        <v>0</v>
      </c>
      <c r="M55" s="59">
        <v>0</v>
      </c>
      <c r="N55" s="59">
        <v>0</v>
      </c>
      <c r="O55" s="3">
        <v>1</v>
      </c>
    </row>
    <row r="56" spans="1:25" s="8" customFormat="1" ht="0.75" customHeight="1" x14ac:dyDescent="0.2">
      <c r="A56" s="248" t="s">
        <v>753</v>
      </c>
      <c r="B56" s="249" t="s">
        <v>752</v>
      </c>
      <c r="C56" s="226">
        <f t="shared" ref="C56:N56" si="23">C57+C58+C59+C60</f>
        <v>0</v>
      </c>
      <c r="D56" s="227"/>
      <c r="E56" s="226">
        <f t="shared" si="23"/>
        <v>0</v>
      </c>
      <c r="F56" s="227">
        <f t="shared" si="23"/>
        <v>0</v>
      </c>
      <c r="G56" s="253">
        <f t="shared" si="23"/>
        <v>0</v>
      </c>
      <c r="H56" s="227">
        <f t="shared" si="23"/>
        <v>0</v>
      </c>
      <c r="I56" s="227">
        <f t="shared" si="23"/>
        <v>0</v>
      </c>
      <c r="J56" s="227">
        <f t="shared" si="23"/>
        <v>0</v>
      </c>
      <c r="K56" s="546">
        <f t="shared" si="23"/>
        <v>15</v>
      </c>
      <c r="L56" s="963">
        <f t="shared" si="23"/>
        <v>0</v>
      </c>
      <c r="M56" s="963">
        <f t="shared" si="23"/>
        <v>0</v>
      </c>
      <c r="N56" s="963">
        <f t="shared" si="23"/>
        <v>0</v>
      </c>
      <c r="O56" s="66"/>
      <c r="P56" s="86">
        <f>Q56+R56+S56+T56</f>
        <v>0</v>
      </c>
      <c r="Q56" s="395"/>
      <c r="R56" s="395"/>
      <c r="S56" s="395"/>
      <c r="T56" s="475"/>
      <c r="U56" s="492"/>
      <c r="Y56" s="397"/>
    </row>
    <row r="57" spans="1:25" hidden="1" x14ac:dyDescent="0.2">
      <c r="A57" s="609" t="s">
        <v>751</v>
      </c>
      <c r="B57" s="610" t="s">
        <v>750</v>
      </c>
      <c r="C57" s="611"/>
      <c r="D57" s="614"/>
      <c r="E57" s="614">
        <f>C57+D57</f>
        <v>0</v>
      </c>
      <c r="F57" s="611">
        <f>G57+H57+I57+J57</f>
        <v>0</v>
      </c>
      <c r="G57" s="611"/>
      <c r="H57" s="611"/>
      <c r="I57" s="611"/>
      <c r="J57" s="611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31" customFormat="1" ht="1.5" hidden="1" customHeight="1" x14ac:dyDescent="0.2">
      <c r="A58" s="250" t="s">
        <v>749</v>
      </c>
      <c r="B58" s="251" t="s">
        <v>748</v>
      </c>
      <c r="C58" s="916">
        <v>0</v>
      </c>
      <c r="D58" s="551"/>
      <c r="E58" s="519">
        <f>C58+D58</f>
        <v>0</v>
      </c>
      <c r="F58" s="227">
        <f>G58+H58+I58+J58</f>
        <v>0</v>
      </c>
      <c r="G58" s="228">
        <v>0</v>
      </c>
      <c r="H58" s="228">
        <v>0</v>
      </c>
      <c r="I58" s="227">
        <v>0</v>
      </c>
      <c r="J58" s="227">
        <v>0</v>
      </c>
      <c r="K58" s="552">
        <v>0</v>
      </c>
      <c r="L58" s="962">
        <v>0</v>
      </c>
      <c r="M58" s="962">
        <v>0</v>
      </c>
      <c r="N58" s="962">
        <v>0</v>
      </c>
      <c r="O58" s="7">
        <v>1</v>
      </c>
      <c r="P58" s="86">
        <f t="shared" ref="P58:P59" si="24">Q58+R58+S58+T58</f>
        <v>0</v>
      </c>
      <c r="Q58" s="398"/>
      <c r="R58" s="398"/>
      <c r="S58" s="398"/>
      <c r="T58" s="478"/>
      <c r="U58" s="490">
        <f>G58+H58</f>
        <v>0</v>
      </c>
      <c r="Y58" s="500"/>
    </row>
    <row r="59" spans="1:25" s="31" customFormat="1" ht="11.25" hidden="1" customHeight="1" thickBot="1" x14ac:dyDescent="0.25">
      <c r="A59" s="250" t="s">
        <v>747</v>
      </c>
      <c r="B59" s="251" t="s">
        <v>746</v>
      </c>
      <c r="C59" s="915">
        <v>0</v>
      </c>
      <c r="D59" s="551"/>
      <c r="E59" s="519">
        <v>0</v>
      </c>
      <c r="F59" s="227">
        <f>G59+H59+I59+J59</f>
        <v>0</v>
      </c>
      <c r="G59" s="228">
        <v>0</v>
      </c>
      <c r="H59" s="228">
        <v>0</v>
      </c>
      <c r="I59" s="227">
        <v>0</v>
      </c>
      <c r="J59" s="227">
        <v>0</v>
      </c>
      <c r="K59" s="552">
        <v>15</v>
      </c>
      <c r="L59" s="964">
        <v>0</v>
      </c>
      <c r="M59" s="962">
        <v>0</v>
      </c>
      <c r="N59" s="962">
        <v>0</v>
      </c>
      <c r="O59" s="7">
        <v>2</v>
      </c>
      <c r="P59" s="86">
        <f t="shared" si="24"/>
        <v>0</v>
      </c>
      <c r="Q59" s="398"/>
      <c r="R59" s="398"/>
      <c r="S59" s="398"/>
      <c r="T59" s="478"/>
      <c r="U59" s="490">
        <f>G59+H59</f>
        <v>0</v>
      </c>
      <c r="Y59" s="500"/>
    </row>
    <row r="60" spans="1:25" hidden="1" x14ac:dyDescent="0.2">
      <c r="A60" s="612" t="s">
        <v>745</v>
      </c>
      <c r="B60" s="613" t="s">
        <v>744</v>
      </c>
      <c r="C60" s="614"/>
      <c r="D60" s="59"/>
      <c r="E60" s="59">
        <f>C60+D60</f>
        <v>0</v>
      </c>
      <c r="F60" s="614">
        <f>G60+H60+I60+J60</f>
        <v>0</v>
      </c>
      <c r="G60" s="614"/>
      <c r="H60" s="614"/>
      <c r="I60" s="614"/>
      <c r="J60" s="614"/>
      <c r="K60" s="59">
        <v>0</v>
      </c>
      <c r="L60" s="59">
        <v>0</v>
      </c>
      <c r="M60" s="59">
        <v>0</v>
      </c>
      <c r="N60" s="59">
        <v>0</v>
      </c>
      <c r="O60" s="3">
        <v>1</v>
      </c>
    </row>
    <row r="61" spans="1:25" s="8" customFormat="1" hidden="1" x14ac:dyDescent="0.2">
      <c r="A61" s="69" t="s">
        <v>743</v>
      </c>
      <c r="B61" s="68" t="s">
        <v>742</v>
      </c>
      <c r="C61" s="67">
        <f t="shared" ref="C61:N61" si="25">C62</f>
        <v>0</v>
      </c>
      <c r="D61" s="67">
        <f t="shared" si="25"/>
        <v>0</v>
      </c>
      <c r="E61" s="67">
        <f t="shared" si="25"/>
        <v>0</v>
      </c>
      <c r="F61" s="67">
        <f t="shared" si="25"/>
        <v>0</v>
      </c>
      <c r="G61" s="67">
        <f t="shared" si="25"/>
        <v>0</v>
      </c>
      <c r="H61" s="67">
        <f t="shared" si="25"/>
        <v>0</v>
      </c>
      <c r="I61" s="67">
        <f t="shared" si="25"/>
        <v>0</v>
      </c>
      <c r="J61" s="67">
        <f t="shared" si="25"/>
        <v>0</v>
      </c>
      <c r="K61" s="67">
        <f t="shared" si="25"/>
        <v>0</v>
      </c>
      <c r="L61" s="67">
        <f t="shared" si="25"/>
        <v>0</v>
      </c>
      <c r="M61" s="67">
        <f t="shared" si="25"/>
        <v>0</v>
      </c>
      <c r="N61" s="67">
        <f t="shared" si="25"/>
        <v>0</v>
      </c>
      <c r="O61" s="66"/>
    </row>
    <row r="62" spans="1:25" s="8" customFormat="1" hidden="1" x14ac:dyDescent="0.2">
      <c r="A62" s="69" t="s">
        <v>741</v>
      </c>
      <c r="B62" s="68" t="s">
        <v>740</v>
      </c>
      <c r="C62" s="67">
        <f t="shared" ref="C62:N62" si="26">C63+C64</f>
        <v>0</v>
      </c>
      <c r="D62" s="67">
        <f t="shared" si="26"/>
        <v>0</v>
      </c>
      <c r="E62" s="67">
        <f t="shared" si="26"/>
        <v>0</v>
      </c>
      <c r="F62" s="67">
        <f t="shared" si="26"/>
        <v>0</v>
      </c>
      <c r="G62" s="67">
        <f t="shared" si="26"/>
        <v>0</v>
      </c>
      <c r="H62" s="67">
        <f t="shared" si="26"/>
        <v>0</v>
      </c>
      <c r="I62" s="67">
        <f t="shared" si="26"/>
        <v>0</v>
      </c>
      <c r="J62" s="67">
        <f t="shared" si="26"/>
        <v>0</v>
      </c>
      <c r="K62" s="67">
        <f t="shared" si="26"/>
        <v>0</v>
      </c>
      <c r="L62" s="67">
        <f t="shared" si="26"/>
        <v>0</v>
      </c>
      <c r="M62" s="67">
        <f t="shared" si="26"/>
        <v>0</v>
      </c>
      <c r="N62" s="67">
        <f t="shared" si="26"/>
        <v>0</v>
      </c>
      <c r="O62" s="66"/>
    </row>
    <row r="63" spans="1:25" hidden="1" x14ac:dyDescent="0.2">
      <c r="A63" s="61" t="s">
        <v>739</v>
      </c>
      <c r="B63" s="60" t="s">
        <v>738</v>
      </c>
      <c r="C63" s="59"/>
      <c r="D63" s="59"/>
      <c r="E63" s="59">
        <f>C63+D63</f>
        <v>0</v>
      </c>
      <c r="F63" s="59">
        <f>G63+H63+I63+J63</f>
        <v>0</v>
      </c>
      <c r="G63" s="59"/>
      <c r="H63" s="59"/>
      <c r="I63" s="59"/>
      <c r="J63" s="59"/>
      <c r="K63" s="59">
        <v>0</v>
      </c>
      <c r="L63" s="59">
        <v>0</v>
      </c>
      <c r="M63" s="59">
        <v>0</v>
      </c>
      <c r="N63" s="59">
        <v>0</v>
      </c>
      <c r="O63" s="3">
        <v>2</v>
      </c>
    </row>
    <row r="64" spans="1:25" hidden="1" x14ac:dyDescent="0.2">
      <c r="A64" s="61" t="s">
        <v>737</v>
      </c>
      <c r="B64" s="60" t="s">
        <v>736</v>
      </c>
      <c r="C64" s="59"/>
      <c r="D64" s="59"/>
      <c r="E64" s="59">
        <f>C64+D64</f>
        <v>0</v>
      </c>
      <c r="F64" s="59">
        <f>G64+H64+I64+J64</f>
        <v>0</v>
      </c>
      <c r="G64" s="59"/>
      <c r="H64" s="59"/>
      <c r="I64" s="59"/>
      <c r="J64" s="59"/>
      <c r="K64" s="59">
        <v>0</v>
      </c>
      <c r="L64" s="59">
        <v>0</v>
      </c>
      <c r="M64" s="59">
        <v>0</v>
      </c>
      <c r="N64" s="59">
        <v>0</v>
      </c>
      <c r="O64" s="3">
        <v>2</v>
      </c>
    </row>
    <row r="65" spans="1:25" s="8" customFormat="1" hidden="1" x14ac:dyDescent="0.2">
      <c r="A65" s="69" t="s">
        <v>735</v>
      </c>
      <c r="B65" s="68" t="s">
        <v>734</v>
      </c>
      <c r="C65" s="67">
        <f t="shared" ref="C65:N65" si="27">C66+C71</f>
        <v>0</v>
      </c>
      <c r="D65" s="67">
        <f t="shared" si="27"/>
        <v>0</v>
      </c>
      <c r="E65" s="67">
        <f t="shared" si="27"/>
        <v>0</v>
      </c>
      <c r="F65" s="67">
        <f t="shared" si="27"/>
        <v>0</v>
      </c>
      <c r="G65" s="67">
        <f t="shared" si="27"/>
        <v>0</v>
      </c>
      <c r="H65" s="67">
        <f t="shared" si="27"/>
        <v>0</v>
      </c>
      <c r="I65" s="67">
        <f t="shared" si="27"/>
        <v>0</v>
      </c>
      <c r="J65" s="67">
        <f t="shared" si="27"/>
        <v>0</v>
      </c>
      <c r="K65" s="67">
        <f t="shared" si="27"/>
        <v>0</v>
      </c>
      <c r="L65" s="67">
        <f t="shared" si="27"/>
        <v>0</v>
      </c>
      <c r="M65" s="67">
        <f t="shared" si="27"/>
        <v>0</v>
      </c>
      <c r="N65" s="67">
        <f t="shared" si="27"/>
        <v>0</v>
      </c>
      <c r="O65" s="66"/>
    </row>
    <row r="66" spans="1:25" s="8" customFormat="1" hidden="1" x14ac:dyDescent="0.2">
      <c r="A66" s="69" t="s">
        <v>733</v>
      </c>
      <c r="B66" s="68" t="s">
        <v>732</v>
      </c>
      <c r="C66" s="67">
        <f t="shared" ref="C66:N66" si="28">C67+C70</f>
        <v>0</v>
      </c>
      <c r="D66" s="67">
        <f t="shared" si="28"/>
        <v>0</v>
      </c>
      <c r="E66" s="67">
        <f t="shared" si="28"/>
        <v>0</v>
      </c>
      <c r="F66" s="67">
        <f t="shared" si="28"/>
        <v>0</v>
      </c>
      <c r="G66" s="67">
        <f t="shared" si="28"/>
        <v>0</v>
      </c>
      <c r="H66" s="67">
        <f t="shared" si="28"/>
        <v>0</v>
      </c>
      <c r="I66" s="67">
        <f t="shared" si="28"/>
        <v>0</v>
      </c>
      <c r="J66" s="67">
        <f t="shared" si="28"/>
        <v>0</v>
      </c>
      <c r="K66" s="67">
        <f t="shared" si="28"/>
        <v>0</v>
      </c>
      <c r="L66" s="67">
        <f t="shared" si="28"/>
        <v>0</v>
      </c>
      <c r="M66" s="67">
        <f t="shared" si="28"/>
        <v>0</v>
      </c>
      <c r="N66" s="67">
        <f t="shared" si="28"/>
        <v>0</v>
      </c>
      <c r="O66" s="66"/>
    </row>
    <row r="67" spans="1:25" s="18" customFormat="1" ht="25.5" hidden="1" x14ac:dyDescent="0.2">
      <c r="A67" s="65" t="s">
        <v>731</v>
      </c>
      <c r="B67" s="64" t="s">
        <v>730</v>
      </c>
      <c r="C67" s="63">
        <f t="shared" ref="C67:N67" si="29">C68+C69</f>
        <v>0</v>
      </c>
      <c r="D67" s="63">
        <f t="shared" si="29"/>
        <v>0</v>
      </c>
      <c r="E67" s="63">
        <f t="shared" si="29"/>
        <v>0</v>
      </c>
      <c r="F67" s="63">
        <f t="shared" si="29"/>
        <v>0</v>
      </c>
      <c r="G67" s="63">
        <f t="shared" si="29"/>
        <v>0</v>
      </c>
      <c r="H67" s="63">
        <f t="shared" si="29"/>
        <v>0</v>
      </c>
      <c r="I67" s="63">
        <f t="shared" si="29"/>
        <v>0</v>
      </c>
      <c r="J67" s="63">
        <f t="shared" si="29"/>
        <v>0</v>
      </c>
      <c r="K67" s="63">
        <f t="shared" si="29"/>
        <v>0</v>
      </c>
      <c r="L67" s="63">
        <f t="shared" si="29"/>
        <v>0</v>
      </c>
      <c r="M67" s="63">
        <f t="shared" si="29"/>
        <v>0</v>
      </c>
      <c r="N67" s="63">
        <f t="shared" si="29"/>
        <v>0</v>
      </c>
      <c r="O67" s="62"/>
    </row>
    <row r="68" spans="1:25" ht="25.5" hidden="1" x14ac:dyDescent="0.2">
      <c r="A68" s="61" t="s">
        <v>729</v>
      </c>
      <c r="B68" s="60" t="s">
        <v>728</v>
      </c>
      <c r="C68" s="59"/>
      <c r="D68" s="59"/>
      <c r="E68" s="59">
        <f>C68+D68</f>
        <v>0</v>
      </c>
      <c r="F68" s="59">
        <f>G68+H68+I68+J68</f>
        <v>0</v>
      </c>
      <c r="G68" s="59"/>
      <c r="H68" s="59"/>
      <c r="I68" s="59"/>
      <c r="J68" s="59"/>
      <c r="K68" s="59">
        <v>0</v>
      </c>
      <c r="L68" s="59">
        <v>0</v>
      </c>
      <c r="M68" s="59">
        <v>0</v>
      </c>
      <c r="N68" s="59">
        <v>0</v>
      </c>
      <c r="O68" s="3">
        <v>1</v>
      </c>
    </row>
    <row r="69" spans="1:25" ht="25.5" hidden="1" x14ac:dyDescent="0.2">
      <c r="A69" s="61" t="s">
        <v>727</v>
      </c>
      <c r="B69" s="60" t="s">
        <v>726</v>
      </c>
      <c r="C69" s="59"/>
      <c r="D69" s="59"/>
      <c r="E69" s="59">
        <f>C69+D69</f>
        <v>0</v>
      </c>
      <c r="F69" s="59">
        <f>G69+H69+I69+J69</f>
        <v>0</v>
      </c>
      <c r="G69" s="59"/>
      <c r="H69" s="59"/>
      <c r="I69" s="59"/>
      <c r="J69" s="59"/>
      <c r="K69" s="59">
        <v>0</v>
      </c>
      <c r="L69" s="59">
        <v>0</v>
      </c>
      <c r="M69" s="59">
        <v>0</v>
      </c>
      <c r="N69" s="59">
        <v>0</v>
      </c>
      <c r="O69" s="3">
        <v>2</v>
      </c>
    </row>
    <row r="70" spans="1:25" hidden="1" x14ac:dyDescent="0.2">
      <c r="A70" s="61" t="s">
        <v>725</v>
      </c>
      <c r="B70" s="60" t="s">
        <v>724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2</v>
      </c>
    </row>
    <row r="71" spans="1:25" s="8" customFormat="1" hidden="1" x14ac:dyDescent="0.2">
      <c r="A71" s="583" t="s">
        <v>723</v>
      </c>
      <c r="B71" s="584" t="s">
        <v>722</v>
      </c>
      <c r="C71" s="585">
        <f t="shared" ref="C71:N71" si="30">C72+C73+C74</f>
        <v>0</v>
      </c>
      <c r="D71" s="67">
        <f t="shared" si="30"/>
        <v>0</v>
      </c>
      <c r="E71" s="67">
        <f t="shared" si="30"/>
        <v>0</v>
      </c>
      <c r="F71" s="585">
        <f t="shared" si="30"/>
        <v>0</v>
      </c>
      <c r="G71" s="585">
        <f t="shared" si="30"/>
        <v>0</v>
      </c>
      <c r="H71" s="585">
        <f t="shared" si="30"/>
        <v>0</v>
      </c>
      <c r="I71" s="585">
        <f t="shared" si="30"/>
        <v>0</v>
      </c>
      <c r="J71" s="585">
        <f t="shared" si="30"/>
        <v>0</v>
      </c>
      <c r="K71" s="67">
        <f t="shared" si="30"/>
        <v>0</v>
      </c>
      <c r="L71" s="67">
        <f t="shared" si="30"/>
        <v>0</v>
      </c>
      <c r="M71" s="67">
        <f t="shared" si="30"/>
        <v>0</v>
      </c>
      <c r="N71" s="67">
        <f t="shared" si="30"/>
        <v>0</v>
      </c>
      <c r="O71" s="66"/>
    </row>
    <row r="72" spans="1:25" ht="12" hidden="1" customHeight="1" thickBot="1" x14ac:dyDescent="0.25">
      <c r="A72" s="250" t="s">
        <v>721</v>
      </c>
      <c r="B72" s="251" t="s">
        <v>720</v>
      </c>
      <c r="C72" s="904"/>
      <c r="D72" s="555"/>
      <c r="E72" s="827">
        <f>C72+D72</f>
        <v>0</v>
      </c>
      <c r="F72" s="228">
        <f>G72+H72+I72+J72</f>
        <v>0</v>
      </c>
      <c r="G72" s="228"/>
      <c r="H72" s="228"/>
      <c r="I72" s="228"/>
      <c r="J72" s="228"/>
      <c r="K72" s="549">
        <v>0</v>
      </c>
      <c r="L72" s="960">
        <v>0</v>
      </c>
      <c r="M72" s="960">
        <v>0</v>
      </c>
      <c r="N72" s="960">
        <v>0</v>
      </c>
      <c r="O72" s="3">
        <v>1</v>
      </c>
      <c r="P72" s="86">
        <f>Q72+R72+S72+T72</f>
        <v>0</v>
      </c>
      <c r="Q72" s="398"/>
      <c r="R72" s="399"/>
      <c r="S72" s="399"/>
      <c r="T72" s="477"/>
      <c r="U72" s="493"/>
      <c r="Y72" s="399"/>
    </row>
    <row r="73" spans="1:25" ht="0.75" hidden="1" customHeight="1" x14ac:dyDescent="0.2">
      <c r="A73" s="612" t="s">
        <v>719</v>
      </c>
      <c r="B73" s="613" t="s">
        <v>718</v>
      </c>
      <c r="C73" s="614"/>
      <c r="D73" s="59"/>
      <c r="E73" s="59">
        <f>C73+D73</f>
        <v>0</v>
      </c>
      <c r="F73" s="614">
        <f>G73+H73+I73+J73</f>
        <v>0</v>
      </c>
      <c r="G73" s="614"/>
      <c r="H73" s="614"/>
      <c r="I73" s="614"/>
      <c r="J73" s="614"/>
      <c r="K73" s="59">
        <v>0</v>
      </c>
      <c r="L73" s="59">
        <v>0</v>
      </c>
      <c r="M73" s="59">
        <v>0</v>
      </c>
      <c r="N73" s="59">
        <v>0</v>
      </c>
      <c r="O73" s="3">
        <v>1</v>
      </c>
    </row>
    <row r="74" spans="1:25" s="78" customFormat="1" ht="19.5" hidden="1" customHeight="1" thickBot="1" x14ac:dyDescent="0.25">
      <c r="A74" s="589" t="s">
        <v>717</v>
      </c>
      <c r="B74" s="590" t="s">
        <v>716</v>
      </c>
      <c r="C74" s="588"/>
      <c r="D74" s="588"/>
      <c r="E74" s="588">
        <f>C74+D74</f>
        <v>0</v>
      </c>
      <c r="F74" s="588">
        <f>G74+H74+I74+J74</f>
        <v>0</v>
      </c>
      <c r="G74" s="588"/>
      <c r="H74" s="588"/>
      <c r="I74" s="588"/>
      <c r="J74" s="588"/>
      <c r="K74" s="59">
        <v>0</v>
      </c>
      <c r="L74" s="59">
        <v>0</v>
      </c>
      <c r="M74" s="59">
        <v>0</v>
      </c>
      <c r="N74" s="59">
        <v>0</v>
      </c>
      <c r="O74" s="79">
        <v>2</v>
      </c>
    </row>
    <row r="75" spans="1:25" s="39" customFormat="1" x14ac:dyDescent="0.2">
      <c r="A75" s="248" t="s">
        <v>715</v>
      </c>
      <c r="B75" s="249" t="s">
        <v>714</v>
      </c>
      <c r="C75" s="226">
        <f t="shared" ref="C75:N75" si="31">C76</f>
        <v>11501.08</v>
      </c>
      <c r="D75" s="226">
        <f t="shared" si="31"/>
        <v>0</v>
      </c>
      <c r="E75" s="226">
        <f t="shared" si="31"/>
        <v>11501.08</v>
      </c>
      <c r="F75" s="227">
        <f t="shared" si="31"/>
        <v>11501.075000000001</v>
      </c>
      <c r="G75" s="253">
        <f t="shared" si="31"/>
        <v>2582</v>
      </c>
      <c r="H75" s="253">
        <f t="shared" si="31"/>
        <v>4109.0749999999998</v>
      </c>
      <c r="I75" s="253">
        <f t="shared" si="31"/>
        <v>2470</v>
      </c>
      <c r="J75" s="253">
        <f t="shared" si="31"/>
        <v>2340</v>
      </c>
      <c r="K75" s="556">
        <f t="shared" si="31"/>
        <v>0</v>
      </c>
      <c r="L75" s="963">
        <f t="shared" si="31"/>
        <v>11332</v>
      </c>
      <c r="M75" s="963">
        <f t="shared" si="31"/>
        <v>11384</v>
      </c>
      <c r="N75" s="963">
        <f t="shared" si="31"/>
        <v>11936</v>
      </c>
      <c r="O75" s="76"/>
      <c r="P75" s="86">
        <f t="shared" ref="P75:P77" si="32">Q75+R75+S75+T75</f>
        <v>0</v>
      </c>
      <c r="Q75" s="395"/>
      <c r="R75" s="395"/>
      <c r="S75" s="395"/>
      <c r="T75" s="479"/>
      <c r="U75" s="494">
        <f>G75+H75</f>
        <v>6691.0749999999998</v>
      </c>
      <c r="Y75" s="396"/>
    </row>
    <row r="76" spans="1:25" s="39" customFormat="1" x14ac:dyDescent="0.2">
      <c r="A76" s="248" t="s">
        <v>713</v>
      </c>
      <c r="B76" s="249" t="s">
        <v>712</v>
      </c>
      <c r="C76" s="226">
        <f>C77+C82+C86</f>
        <v>11501.08</v>
      </c>
      <c r="D76" s="226">
        <f>D77+D82+D86</f>
        <v>0</v>
      </c>
      <c r="E76" s="226">
        <f t="shared" ref="E76:J76" si="33">E77+E82+E86</f>
        <v>11501.08</v>
      </c>
      <c r="F76" s="227">
        <f t="shared" si="33"/>
        <v>11501.075000000001</v>
      </c>
      <c r="G76" s="227">
        <f t="shared" si="33"/>
        <v>2582</v>
      </c>
      <c r="H76" s="227">
        <f t="shared" si="33"/>
        <v>4109.0749999999998</v>
      </c>
      <c r="I76" s="227">
        <f t="shared" si="33"/>
        <v>2470</v>
      </c>
      <c r="J76" s="227">
        <f t="shared" si="33"/>
        <v>2340</v>
      </c>
      <c r="K76" s="556">
        <f t="shared" ref="K76:N76" si="34">K77+K86</f>
        <v>0</v>
      </c>
      <c r="L76" s="963">
        <f t="shared" si="34"/>
        <v>11332</v>
      </c>
      <c r="M76" s="963">
        <f t="shared" si="34"/>
        <v>11384</v>
      </c>
      <c r="N76" s="963">
        <f t="shared" si="34"/>
        <v>11936</v>
      </c>
      <c r="O76" s="76"/>
      <c r="P76" s="86">
        <f t="shared" si="32"/>
        <v>0</v>
      </c>
      <c r="Q76" s="410"/>
      <c r="R76" s="410"/>
      <c r="S76" s="410"/>
      <c r="T76" s="480"/>
      <c r="U76" s="495"/>
      <c r="Y76" s="396"/>
    </row>
    <row r="77" spans="1:25" s="8" customFormat="1" x14ac:dyDescent="0.2">
      <c r="A77" s="248" t="s">
        <v>711</v>
      </c>
      <c r="B77" s="249" t="s">
        <v>710</v>
      </c>
      <c r="C77" s="226">
        <f>C81</f>
        <v>0</v>
      </c>
      <c r="D77" s="227"/>
      <c r="E77" s="226">
        <f t="shared" ref="E77:J77" si="35">E81</f>
        <v>0</v>
      </c>
      <c r="F77" s="227">
        <f t="shared" si="35"/>
        <v>0</v>
      </c>
      <c r="G77" s="227">
        <f t="shared" si="35"/>
        <v>0</v>
      </c>
      <c r="H77" s="227">
        <f t="shared" si="35"/>
        <v>0</v>
      </c>
      <c r="I77" s="227">
        <f t="shared" si="35"/>
        <v>0</v>
      </c>
      <c r="J77" s="227">
        <f t="shared" si="35"/>
        <v>0</v>
      </c>
      <c r="K77" s="546">
        <f t="shared" ref="K77:N77" si="36">K78+K79+K80+K84+K85</f>
        <v>0</v>
      </c>
      <c r="L77" s="963">
        <f t="shared" si="36"/>
        <v>0</v>
      </c>
      <c r="M77" s="963">
        <f t="shared" si="36"/>
        <v>0</v>
      </c>
      <c r="N77" s="963">
        <f t="shared" si="36"/>
        <v>0</v>
      </c>
      <c r="O77" s="66"/>
      <c r="P77" s="86">
        <f t="shared" si="32"/>
        <v>0</v>
      </c>
      <c r="Q77" s="395"/>
      <c r="R77" s="395"/>
      <c r="S77" s="395"/>
      <c r="T77" s="475"/>
      <c r="U77" s="492"/>
      <c r="Y77" s="397"/>
    </row>
    <row r="78" spans="1:25" hidden="1" x14ac:dyDescent="0.2">
      <c r="A78" s="612" t="s">
        <v>709</v>
      </c>
      <c r="B78" s="613" t="s">
        <v>708</v>
      </c>
      <c r="C78" s="614"/>
      <c r="D78" s="614"/>
      <c r="E78" s="614">
        <f>C78+D78</f>
        <v>0</v>
      </c>
      <c r="F78" s="614">
        <f>G78+H78+I78+J78</f>
        <v>0</v>
      </c>
      <c r="G78" s="614"/>
      <c r="H78" s="614"/>
      <c r="I78" s="614"/>
      <c r="J78" s="614"/>
      <c r="K78" s="59">
        <v>0</v>
      </c>
      <c r="L78" s="59">
        <v>0</v>
      </c>
      <c r="M78" s="59">
        <v>0</v>
      </c>
      <c r="N78" s="59">
        <v>0</v>
      </c>
      <c r="O78" s="3">
        <v>1</v>
      </c>
    </row>
    <row r="79" spans="1:25" ht="25.5" hidden="1" x14ac:dyDescent="0.2">
      <c r="A79" s="61" t="s">
        <v>707</v>
      </c>
      <c r="B79" s="60" t="s">
        <v>706</v>
      </c>
      <c r="C79" s="59"/>
      <c r="D79" s="59"/>
      <c r="E79" s="59">
        <f>C79+D79</f>
        <v>0</v>
      </c>
      <c r="F79" s="59">
        <f>G79+H79+I79+J79</f>
        <v>0</v>
      </c>
      <c r="G79" s="59"/>
      <c r="H79" s="59"/>
      <c r="I79" s="59"/>
      <c r="J79" s="59"/>
      <c r="K79" s="59">
        <v>0</v>
      </c>
      <c r="L79" s="59">
        <v>0</v>
      </c>
      <c r="M79" s="59">
        <v>0</v>
      </c>
      <c r="N79" s="59">
        <v>0</v>
      </c>
      <c r="O79" s="3">
        <v>2</v>
      </c>
    </row>
    <row r="80" spans="1:25" ht="25.5" hidden="1" x14ac:dyDescent="0.2">
      <c r="A80" s="586" t="s">
        <v>705</v>
      </c>
      <c r="B80" s="587" t="s">
        <v>704</v>
      </c>
      <c r="C80" s="588"/>
      <c r="D80" s="588"/>
      <c r="E80" s="588">
        <f>C80+D80</f>
        <v>0</v>
      </c>
      <c r="F80" s="588">
        <f>G80+H80+I80+J80</f>
        <v>0</v>
      </c>
      <c r="G80" s="588"/>
      <c r="H80" s="588"/>
      <c r="I80" s="588"/>
      <c r="J80" s="588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36" x14ac:dyDescent="0.2">
      <c r="A81" s="250" t="s">
        <v>703</v>
      </c>
      <c r="B81" s="251" t="s">
        <v>702</v>
      </c>
      <c r="C81" s="227">
        <v>0</v>
      </c>
      <c r="D81" s="228">
        <v>0</v>
      </c>
      <c r="E81" s="252">
        <v>0</v>
      </c>
      <c r="F81" s="252">
        <v>0</v>
      </c>
      <c r="G81" s="252">
        <v>0</v>
      </c>
      <c r="H81" s="252">
        <v>0</v>
      </c>
      <c r="I81" s="252">
        <v>0</v>
      </c>
      <c r="J81" s="252">
        <v>0</v>
      </c>
      <c r="K81" s="549"/>
      <c r="L81" s="960"/>
      <c r="M81" s="960"/>
      <c r="N81" s="960"/>
      <c r="O81" s="3"/>
      <c r="U81" s="493"/>
      <c r="Y81" s="399"/>
    </row>
    <row r="82" spans="1:36" ht="15" x14ac:dyDescent="0.25">
      <c r="A82" s="837" t="s">
        <v>993</v>
      </c>
      <c r="B82" s="837">
        <v>42.88</v>
      </c>
      <c r="C82" s="141">
        <v>1439.08</v>
      </c>
      <c r="D82" s="141"/>
      <c r="E82" s="141">
        <f t="shared" ref="E82:E84" si="37">C82+D82</f>
        <v>1439.08</v>
      </c>
      <c r="F82" s="141">
        <f>G82+H82+I82+J82</f>
        <v>1439.075</v>
      </c>
      <c r="G82" s="141">
        <f>G83+G84</f>
        <v>0</v>
      </c>
      <c r="H82" s="141">
        <f t="shared" ref="H82:J82" si="38">H83+H84</f>
        <v>1439.075</v>
      </c>
      <c r="I82" s="141">
        <f t="shared" si="38"/>
        <v>0</v>
      </c>
      <c r="J82" s="141">
        <f t="shared" si="38"/>
        <v>0</v>
      </c>
      <c r="K82" s="939"/>
      <c r="L82" s="965"/>
      <c r="M82" s="965"/>
      <c r="N82" s="965"/>
      <c r="O82" s="3"/>
      <c r="U82" s="496">
        <f>G82+H82</f>
        <v>1439.075</v>
      </c>
      <c r="Y82" s="399"/>
    </row>
    <row r="83" spans="1:36" ht="15" x14ac:dyDescent="0.25">
      <c r="A83" s="1119" t="s">
        <v>994</v>
      </c>
      <c r="B83" s="837" t="s">
        <v>995</v>
      </c>
      <c r="C83" s="141">
        <v>1209.31</v>
      </c>
      <c r="D83" s="141"/>
      <c r="E83" s="141">
        <f t="shared" si="37"/>
        <v>1209.31</v>
      </c>
      <c r="F83" s="141">
        <f t="shared" ref="F83:F84" si="39">G83+H83+I83+J83</f>
        <v>1209.307</v>
      </c>
      <c r="G83" s="141">
        <v>0</v>
      </c>
      <c r="H83" s="141">
        <v>1209.307</v>
      </c>
      <c r="I83" s="141">
        <v>0</v>
      </c>
      <c r="J83" s="141">
        <v>0</v>
      </c>
      <c r="K83" s="939"/>
      <c r="L83" s="965"/>
      <c r="M83" s="965"/>
      <c r="N83" s="965"/>
      <c r="O83" s="3"/>
      <c r="U83" s="497">
        <f>G83+H83</f>
        <v>1209.307</v>
      </c>
      <c r="Y83" s="499"/>
      <c r="AA83" s="286"/>
      <c r="AB83" s="286"/>
    </row>
    <row r="84" spans="1:36" ht="15" x14ac:dyDescent="0.25">
      <c r="A84" s="1119" t="s">
        <v>996</v>
      </c>
      <c r="B84" s="837" t="s">
        <v>997</v>
      </c>
      <c r="C84" s="141">
        <v>229.77</v>
      </c>
      <c r="D84" s="141"/>
      <c r="E84" s="141">
        <f t="shared" si="37"/>
        <v>229.77</v>
      </c>
      <c r="F84" s="141">
        <f t="shared" si="39"/>
        <v>229.768</v>
      </c>
      <c r="G84" s="141">
        <v>0</v>
      </c>
      <c r="H84" s="141">
        <v>229.768</v>
      </c>
      <c r="I84" s="141">
        <v>0</v>
      </c>
      <c r="J84" s="141">
        <v>0</v>
      </c>
      <c r="K84" s="939">
        <v>0</v>
      </c>
      <c r="L84" s="965">
        <v>0</v>
      </c>
      <c r="M84" s="965">
        <v>0</v>
      </c>
      <c r="N84" s="965">
        <v>0</v>
      </c>
      <c r="O84" s="3">
        <v>1</v>
      </c>
      <c r="P84" s="86">
        <f>Q84+R84+S84+T84</f>
        <v>0</v>
      </c>
      <c r="Q84" s="398"/>
      <c r="R84" s="398"/>
      <c r="S84" s="398"/>
      <c r="T84" s="477"/>
      <c r="U84" s="497">
        <f>G84+H84</f>
        <v>229.768</v>
      </c>
      <c r="Y84" s="499"/>
      <c r="AA84" s="286"/>
      <c r="AB84" s="286"/>
    </row>
    <row r="85" spans="1:36" ht="41.25" customHeight="1" x14ac:dyDescent="0.2">
      <c r="A85" s="1120" t="s">
        <v>1045</v>
      </c>
      <c r="B85" s="1121" t="s">
        <v>1044</v>
      </c>
      <c r="C85" s="1122">
        <v>0</v>
      </c>
      <c r="D85" s="1122">
        <v>10.96</v>
      </c>
      <c r="E85" s="1122">
        <f>C85+D85</f>
        <v>10.96</v>
      </c>
      <c r="F85" s="1122">
        <f>G85+H85+I85+J85</f>
        <v>10.96</v>
      </c>
      <c r="G85" s="1122">
        <v>0</v>
      </c>
      <c r="H85" s="1122">
        <v>0</v>
      </c>
      <c r="I85" s="1122">
        <v>10.96</v>
      </c>
      <c r="J85" s="1122">
        <v>0</v>
      </c>
      <c r="K85" s="59">
        <v>0</v>
      </c>
      <c r="L85" s="59">
        <v>0</v>
      </c>
      <c r="M85" s="59">
        <v>0</v>
      </c>
      <c r="N85" s="59">
        <v>0</v>
      </c>
      <c r="O85" s="3">
        <v>2</v>
      </c>
    </row>
    <row r="86" spans="1:36" s="39" customFormat="1" ht="28.5" customHeight="1" x14ac:dyDescent="0.2">
      <c r="A86" s="248" t="s">
        <v>699</v>
      </c>
      <c r="B86" s="249" t="s">
        <v>698</v>
      </c>
      <c r="C86" s="227">
        <f t="shared" ref="C86:N86" si="40">C87+C88+C89+C90+C91+C95+C99+C100+C101+C102</f>
        <v>10062</v>
      </c>
      <c r="D86" s="227">
        <f t="shared" si="40"/>
        <v>0</v>
      </c>
      <c r="E86" s="227">
        <f t="shared" si="40"/>
        <v>10062</v>
      </c>
      <c r="F86" s="227">
        <f t="shared" si="40"/>
        <v>10062</v>
      </c>
      <c r="G86" s="227">
        <f t="shared" si="40"/>
        <v>2582</v>
      </c>
      <c r="H86" s="227">
        <f t="shared" si="40"/>
        <v>2670</v>
      </c>
      <c r="I86" s="227">
        <f t="shared" si="40"/>
        <v>2470</v>
      </c>
      <c r="J86" s="227">
        <f t="shared" si="40"/>
        <v>2340</v>
      </c>
      <c r="K86" s="227">
        <f t="shared" si="40"/>
        <v>0</v>
      </c>
      <c r="L86" s="961">
        <f t="shared" si="40"/>
        <v>11332</v>
      </c>
      <c r="M86" s="961">
        <f t="shared" si="40"/>
        <v>11384</v>
      </c>
      <c r="N86" s="961">
        <f t="shared" si="40"/>
        <v>11936</v>
      </c>
      <c r="O86" s="76"/>
      <c r="P86" s="86">
        <f>Q86+R86+S86+T86</f>
        <v>0</v>
      </c>
      <c r="Q86" s="395"/>
      <c r="R86" s="395"/>
      <c r="S86" s="395"/>
      <c r="T86" s="479"/>
      <c r="U86" s="494">
        <f>G86+H86</f>
        <v>5252</v>
      </c>
      <c r="Y86" s="396"/>
      <c r="AA86" s="287"/>
      <c r="AB86" s="287"/>
    </row>
    <row r="87" spans="1:36" hidden="1" x14ac:dyDescent="0.2">
      <c r="A87" s="609" t="s">
        <v>697</v>
      </c>
      <c r="B87" s="610" t="s">
        <v>696</v>
      </c>
      <c r="C87" s="611"/>
      <c r="D87" s="611"/>
      <c r="E87" s="611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1</v>
      </c>
    </row>
    <row r="88" spans="1:36" s="31" customFormat="1" ht="25.5" customHeight="1" x14ac:dyDescent="0.2">
      <c r="A88" s="248" t="s">
        <v>695</v>
      </c>
      <c r="B88" s="249" t="s">
        <v>694</v>
      </c>
      <c r="C88" s="227">
        <v>700</v>
      </c>
      <c r="D88" s="228"/>
      <c r="E88" s="228">
        <f>C88+D88</f>
        <v>700</v>
      </c>
      <c r="F88" s="227">
        <f>G88+H88+I88+J88</f>
        <v>700</v>
      </c>
      <c r="G88" s="227">
        <v>332</v>
      </c>
      <c r="H88" s="227">
        <v>330</v>
      </c>
      <c r="I88" s="227">
        <v>38</v>
      </c>
      <c r="J88" s="227"/>
      <c r="K88" s="552">
        <v>0</v>
      </c>
      <c r="L88" s="962">
        <v>0</v>
      </c>
      <c r="M88" s="962">
        <v>0</v>
      </c>
      <c r="N88" s="962">
        <v>0</v>
      </c>
      <c r="O88" s="7">
        <v>1</v>
      </c>
      <c r="P88" s="86">
        <f t="shared" ref="P88:P89" si="41">Q88+R88+S88+T88</f>
        <v>216</v>
      </c>
      <c r="Q88" s="427">
        <v>54</v>
      </c>
      <c r="R88" s="427">
        <v>54</v>
      </c>
      <c r="S88" s="427">
        <v>54</v>
      </c>
      <c r="T88" s="481">
        <v>54</v>
      </c>
      <c r="U88" s="490">
        <f>G88+H88</f>
        <v>662</v>
      </c>
      <c r="V88" s="31" t="s">
        <v>958</v>
      </c>
      <c r="W88" s="455">
        <v>16</v>
      </c>
      <c r="Y88" s="500"/>
      <c r="AA88" s="286"/>
      <c r="AB88" s="286"/>
    </row>
    <row r="89" spans="1:36" s="31" customFormat="1" ht="23.25" customHeight="1" x14ac:dyDescent="0.2">
      <c r="A89" s="248" t="s">
        <v>693</v>
      </c>
      <c r="B89" s="249" t="s">
        <v>692</v>
      </c>
      <c r="C89" s="228">
        <v>0</v>
      </c>
      <c r="D89" s="228"/>
      <c r="E89" s="228">
        <f>C89+D89</f>
        <v>0</v>
      </c>
      <c r="F89" s="227">
        <f>G89+H89+I89+J89</f>
        <v>0</v>
      </c>
      <c r="G89" s="228">
        <v>0</v>
      </c>
      <c r="H89" s="228">
        <v>0</v>
      </c>
      <c r="I89" s="228">
        <v>0</v>
      </c>
      <c r="J89" s="228">
        <v>0</v>
      </c>
      <c r="K89" s="560">
        <v>0</v>
      </c>
      <c r="L89" s="962">
        <v>0</v>
      </c>
      <c r="M89" s="962">
        <v>0</v>
      </c>
      <c r="N89" s="962">
        <v>0</v>
      </c>
      <c r="O89" s="7">
        <v>2</v>
      </c>
      <c r="P89" s="86">
        <f t="shared" si="41"/>
        <v>0</v>
      </c>
      <c r="Q89" s="35"/>
      <c r="R89" s="401"/>
      <c r="S89" s="401"/>
      <c r="T89" s="482"/>
      <c r="U89" s="490">
        <f>G89+H89</f>
        <v>0</v>
      </c>
      <c r="V89" s="239"/>
      <c r="Y89" s="500"/>
      <c r="AA89" s="286"/>
      <c r="AB89" s="286"/>
      <c r="AD89" s="374"/>
      <c r="AE89" s="374"/>
      <c r="AF89" s="374"/>
      <c r="AG89" s="374"/>
      <c r="AH89" s="374"/>
      <c r="AI89" s="374"/>
      <c r="AJ89" s="374"/>
    </row>
    <row r="90" spans="1:36" hidden="1" x14ac:dyDescent="0.2">
      <c r="A90" s="612" t="s">
        <v>691</v>
      </c>
      <c r="B90" s="613" t="s">
        <v>690</v>
      </c>
      <c r="C90" s="614"/>
      <c r="D90" s="615"/>
      <c r="E90" s="614">
        <f>C90+D90</f>
        <v>0</v>
      </c>
      <c r="F90" s="614">
        <f>G90+H90+I90+J90</f>
        <v>0</v>
      </c>
      <c r="G90" s="615"/>
      <c r="H90" s="615"/>
      <c r="I90" s="615"/>
      <c r="J90" s="615"/>
      <c r="K90" s="75">
        <v>0</v>
      </c>
      <c r="L90" s="75">
        <v>0</v>
      </c>
      <c r="M90" s="75">
        <v>0</v>
      </c>
      <c r="N90" s="75">
        <v>0</v>
      </c>
      <c r="O90" s="3">
        <v>1</v>
      </c>
    </row>
    <row r="91" spans="1:36" s="18" customFormat="1" ht="25.5" hidden="1" x14ac:dyDescent="0.2">
      <c r="A91" s="65" t="s">
        <v>689</v>
      </c>
      <c r="B91" s="74" t="s">
        <v>688</v>
      </c>
      <c r="C91" s="73">
        <f t="shared" ref="C91:N91" si="42">C92+C93+C94</f>
        <v>0</v>
      </c>
      <c r="D91" s="73">
        <f t="shared" si="42"/>
        <v>0</v>
      </c>
      <c r="E91" s="73">
        <f t="shared" si="42"/>
        <v>0</v>
      </c>
      <c r="F91" s="73">
        <f t="shared" si="42"/>
        <v>0</v>
      </c>
      <c r="G91" s="73">
        <f t="shared" si="42"/>
        <v>0</v>
      </c>
      <c r="H91" s="73">
        <f t="shared" si="42"/>
        <v>0</v>
      </c>
      <c r="I91" s="73">
        <f t="shared" si="42"/>
        <v>0</v>
      </c>
      <c r="J91" s="73">
        <f t="shared" si="42"/>
        <v>0</v>
      </c>
      <c r="K91" s="63">
        <f t="shared" si="42"/>
        <v>0</v>
      </c>
      <c r="L91" s="63">
        <f t="shared" si="42"/>
        <v>0</v>
      </c>
      <c r="M91" s="63">
        <f t="shared" si="42"/>
        <v>0</v>
      </c>
      <c r="N91" s="63">
        <f t="shared" si="42"/>
        <v>0</v>
      </c>
      <c r="O91" s="62"/>
    </row>
    <row r="92" spans="1:36" s="31" customFormat="1" ht="25.5" hidden="1" x14ac:dyDescent="0.2">
      <c r="A92" s="72" t="s">
        <v>687</v>
      </c>
      <c r="B92" s="71" t="s">
        <v>686</v>
      </c>
      <c r="C92" s="70">
        <v>0</v>
      </c>
      <c r="D92" s="70"/>
      <c r="E92" s="70">
        <f>C92+D92</f>
        <v>0</v>
      </c>
      <c r="F92" s="70">
        <f>G92+H92+I92+J92</f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">
        <v>2</v>
      </c>
    </row>
    <row r="93" spans="1:36" ht="25.5" hidden="1" x14ac:dyDescent="0.2">
      <c r="A93" s="61" t="s">
        <v>685</v>
      </c>
      <c r="B93" s="60" t="s">
        <v>684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36" ht="25.5" hidden="1" x14ac:dyDescent="0.2">
      <c r="A94" s="61" t="s">
        <v>683</v>
      </c>
      <c r="B94" s="60" t="s">
        <v>682</v>
      </c>
      <c r="C94" s="59"/>
      <c r="D94" s="59"/>
      <c r="E94" s="59">
        <f>C94+D94</f>
        <v>0</v>
      </c>
      <c r="F94" s="59">
        <f>G94+H94+I94+J94</f>
        <v>0</v>
      </c>
      <c r="G94" s="59"/>
      <c r="H94" s="59"/>
      <c r="I94" s="59"/>
      <c r="J94" s="59"/>
      <c r="K94" s="59">
        <v>0</v>
      </c>
      <c r="L94" s="59">
        <v>0</v>
      </c>
      <c r="M94" s="59">
        <v>0</v>
      </c>
      <c r="N94" s="59">
        <v>0</v>
      </c>
      <c r="O94" s="3">
        <v>2</v>
      </c>
    </row>
    <row r="95" spans="1:36" s="18" customFormat="1" ht="25.5" hidden="1" x14ac:dyDescent="0.2">
      <c r="A95" s="65" t="s">
        <v>681</v>
      </c>
      <c r="B95" s="64" t="s">
        <v>680</v>
      </c>
      <c r="C95" s="63">
        <f t="shared" ref="C95:N95" si="43">C96+C97+C98</f>
        <v>0</v>
      </c>
      <c r="D95" s="63">
        <f t="shared" si="43"/>
        <v>0</v>
      </c>
      <c r="E95" s="63">
        <f t="shared" si="43"/>
        <v>0</v>
      </c>
      <c r="F95" s="63">
        <f t="shared" si="43"/>
        <v>0</v>
      </c>
      <c r="G95" s="63">
        <f t="shared" si="43"/>
        <v>0</v>
      </c>
      <c r="H95" s="63">
        <f t="shared" si="43"/>
        <v>0</v>
      </c>
      <c r="I95" s="63">
        <f t="shared" si="43"/>
        <v>0</v>
      </c>
      <c r="J95" s="63">
        <f t="shared" si="43"/>
        <v>0</v>
      </c>
      <c r="K95" s="63">
        <f t="shared" si="43"/>
        <v>0</v>
      </c>
      <c r="L95" s="63">
        <f t="shared" si="43"/>
        <v>0</v>
      </c>
      <c r="M95" s="63">
        <f t="shared" si="43"/>
        <v>0</v>
      </c>
      <c r="N95" s="63">
        <f t="shared" si="43"/>
        <v>0</v>
      </c>
      <c r="O95" s="62"/>
    </row>
    <row r="96" spans="1:36" ht="25.5" hidden="1" x14ac:dyDescent="0.2">
      <c r="A96" s="61" t="s">
        <v>679</v>
      </c>
      <c r="B96" s="60" t="s">
        <v>678</v>
      </c>
      <c r="C96" s="59"/>
      <c r="D96" s="59"/>
      <c r="E96" s="59">
        <f t="shared" ref="E96:E102" si="44">C96+D96</f>
        <v>0</v>
      </c>
      <c r="F96" s="59">
        <f t="shared" ref="F96:F102" si="45"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36" ht="25.5" hidden="1" x14ac:dyDescent="0.2">
      <c r="A97" s="61" t="s">
        <v>677</v>
      </c>
      <c r="B97" s="60" t="s">
        <v>676</v>
      </c>
      <c r="C97" s="59"/>
      <c r="D97" s="59"/>
      <c r="E97" s="59">
        <f t="shared" si="44"/>
        <v>0</v>
      </c>
      <c r="F97" s="59">
        <f t="shared" si="45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36" ht="25.5" hidden="1" x14ac:dyDescent="0.2">
      <c r="A98" s="61" t="s">
        <v>675</v>
      </c>
      <c r="B98" s="60" t="s">
        <v>674</v>
      </c>
      <c r="C98" s="59"/>
      <c r="D98" s="59"/>
      <c r="E98" s="59">
        <f t="shared" si="44"/>
        <v>0</v>
      </c>
      <c r="F98" s="59">
        <f t="shared" si="45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36" hidden="1" x14ac:dyDescent="0.2">
      <c r="A99" s="586" t="s">
        <v>673</v>
      </c>
      <c r="B99" s="587" t="s">
        <v>672</v>
      </c>
      <c r="C99" s="588"/>
      <c r="D99" s="588"/>
      <c r="E99" s="588">
        <f t="shared" si="44"/>
        <v>0</v>
      </c>
      <c r="F99" s="588">
        <f t="shared" si="45"/>
        <v>0</v>
      </c>
      <c r="G99" s="588"/>
      <c r="H99" s="588"/>
      <c r="I99" s="588"/>
      <c r="J99" s="588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36" ht="8.25" hidden="1" customHeight="1" x14ac:dyDescent="0.2">
      <c r="A100" s="250" t="s">
        <v>671</v>
      </c>
      <c r="B100" s="251" t="s">
        <v>670</v>
      </c>
      <c r="C100" s="228"/>
      <c r="D100" s="228"/>
      <c r="E100" s="228">
        <f t="shared" si="44"/>
        <v>0</v>
      </c>
      <c r="F100" s="228">
        <f t="shared" si="45"/>
        <v>0</v>
      </c>
      <c r="G100" s="228"/>
      <c r="H100" s="228"/>
      <c r="I100" s="228"/>
      <c r="J100" s="228"/>
      <c r="K100" s="549">
        <v>0</v>
      </c>
      <c r="L100" s="960">
        <v>0</v>
      </c>
      <c r="M100" s="960">
        <v>0</v>
      </c>
      <c r="N100" s="960">
        <v>0</v>
      </c>
      <c r="O100" s="3">
        <v>2</v>
      </c>
      <c r="U100" s="490">
        <f>G100+H100</f>
        <v>0</v>
      </c>
      <c r="Y100" s="500"/>
      <c r="AA100" s="286"/>
      <c r="AB100" s="286"/>
    </row>
    <row r="101" spans="1:36" s="31" customFormat="1" ht="27" customHeight="1" x14ac:dyDescent="0.2">
      <c r="A101" s="250" t="s">
        <v>669</v>
      </c>
      <c r="B101" s="251" t="s">
        <v>668</v>
      </c>
      <c r="C101" s="228">
        <v>9362</v>
      </c>
      <c r="D101" s="227"/>
      <c r="E101" s="228">
        <f t="shared" si="44"/>
        <v>9362</v>
      </c>
      <c r="F101" s="228">
        <f t="shared" si="45"/>
        <v>9362</v>
      </c>
      <c r="G101" s="228">
        <v>2250</v>
      </c>
      <c r="H101" s="228">
        <v>2340</v>
      </c>
      <c r="I101" s="228">
        <v>2432</v>
      </c>
      <c r="J101" s="228">
        <v>2340</v>
      </c>
      <c r="K101" s="552">
        <v>0</v>
      </c>
      <c r="L101" s="962">
        <v>11332</v>
      </c>
      <c r="M101" s="962">
        <v>11384</v>
      </c>
      <c r="N101" s="962">
        <v>11936</v>
      </c>
      <c r="O101" s="7">
        <v>1</v>
      </c>
      <c r="P101" s="86">
        <f t="shared" ref="P101:P102" si="46">Q101+R101+S101+T101</f>
        <v>0</v>
      </c>
      <c r="Q101" s="402"/>
      <c r="R101" s="403"/>
      <c r="S101" s="398"/>
      <c r="T101" s="482"/>
      <c r="U101" s="498">
        <f>G101+H101</f>
        <v>4590</v>
      </c>
      <c r="V101" s="239"/>
      <c r="Y101" s="500"/>
      <c r="Z101" s="530"/>
      <c r="AA101" s="398"/>
      <c r="AB101" s="286"/>
      <c r="AC101" s="31" t="s">
        <v>1029</v>
      </c>
      <c r="AD101" s="1038"/>
      <c r="AE101" s="1038"/>
      <c r="AF101" s="1039"/>
      <c r="AG101" s="1038"/>
      <c r="AH101" s="1039"/>
      <c r="AI101" s="374"/>
      <c r="AJ101" s="374"/>
    </row>
    <row r="102" spans="1:36" s="31" customFormat="1" ht="26.25" hidden="1" customHeight="1" x14ac:dyDescent="0.2">
      <c r="A102" s="250" t="s">
        <v>667</v>
      </c>
      <c r="B102" s="251" t="s">
        <v>666</v>
      </c>
      <c r="C102" s="228">
        <v>0</v>
      </c>
      <c r="D102" s="228"/>
      <c r="E102" s="228">
        <f t="shared" si="44"/>
        <v>0</v>
      </c>
      <c r="F102" s="228">
        <f t="shared" si="45"/>
        <v>0</v>
      </c>
      <c r="G102" s="228">
        <v>0</v>
      </c>
      <c r="H102" s="228">
        <v>0</v>
      </c>
      <c r="I102" s="228">
        <v>0</v>
      </c>
      <c r="J102" s="228">
        <v>0</v>
      </c>
      <c r="K102" s="552"/>
      <c r="L102" s="962"/>
      <c r="M102" s="962"/>
      <c r="N102" s="962"/>
      <c r="O102" s="7">
        <v>1</v>
      </c>
      <c r="P102" s="86">
        <f t="shared" si="46"/>
        <v>0</v>
      </c>
      <c r="Q102" s="404"/>
      <c r="R102" s="398"/>
      <c r="S102" s="398"/>
      <c r="T102" s="482"/>
      <c r="U102" s="403"/>
      <c r="V102" s="239"/>
      <c r="Y102" s="233"/>
      <c r="AA102" s="286"/>
      <c r="AB102" s="286"/>
    </row>
    <row r="103" spans="1:36" s="8" customFormat="1" ht="51" hidden="1" x14ac:dyDescent="0.2">
      <c r="A103" s="603" t="s">
        <v>665</v>
      </c>
      <c r="B103" s="604" t="s">
        <v>664</v>
      </c>
      <c r="C103" s="605">
        <f t="shared" ref="C103:N103" si="47">C104+C107+C110+C113+C118+C121+C126+C131+C136+C141+C146+C151+C155+C160</f>
        <v>0</v>
      </c>
      <c r="D103" s="605">
        <f t="shared" si="47"/>
        <v>98.69</v>
      </c>
      <c r="E103" s="605">
        <f t="shared" si="47"/>
        <v>98.69</v>
      </c>
      <c r="F103" s="605">
        <f t="shared" si="47"/>
        <v>98.69</v>
      </c>
      <c r="G103" s="605">
        <f t="shared" si="47"/>
        <v>0</v>
      </c>
      <c r="H103" s="605">
        <f t="shared" si="47"/>
        <v>0</v>
      </c>
      <c r="I103" s="605">
        <f t="shared" si="47"/>
        <v>98.69</v>
      </c>
      <c r="J103" s="605">
        <f t="shared" si="47"/>
        <v>0</v>
      </c>
      <c r="K103" s="67">
        <f t="shared" si="47"/>
        <v>0</v>
      </c>
      <c r="L103" s="67">
        <f t="shared" si="47"/>
        <v>0</v>
      </c>
      <c r="M103" s="67">
        <f t="shared" si="47"/>
        <v>0</v>
      </c>
      <c r="N103" s="67">
        <f t="shared" si="47"/>
        <v>0</v>
      </c>
      <c r="O103" s="66"/>
    </row>
    <row r="104" spans="1:36" s="18" customFormat="1" hidden="1" x14ac:dyDescent="0.2">
      <c r="A104" s="65" t="s">
        <v>663</v>
      </c>
      <c r="B104" s="64" t="s">
        <v>662</v>
      </c>
      <c r="C104" s="63">
        <f t="shared" ref="C104:N104" si="48">C105+C106</f>
        <v>0</v>
      </c>
      <c r="D104" s="63">
        <f t="shared" si="48"/>
        <v>0</v>
      </c>
      <c r="E104" s="63">
        <f t="shared" si="48"/>
        <v>0</v>
      </c>
      <c r="F104" s="63">
        <f t="shared" si="48"/>
        <v>0</v>
      </c>
      <c r="G104" s="63">
        <f t="shared" si="48"/>
        <v>0</v>
      </c>
      <c r="H104" s="63">
        <f t="shared" si="48"/>
        <v>0</v>
      </c>
      <c r="I104" s="63">
        <f t="shared" si="48"/>
        <v>0</v>
      </c>
      <c r="J104" s="63">
        <f t="shared" si="48"/>
        <v>0</v>
      </c>
      <c r="K104" s="63">
        <f t="shared" si="48"/>
        <v>0</v>
      </c>
      <c r="L104" s="63">
        <f t="shared" si="48"/>
        <v>0</v>
      </c>
      <c r="M104" s="63">
        <f t="shared" si="48"/>
        <v>0</v>
      </c>
      <c r="N104" s="63">
        <f t="shared" si="48"/>
        <v>0</v>
      </c>
      <c r="O104" s="62"/>
    </row>
    <row r="105" spans="1:36" hidden="1" x14ac:dyDescent="0.2">
      <c r="A105" s="61" t="s">
        <v>542</v>
      </c>
      <c r="B105" s="60" t="s">
        <v>661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36" hidden="1" x14ac:dyDescent="0.2">
      <c r="A106" s="61" t="s">
        <v>589</v>
      </c>
      <c r="B106" s="60" t="s">
        <v>660</v>
      </c>
      <c r="C106" s="59"/>
      <c r="D106" s="59"/>
      <c r="E106" s="59">
        <f>C106+D106</f>
        <v>0</v>
      </c>
      <c r="F106" s="59">
        <f>G106+H106+I106+J106</f>
        <v>0</v>
      </c>
      <c r="G106" s="59"/>
      <c r="H106" s="59"/>
      <c r="I106" s="59"/>
      <c r="J106" s="59"/>
      <c r="K106" s="59">
        <v>0</v>
      </c>
      <c r="L106" s="59">
        <v>0</v>
      </c>
      <c r="M106" s="59">
        <v>0</v>
      </c>
      <c r="N106" s="59">
        <v>0</v>
      </c>
      <c r="O106" s="3">
        <v>2</v>
      </c>
    </row>
    <row r="107" spans="1:36" s="18" customFormat="1" hidden="1" x14ac:dyDescent="0.2">
      <c r="A107" s="65" t="s">
        <v>659</v>
      </c>
      <c r="B107" s="64" t="s">
        <v>658</v>
      </c>
      <c r="C107" s="63">
        <f t="shared" ref="C107:N107" si="49">C108+C109</f>
        <v>0</v>
      </c>
      <c r="D107" s="63">
        <f t="shared" si="49"/>
        <v>0</v>
      </c>
      <c r="E107" s="63">
        <f t="shared" si="49"/>
        <v>0</v>
      </c>
      <c r="F107" s="63">
        <f t="shared" si="49"/>
        <v>0</v>
      </c>
      <c r="G107" s="63">
        <f t="shared" si="49"/>
        <v>0</v>
      </c>
      <c r="H107" s="63">
        <f t="shared" si="49"/>
        <v>0</v>
      </c>
      <c r="I107" s="63">
        <f t="shared" si="49"/>
        <v>0</v>
      </c>
      <c r="J107" s="63">
        <f t="shared" si="49"/>
        <v>0</v>
      </c>
      <c r="K107" s="63">
        <f t="shared" si="49"/>
        <v>0</v>
      </c>
      <c r="L107" s="63">
        <f t="shared" si="49"/>
        <v>0</v>
      </c>
      <c r="M107" s="63">
        <f t="shared" si="49"/>
        <v>0</v>
      </c>
      <c r="N107" s="63">
        <f t="shared" si="49"/>
        <v>0</v>
      </c>
      <c r="O107" s="62"/>
    </row>
    <row r="108" spans="1:36" hidden="1" x14ac:dyDescent="0.2">
      <c r="A108" s="61" t="s">
        <v>542</v>
      </c>
      <c r="B108" s="60" t="s">
        <v>657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36" hidden="1" x14ac:dyDescent="0.2">
      <c r="A109" s="61" t="s">
        <v>589</v>
      </c>
      <c r="B109" s="60" t="s">
        <v>656</v>
      </c>
      <c r="C109" s="59"/>
      <c r="D109" s="59"/>
      <c r="E109" s="59">
        <f>C109+D109</f>
        <v>0</v>
      </c>
      <c r="F109" s="59">
        <f>G109+H109+I109+J109</f>
        <v>0</v>
      </c>
      <c r="G109" s="59"/>
      <c r="H109" s="59"/>
      <c r="I109" s="59"/>
      <c r="J109" s="59"/>
      <c r="K109" s="59">
        <v>0</v>
      </c>
      <c r="L109" s="59">
        <v>0</v>
      </c>
      <c r="M109" s="59">
        <v>0</v>
      </c>
      <c r="N109" s="59">
        <v>0</v>
      </c>
      <c r="O109" s="3">
        <v>2</v>
      </c>
    </row>
    <row r="110" spans="1:36" s="18" customFormat="1" hidden="1" x14ac:dyDescent="0.2">
      <c r="A110" s="65" t="s">
        <v>655</v>
      </c>
      <c r="B110" s="64" t="s">
        <v>654</v>
      </c>
      <c r="C110" s="63">
        <f t="shared" ref="C110:N110" si="50">C111+C112</f>
        <v>0</v>
      </c>
      <c r="D110" s="63">
        <f t="shared" si="50"/>
        <v>0</v>
      </c>
      <c r="E110" s="63">
        <f t="shared" si="50"/>
        <v>0</v>
      </c>
      <c r="F110" s="63">
        <f t="shared" si="50"/>
        <v>0</v>
      </c>
      <c r="G110" s="63">
        <f t="shared" si="50"/>
        <v>0</v>
      </c>
      <c r="H110" s="63">
        <f t="shared" si="50"/>
        <v>0</v>
      </c>
      <c r="I110" s="63">
        <f t="shared" si="50"/>
        <v>0</v>
      </c>
      <c r="J110" s="63">
        <f t="shared" si="50"/>
        <v>0</v>
      </c>
      <c r="K110" s="63">
        <f t="shared" si="50"/>
        <v>0</v>
      </c>
      <c r="L110" s="63">
        <f t="shared" si="50"/>
        <v>0</v>
      </c>
      <c r="M110" s="63">
        <f t="shared" si="50"/>
        <v>0</v>
      </c>
      <c r="N110" s="63">
        <f t="shared" si="50"/>
        <v>0</v>
      </c>
      <c r="O110" s="62"/>
    </row>
    <row r="111" spans="1:36" hidden="1" x14ac:dyDescent="0.2">
      <c r="A111" s="61" t="s">
        <v>542</v>
      </c>
      <c r="B111" s="60" t="s">
        <v>653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36" hidden="1" x14ac:dyDescent="0.2">
      <c r="A112" s="61" t="s">
        <v>589</v>
      </c>
      <c r="B112" s="60" t="s">
        <v>652</v>
      </c>
      <c r="C112" s="59"/>
      <c r="D112" s="59"/>
      <c r="E112" s="59">
        <f>C112+D112</f>
        <v>0</v>
      </c>
      <c r="F112" s="59">
        <f>G112+H112+I112+J112</f>
        <v>0</v>
      </c>
      <c r="G112" s="59"/>
      <c r="H112" s="59"/>
      <c r="I112" s="59"/>
      <c r="J112" s="59"/>
      <c r="K112" s="59">
        <v>0</v>
      </c>
      <c r="L112" s="59">
        <v>0</v>
      </c>
      <c r="M112" s="59">
        <v>0</v>
      </c>
      <c r="N112" s="59">
        <v>0</v>
      </c>
      <c r="O112" s="3">
        <v>2</v>
      </c>
    </row>
    <row r="113" spans="1:33" s="18" customFormat="1" ht="25.5" hidden="1" x14ac:dyDescent="0.2">
      <c r="A113" s="65" t="s">
        <v>651</v>
      </c>
      <c r="B113" s="64" t="s">
        <v>650</v>
      </c>
      <c r="C113" s="63">
        <f t="shared" ref="C113:N113" si="51">C114+C115+C116+C117</f>
        <v>0</v>
      </c>
      <c r="D113" s="63">
        <f t="shared" si="51"/>
        <v>0</v>
      </c>
      <c r="E113" s="63">
        <f t="shared" si="51"/>
        <v>0</v>
      </c>
      <c r="F113" s="63">
        <f t="shared" si="51"/>
        <v>0</v>
      </c>
      <c r="G113" s="63">
        <f t="shared" si="51"/>
        <v>0</v>
      </c>
      <c r="H113" s="63">
        <f t="shared" si="51"/>
        <v>0</v>
      </c>
      <c r="I113" s="63">
        <f t="shared" si="51"/>
        <v>0</v>
      </c>
      <c r="J113" s="63">
        <f t="shared" si="51"/>
        <v>0</v>
      </c>
      <c r="K113" s="63">
        <f t="shared" si="51"/>
        <v>0</v>
      </c>
      <c r="L113" s="63">
        <f t="shared" si="51"/>
        <v>0</v>
      </c>
      <c r="M113" s="63">
        <f t="shared" si="51"/>
        <v>0</v>
      </c>
      <c r="N113" s="63">
        <f t="shared" si="51"/>
        <v>0</v>
      </c>
      <c r="O113" s="62"/>
    </row>
    <row r="114" spans="1:33" hidden="1" x14ac:dyDescent="0.2">
      <c r="A114" s="61" t="s">
        <v>544</v>
      </c>
      <c r="B114" s="60" t="s">
        <v>649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33" hidden="1" x14ac:dyDescent="0.2">
      <c r="A115" s="61" t="s">
        <v>542</v>
      </c>
      <c r="B115" s="60" t="s">
        <v>648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33" hidden="1" x14ac:dyDescent="0.2">
      <c r="A116" s="61" t="s">
        <v>540</v>
      </c>
      <c r="B116" s="60" t="s">
        <v>647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33" hidden="1" x14ac:dyDescent="0.2">
      <c r="A117" s="61" t="s">
        <v>589</v>
      </c>
      <c r="B117" s="60" t="s">
        <v>646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33" s="18" customFormat="1" hidden="1" x14ac:dyDescent="0.2">
      <c r="A118" s="65" t="s">
        <v>645</v>
      </c>
      <c r="B118" s="64" t="s">
        <v>644</v>
      </c>
      <c r="C118" s="63">
        <f t="shared" ref="C118:N118" si="52">C119+C120</f>
        <v>0</v>
      </c>
      <c r="D118" s="63">
        <f t="shared" si="52"/>
        <v>0</v>
      </c>
      <c r="E118" s="63">
        <f t="shared" si="52"/>
        <v>0</v>
      </c>
      <c r="F118" s="63">
        <f t="shared" si="52"/>
        <v>0</v>
      </c>
      <c r="G118" s="63">
        <f t="shared" si="52"/>
        <v>0</v>
      </c>
      <c r="H118" s="63">
        <f t="shared" si="52"/>
        <v>0</v>
      </c>
      <c r="I118" s="63">
        <f t="shared" si="52"/>
        <v>0</v>
      </c>
      <c r="J118" s="63">
        <f t="shared" si="52"/>
        <v>0</v>
      </c>
      <c r="K118" s="63">
        <f t="shared" si="52"/>
        <v>0</v>
      </c>
      <c r="L118" s="63">
        <f t="shared" si="52"/>
        <v>0</v>
      </c>
      <c r="M118" s="63">
        <f t="shared" si="52"/>
        <v>0</v>
      </c>
      <c r="N118" s="63">
        <f t="shared" si="52"/>
        <v>0</v>
      </c>
      <c r="O118" s="62"/>
    </row>
    <row r="119" spans="1:33" hidden="1" x14ac:dyDescent="0.2">
      <c r="A119" s="61" t="s">
        <v>542</v>
      </c>
      <c r="B119" s="60" t="s">
        <v>643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33" hidden="1" x14ac:dyDescent="0.2">
      <c r="A120" s="61" t="s">
        <v>589</v>
      </c>
      <c r="B120" s="60" t="s">
        <v>642</v>
      </c>
      <c r="C120" s="59"/>
      <c r="D120" s="59"/>
      <c r="E120" s="59">
        <f>C120+D120</f>
        <v>0</v>
      </c>
      <c r="F120" s="59">
        <f>G120+H120+I120+J120</f>
        <v>0</v>
      </c>
      <c r="G120" s="59"/>
      <c r="H120" s="59"/>
      <c r="I120" s="59"/>
      <c r="J120" s="59"/>
      <c r="K120" s="59">
        <v>0</v>
      </c>
      <c r="L120" s="59">
        <v>0</v>
      </c>
      <c r="M120" s="59">
        <v>0</v>
      </c>
      <c r="N120" s="59">
        <v>0</v>
      </c>
      <c r="O120" s="3">
        <v>2</v>
      </c>
    </row>
    <row r="121" spans="1:33" s="18" customFormat="1" ht="25.5" hidden="1" x14ac:dyDescent="0.2">
      <c r="A121" s="65" t="s">
        <v>641</v>
      </c>
      <c r="B121" s="64" t="s">
        <v>640</v>
      </c>
      <c r="C121" s="63">
        <f t="shared" ref="C121:N121" si="53">C122+C123+C124+C125</f>
        <v>0</v>
      </c>
      <c r="D121" s="63">
        <f t="shared" si="53"/>
        <v>0</v>
      </c>
      <c r="E121" s="63">
        <f t="shared" si="53"/>
        <v>0</v>
      </c>
      <c r="F121" s="63">
        <f t="shared" si="53"/>
        <v>0</v>
      </c>
      <c r="G121" s="63">
        <f t="shared" si="53"/>
        <v>0</v>
      </c>
      <c r="H121" s="63">
        <f t="shared" si="53"/>
        <v>0</v>
      </c>
      <c r="I121" s="63">
        <f t="shared" si="53"/>
        <v>0</v>
      </c>
      <c r="J121" s="63">
        <f t="shared" si="53"/>
        <v>0</v>
      </c>
      <c r="K121" s="63">
        <f t="shared" si="53"/>
        <v>0</v>
      </c>
      <c r="L121" s="63">
        <f t="shared" si="53"/>
        <v>0</v>
      </c>
      <c r="M121" s="63">
        <f t="shared" si="53"/>
        <v>0</v>
      </c>
      <c r="N121" s="63">
        <f t="shared" si="53"/>
        <v>0</v>
      </c>
      <c r="O121" s="62"/>
    </row>
    <row r="122" spans="1:33" hidden="1" x14ac:dyDescent="0.2">
      <c r="A122" s="61" t="s">
        <v>544</v>
      </c>
      <c r="B122" s="60" t="s">
        <v>639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33" hidden="1" x14ac:dyDescent="0.2">
      <c r="A123" s="61" t="s">
        <v>542</v>
      </c>
      <c r="B123" s="60" t="s">
        <v>638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33" hidden="1" x14ac:dyDescent="0.2">
      <c r="A124" s="61" t="s">
        <v>540</v>
      </c>
      <c r="B124" s="60" t="s">
        <v>637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33" hidden="1" x14ac:dyDescent="0.2">
      <c r="A125" s="61" t="s">
        <v>589</v>
      </c>
      <c r="B125" s="60" t="s">
        <v>636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33" s="18" customFormat="1" ht="26.25" customHeight="1" x14ac:dyDescent="0.2">
      <c r="A126" s="1123" t="s">
        <v>635</v>
      </c>
      <c r="B126" s="1124" t="s">
        <v>634</v>
      </c>
      <c r="C126" s="963">
        <f t="shared" ref="C126:N126" si="54">C127+C128+C129+C130</f>
        <v>0</v>
      </c>
      <c r="D126" s="963">
        <f t="shared" si="54"/>
        <v>98.69</v>
      </c>
      <c r="E126" s="963">
        <f t="shared" si="54"/>
        <v>98.69</v>
      </c>
      <c r="F126" s="963">
        <f t="shared" si="54"/>
        <v>98.69</v>
      </c>
      <c r="G126" s="963">
        <f t="shared" si="54"/>
        <v>0</v>
      </c>
      <c r="H126" s="963">
        <f t="shared" si="54"/>
        <v>0</v>
      </c>
      <c r="I126" s="963">
        <f t="shared" si="54"/>
        <v>98.69</v>
      </c>
      <c r="J126" s="963">
        <f t="shared" si="54"/>
        <v>0</v>
      </c>
      <c r="K126" s="63">
        <f t="shared" si="54"/>
        <v>0</v>
      </c>
      <c r="L126" s="63">
        <f t="shared" si="54"/>
        <v>0</v>
      </c>
      <c r="M126" s="63">
        <f t="shared" si="54"/>
        <v>0</v>
      </c>
      <c r="N126" s="63">
        <f t="shared" si="54"/>
        <v>0</v>
      </c>
      <c r="O126" s="62"/>
      <c r="AE126" s="18" t="s">
        <v>1037</v>
      </c>
    </row>
    <row r="127" spans="1:33" ht="18" customHeight="1" x14ac:dyDescent="0.2">
      <c r="A127" s="246" t="s">
        <v>544</v>
      </c>
      <c r="B127" s="247" t="s">
        <v>633</v>
      </c>
      <c r="C127" s="226">
        <v>0</v>
      </c>
      <c r="D127" s="226">
        <v>98.69</v>
      </c>
      <c r="E127" s="226">
        <f>C127+D127</f>
        <v>98.69</v>
      </c>
      <c r="F127" s="226">
        <f>G127+H127+I127+J127</f>
        <v>98.69</v>
      </c>
      <c r="G127" s="226">
        <v>0</v>
      </c>
      <c r="H127" s="226">
        <v>0</v>
      </c>
      <c r="I127" s="226">
        <v>98.69</v>
      </c>
      <c r="J127" s="110">
        <v>0</v>
      </c>
      <c r="K127" s="59">
        <v>0</v>
      </c>
      <c r="L127" s="59">
        <v>0</v>
      </c>
      <c r="M127" s="59">
        <v>0</v>
      </c>
      <c r="N127" s="59">
        <v>0</v>
      </c>
      <c r="O127" s="3">
        <v>2</v>
      </c>
      <c r="AD127" s="1043" t="s">
        <v>1036</v>
      </c>
      <c r="AE127" s="1043"/>
      <c r="AF127" s="1043"/>
      <c r="AG127" s="1043"/>
    </row>
    <row r="128" spans="1:33" ht="15.75" customHeight="1" x14ac:dyDescent="0.2">
      <c r="A128" s="108" t="s">
        <v>542</v>
      </c>
      <c r="B128" s="109" t="s">
        <v>632</v>
      </c>
      <c r="C128" s="110"/>
      <c r="D128" s="110"/>
      <c r="E128" s="110">
        <f>C128+D128</f>
        <v>0</v>
      </c>
      <c r="F128" s="110">
        <f>G128+H128+I128+J128</f>
        <v>0</v>
      </c>
      <c r="G128" s="110"/>
      <c r="H128" s="110"/>
      <c r="I128" s="110"/>
      <c r="J128" s="110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12" customHeight="1" x14ac:dyDescent="0.2">
      <c r="A129" s="108" t="s">
        <v>540</v>
      </c>
      <c r="B129" s="109" t="s">
        <v>631</v>
      </c>
      <c r="C129" s="110"/>
      <c r="D129" s="110"/>
      <c r="E129" s="110">
        <f>C129+D129</f>
        <v>0</v>
      </c>
      <c r="F129" s="110">
        <f>G129+H129+I129+J129</f>
        <v>0</v>
      </c>
      <c r="G129" s="110"/>
      <c r="H129" s="110"/>
      <c r="I129" s="110"/>
      <c r="J129" s="110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14.25" hidden="1" customHeight="1" x14ac:dyDescent="0.2">
      <c r="A130" s="61" t="s">
        <v>589</v>
      </c>
      <c r="B130" s="60" t="s">
        <v>630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s="18" customFormat="1" ht="2.25" hidden="1" customHeight="1" x14ac:dyDescent="0.2">
      <c r="A131" s="65" t="s">
        <v>629</v>
      </c>
      <c r="B131" s="64" t="s">
        <v>628</v>
      </c>
      <c r="C131" s="63">
        <f t="shared" ref="C131:N131" si="55">C132+C133+C134+C135</f>
        <v>0</v>
      </c>
      <c r="D131" s="63">
        <f t="shared" si="55"/>
        <v>0</v>
      </c>
      <c r="E131" s="63">
        <f t="shared" si="55"/>
        <v>0</v>
      </c>
      <c r="F131" s="63">
        <f t="shared" si="55"/>
        <v>0</v>
      </c>
      <c r="G131" s="63">
        <f t="shared" si="55"/>
        <v>0</v>
      </c>
      <c r="H131" s="63">
        <f t="shared" si="55"/>
        <v>0</v>
      </c>
      <c r="I131" s="63">
        <f t="shared" si="55"/>
        <v>0</v>
      </c>
      <c r="J131" s="63">
        <f t="shared" si="55"/>
        <v>0</v>
      </c>
      <c r="K131" s="63">
        <f t="shared" si="55"/>
        <v>0</v>
      </c>
      <c r="L131" s="63">
        <f t="shared" si="55"/>
        <v>0</v>
      </c>
      <c r="M131" s="63">
        <f t="shared" si="55"/>
        <v>0</v>
      </c>
      <c r="N131" s="63">
        <f t="shared" si="55"/>
        <v>0</v>
      </c>
      <c r="O131" s="62"/>
    </row>
    <row r="132" spans="1:15" ht="37.5" hidden="1" customHeight="1" x14ac:dyDescent="0.2">
      <c r="A132" s="61" t="s">
        <v>544</v>
      </c>
      <c r="B132" s="60" t="s">
        <v>627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27.75" hidden="1" customHeight="1" x14ac:dyDescent="0.2">
      <c r="A133" s="61" t="s">
        <v>542</v>
      </c>
      <c r="B133" s="60" t="s">
        <v>626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28.5" hidden="1" customHeight="1" x14ac:dyDescent="0.2">
      <c r="A134" s="61" t="s">
        <v>540</v>
      </c>
      <c r="B134" s="60" t="s">
        <v>625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7" hidden="1" customHeight="1" x14ac:dyDescent="0.2">
      <c r="A135" s="61" t="s">
        <v>589</v>
      </c>
      <c r="B135" s="60" t="s">
        <v>624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s="18" customFormat="1" ht="33" hidden="1" customHeight="1" x14ac:dyDescent="0.2">
      <c r="A136" s="65" t="s">
        <v>623</v>
      </c>
      <c r="B136" s="64" t="s">
        <v>622</v>
      </c>
      <c r="C136" s="63">
        <f t="shared" ref="C136:N136" si="56">C137+C138+C139+C140</f>
        <v>0</v>
      </c>
      <c r="D136" s="63">
        <f t="shared" si="56"/>
        <v>0</v>
      </c>
      <c r="E136" s="63">
        <f t="shared" si="56"/>
        <v>0</v>
      </c>
      <c r="F136" s="63">
        <f t="shared" si="56"/>
        <v>0</v>
      </c>
      <c r="G136" s="63">
        <f t="shared" si="56"/>
        <v>0</v>
      </c>
      <c r="H136" s="63">
        <f t="shared" si="56"/>
        <v>0</v>
      </c>
      <c r="I136" s="63">
        <f t="shared" si="56"/>
        <v>0</v>
      </c>
      <c r="J136" s="63">
        <f t="shared" si="56"/>
        <v>0</v>
      </c>
      <c r="K136" s="63">
        <f t="shared" si="56"/>
        <v>0</v>
      </c>
      <c r="L136" s="63">
        <f t="shared" si="56"/>
        <v>0</v>
      </c>
      <c r="M136" s="63">
        <f t="shared" si="56"/>
        <v>0</v>
      </c>
      <c r="N136" s="63">
        <f t="shared" si="56"/>
        <v>0</v>
      </c>
      <c r="O136" s="62"/>
    </row>
    <row r="137" spans="1:15" ht="24" hidden="1" customHeight="1" x14ac:dyDescent="0.2">
      <c r="A137" s="61" t="s">
        <v>544</v>
      </c>
      <c r="B137" s="60" t="s">
        <v>621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29.25" hidden="1" customHeight="1" x14ac:dyDescent="0.2">
      <c r="A138" s="61" t="s">
        <v>542</v>
      </c>
      <c r="B138" s="60" t="s">
        <v>620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30" hidden="1" customHeight="1" x14ac:dyDescent="0.2">
      <c r="A139" s="61" t="s">
        <v>540</v>
      </c>
      <c r="B139" s="60" t="s">
        <v>619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3.25" hidden="1" customHeight="1" x14ac:dyDescent="0.2">
      <c r="A140" s="61" t="s">
        <v>589</v>
      </c>
      <c r="B140" s="60" t="s">
        <v>618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s="18" customFormat="1" ht="30.75" hidden="1" customHeight="1" x14ac:dyDescent="0.2">
      <c r="A141" s="65" t="s">
        <v>617</v>
      </c>
      <c r="B141" s="64" t="s">
        <v>616</v>
      </c>
      <c r="C141" s="63">
        <f t="shared" ref="C141:N141" si="57">C142+C143+C144+C145</f>
        <v>0</v>
      </c>
      <c r="D141" s="63">
        <f t="shared" si="57"/>
        <v>0</v>
      </c>
      <c r="E141" s="63">
        <f t="shared" si="57"/>
        <v>0</v>
      </c>
      <c r="F141" s="63">
        <f t="shared" si="57"/>
        <v>0</v>
      </c>
      <c r="G141" s="63">
        <f t="shared" si="57"/>
        <v>0</v>
      </c>
      <c r="H141" s="63">
        <f t="shared" si="57"/>
        <v>0</v>
      </c>
      <c r="I141" s="63">
        <f t="shared" si="57"/>
        <v>0</v>
      </c>
      <c r="J141" s="63">
        <f t="shared" si="57"/>
        <v>0</v>
      </c>
      <c r="K141" s="63">
        <f t="shared" si="57"/>
        <v>0</v>
      </c>
      <c r="L141" s="63">
        <f t="shared" si="57"/>
        <v>0</v>
      </c>
      <c r="M141" s="63">
        <f t="shared" si="57"/>
        <v>0</v>
      </c>
      <c r="N141" s="63">
        <f t="shared" si="57"/>
        <v>0</v>
      </c>
      <c r="O141" s="62"/>
    </row>
    <row r="142" spans="1:15" ht="32.25" hidden="1" customHeight="1" x14ac:dyDescent="0.2">
      <c r="A142" s="61" t="s">
        <v>544</v>
      </c>
      <c r="B142" s="60" t="s">
        <v>615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26.25" hidden="1" customHeight="1" x14ac:dyDescent="0.2">
      <c r="A143" s="61" t="s">
        <v>542</v>
      </c>
      <c r="B143" s="60" t="s">
        <v>614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33.75" hidden="1" customHeight="1" x14ac:dyDescent="0.2">
      <c r="A144" s="61" t="s">
        <v>540</v>
      </c>
      <c r="B144" s="60" t="s">
        <v>613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36.75" hidden="1" customHeight="1" x14ac:dyDescent="0.2">
      <c r="A145" s="61" t="s">
        <v>589</v>
      </c>
      <c r="B145" s="60" t="s">
        <v>612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s="18" customFormat="1" ht="30" hidden="1" customHeight="1" x14ac:dyDescent="0.2">
      <c r="A146" s="65" t="s">
        <v>611</v>
      </c>
      <c r="B146" s="64" t="s">
        <v>610</v>
      </c>
      <c r="C146" s="63">
        <f t="shared" ref="C146:N146" si="58">C147+C148+C149+C150</f>
        <v>0</v>
      </c>
      <c r="D146" s="63">
        <f t="shared" si="58"/>
        <v>0</v>
      </c>
      <c r="E146" s="63">
        <f t="shared" si="58"/>
        <v>0</v>
      </c>
      <c r="F146" s="63">
        <f t="shared" si="58"/>
        <v>0</v>
      </c>
      <c r="G146" s="63">
        <f t="shared" si="58"/>
        <v>0</v>
      </c>
      <c r="H146" s="63">
        <f t="shared" si="58"/>
        <v>0</v>
      </c>
      <c r="I146" s="63">
        <f t="shared" si="58"/>
        <v>0</v>
      </c>
      <c r="J146" s="63">
        <f t="shared" si="58"/>
        <v>0</v>
      </c>
      <c r="K146" s="63">
        <f t="shared" si="58"/>
        <v>0</v>
      </c>
      <c r="L146" s="63">
        <f t="shared" si="58"/>
        <v>0</v>
      </c>
      <c r="M146" s="63">
        <f t="shared" si="58"/>
        <v>0</v>
      </c>
      <c r="N146" s="63">
        <f t="shared" si="58"/>
        <v>0</v>
      </c>
      <c r="O146" s="62"/>
    </row>
    <row r="147" spans="1:15" ht="25.5" hidden="1" customHeight="1" x14ac:dyDescent="0.2">
      <c r="A147" s="61" t="s">
        <v>544</v>
      </c>
      <c r="B147" s="60" t="s">
        <v>609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35.25" hidden="1" customHeight="1" x14ac:dyDescent="0.2">
      <c r="A148" s="61" t="s">
        <v>542</v>
      </c>
      <c r="B148" s="60" t="s">
        <v>608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29.25" hidden="1" customHeight="1" x14ac:dyDescent="0.2">
      <c r="A149" s="61" t="s">
        <v>540</v>
      </c>
      <c r="B149" s="60" t="s">
        <v>607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6.25" hidden="1" customHeight="1" x14ac:dyDescent="0.2">
      <c r="A150" s="61" t="s">
        <v>589</v>
      </c>
      <c r="B150" s="60" t="s">
        <v>606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/>
    </row>
    <row r="151" spans="1:15" s="18" customFormat="1" ht="0.75" hidden="1" customHeight="1" x14ac:dyDescent="0.2">
      <c r="A151" s="65" t="s">
        <v>605</v>
      </c>
      <c r="B151" s="64" t="s">
        <v>604</v>
      </c>
      <c r="C151" s="63">
        <f t="shared" ref="C151:N151" si="59">C152+C153+C154</f>
        <v>0</v>
      </c>
      <c r="D151" s="63">
        <f t="shared" si="59"/>
        <v>0</v>
      </c>
      <c r="E151" s="63">
        <f t="shared" si="59"/>
        <v>0</v>
      </c>
      <c r="F151" s="63">
        <f t="shared" si="59"/>
        <v>0</v>
      </c>
      <c r="G151" s="63">
        <f t="shared" si="59"/>
        <v>0</v>
      </c>
      <c r="H151" s="63">
        <f t="shared" si="59"/>
        <v>0</v>
      </c>
      <c r="I151" s="63">
        <f t="shared" si="59"/>
        <v>0</v>
      </c>
      <c r="J151" s="63">
        <f t="shared" si="59"/>
        <v>0</v>
      </c>
      <c r="K151" s="63">
        <f t="shared" si="59"/>
        <v>0</v>
      </c>
      <c r="L151" s="63">
        <f t="shared" si="59"/>
        <v>0</v>
      </c>
      <c r="M151" s="63">
        <f t="shared" si="59"/>
        <v>0</v>
      </c>
      <c r="N151" s="63">
        <f t="shared" si="59"/>
        <v>0</v>
      </c>
      <c r="O151" s="62"/>
    </row>
    <row r="152" spans="1:15" ht="34.5" hidden="1" customHeight="1" x14ac:dyDescent="0.2">
      <c r="A152" s="61" t="s">
        <v>544</v>
      </c>
      <c r="B152" s="60" t="s">
        <v>603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42" hidden="1" customHeight="1" x14ac:dyDescent="0.2">
      <c r="A153" s="61" t="s">
        <v>542</v>
      </c>
      <c r="B153" s="60" t="s">
        <v>602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ht="27" hidden="1" customHeight="1" x14ac:dyDescent="0.2">
      <c r="A154" s="61" t="s">
        <v>589</v>
      </c>
      <c r="B154" s="60" t="s">
        <v>601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s="18" customFormat="1" ht="3" hidden="1" customHeight="1" x14ac:dyDescent="0.2">
      <c r="A155" s="65" t="s">
        <v>600</v>
      </c>
      <c r="B155" s="64" t="s">
        <v>599</v>
      </c>
      <c r="C155" s="63">
        <f t="shared" ref="C155:N155" si="60">C156+C157+C158+C159</f>
        <v>0</v>
      </c>
      <c r="D155" s="63">
        <f t="shared" si="60"/>
        <v>0</v>
      </c>
      <c r="E155" s="63">
        <f t="shared" si="60"/>
        <v>0</v>
      </c>
      <c r="F155" s="63">
        <f t="shared" si="60"/>
        <v>0</v>
      </c>
      <c r="G155" s="63">
        <f t="shared" si="60"/>
        <v>0</v>
      </c>
      <c r="H155" s="63">
        <f t="shared" si="60"/>
        <v>0</v>
      </c>
      <c r="I155" s="63">
        <f t="shared" si="60"/>
        <v>0</v>
      </c>
      <c r="J155" s="63">
        <f t="shared" si="60"/>
        <v>0</v>
      </c>
      <c r="K155" s="63">
        <f t="shared" si="60"/>
        <v>0</v>
      </c>
      <c r="L155" s="63">
        <f t="shared" si="60"/>
        <v>0</v>
      </c>
      <c r="M155" s="63">
        <f t="shared" si="60"/>
        <v>0</v>
      </c>
      <c r="N155" s="63">
        <f t="shared" si="60"/>
        <v>0</v>
      </c>
      <c r="O155" s="62"/>
    </row>
    <row r="156" spans="1:15" ht="35.25" hidden="1" customHeight="1" x14ac:dyDescent="0.2">
      <c r="A156" s="61" t="s">
        <v>544</v>
      </c>
      <c r="B156" s="60" t="s">
        <v>598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31.5" hidden="1" customHeight="1" x14ac:dyDescent="0.2">
      <c r="A157" s="61" t="s">
        <v>542</v>
      </c>
      <c r="B157" s="60" t="s">
        <v>597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46.5" hidden="1" customHeight="1" x14ac:dyDescent="0.2">
      <c r="A158" s="61" t="s">
        <v>540</v>
      </c>
      <c r="B158" s="60" t="s">
        <v>596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34.5" hidden="1" customHeight="1" x14ac:dyDescent="0.2">
      <c r="A159" s="61" t="s">
        <v>589</v>
      </c>
      <c r="B159" s="60" t="s">
        <v>595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s="18" customFormat="1" ht="31.5" hidden="1" customHeight="1" x14ac:dyDescent="0.2">
      <c r="A160" s="65" t="s">
        <v>594</v>
      </c>
      <c r="B160" s="64" t="s">
        <v>593</v>
      </c>
      <c r="C160" s="63">
        <f t="shared" ref="C160:N160" si="61">C161+C162+C163+C164</f>
        <v>0</v>
      </c>
      <c r="D160" s="63">
        <f t="shared" si="61"/>
        <v>0</v>
      </c>
      <c r="E160" s="63">
        <f t="shared" si="61"/>
        <v>0</v>
      </c>
      <c r="F160" s="63">
        <f t="shared" si="61"/>
        <v>0</v>
      </c>
      <c r="G160" s="63">
        <f t="shared" si="61"/>
        <v>0</v>
      </c>
      <c r="H160" s="63">
        <f t="shared" si="61"/>
        <v>0</v>
      </c>
      <c r="I160" s="63">
        <f t="shared" si="61"/>
        <v>0</v>
      </c>
      <c r="J160" s="63">
        <f t="shared" si="61"/>
        <v>0</v>
      </c>
      <c r="K160" s="63">
        <f t="shared" si="61"/>
        <v>0</v>
      </c>
      <c r="L160" s="63">
        <f t="shared" si="61"/>
        <v>0</v>
      </c>
      <c r="M160" s="63">
        <f t="shared" si="61"/>
        <v>0</v>
      </c>
      <c r="N160" s="63">
        <f t="shared" si="61"/>
        <v>0</v>
      </c>
      <c r="O160" s="62"/>
    </row>
    <row r="161" spans="1:15" ht="22.5" hidden="1" customHeight="1" x14ac:dyDescent="0.2">
      <c r="A161" s="61" t="s">
        <v>544</v>
      </c>
      <c r="B161" s="60" t="s">
        <v>592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19.5" hidden="1" customHeight="1" x14ac:dyDescent="0.2">
      <c r="A162" s="61" t="s">
        <v>542</v>
      </c>
      <c r="B162" s="60" t="s">
        <v>591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6.75" hidden="1" customHeight="1" x14ac:dyDescent="0.2">
      <c r="A163" s="61" t="s">
        <v>540</v>
      </c>
      <c r="B163" s="60" t="s">
        <v>590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33" hidden="1" customHeight="1" x14ac:dyDescent="0.2">
      <c r="A164" s="61" t="s">
        <v>589</v>
      </c>
      <c r="B164" s="60" t="s">
        <v>588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s="8" customFormat="1" ht="21.75" hidden="1" customHeight="1" x14ac:dyDescent="0.2">
      <c r="A165" s="69" t="s">
        <v>587</v>
      </c>
      <c r="B165" s="68" t="s">
        <v>586</v>
      </c>
      <c r="C165" s="67">
        <f t="shared" ref="C165:N165" si="62">C166+C170+C174+C178+C182+C190+C194+C197</f>
        <v>0</v>
      </c>
      <c r="D165" s="67">
        <f t="shared" si="62"/>
        <v>0</v>
      </c>
      <c r="E165" s="67">
        <f t="shared" si="62"/>
        <v>0</v>
      </c>
      <c r="F165" s="67">
        <f t="shared" si="62"/>
        <v>0</v>
      </c>
      <c r="G165" s="67">
        <f t="shared" si="62"/>
        <v>0</v>
      </c>
      <c r="H165" s="67">
        <f t="shared" si="62"/>
        <v>0</v>
      </c>
      <c r="I165" s="67">
        <f t="shared" si="62"/>
        <v>0</v>
      </c>
      <c r="J165" s="67">
        <f t="shared" si="62"/>
        <v>0</v>
      </c>
      <c r="K165" s="67">
        <f t="shared" si="62"/>
        <v>0</v>
      </c>
      <c r="L165" s="67">
        <f t="shared" si="62"/>
        <v>0</v>
      </c>
      <c r="M165" s="67">
        <f t="shared" si="62"/>
        <v>0</v>
      </c>
      <c r="N165" s="67">
        <f t="shared" si="62"/>
        <v>0</v>
      </c>
      <c r="O165" s="66"/>
    </row>
    <row r="166" spans="1:15" s="18" customFormat="1" ht="26.25" hidden="1" customHeight="1" x14ac:dyDescent="0.2">
      <c r="A166" s="65" t="s">
        <v>585</v>
      </c>
      <c r="B166" s="64" t="s">
        <v>584</v>
      </c>
      <c r="C166" s="63">
        <f t="shared" ref="C166:N166" si="63">C167+C168+C169</f>
        <v>0</v>
      </c>
      <c r="D166" s="63">
        <f t="shared" si="63"/>
        <v>0</v>
      </c>
      <c r="E166" s="63">
        <f t="shared" si="63"/>
        <v>0</v>
      </c>
      <c r="F166" s="63">
        <f t="shared" si="63"/>
        <v>0</v>
      </c>
      <c r="G166" s="63">
        <f t="shared" si="63"/>
        <v>0</v>
      </c>
      <c r="H166" s="63">
        <f t="shared" si="63"/>
        <v>0</v>
      </c>
      <c r="I166" s="63">
        <f t="shared" si="63"/>
        <v>0</v>
      </c>
      <c r="J166" s="63">
        <f t="shared" si="63"/>
        <v>0</v>
      </c>
      <c r="K166" s="63">
        <f t="shared" si="63"/>
        <v>0</v>
      </c>
      <c r="L166" s="63">
        <f t="shared" si="63"/>
        <v>0</v>
      </c>
      <c r="M166" s="63">
        <f t="shared" si="63"/>
        <v>0</v>
      </c>
      <c r="N166" s="63">
        <f t="shared" si="63"/>
        <v>0</v>
      </c>
      <c r="O166" s="62"/>
    </row>
    <row r="167" spans="1:15" ht="21.75" hidden="1" customHeight="1" x14ac:dyDescent="0.2">
      <c r="A167" s="61" t="s">
        <v>544</v>
      </c>
      <c r="B167" s="60" t="s">
        <v>583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22.5" hidden="1" customHeight="1" x14ac:dyDescent="0.2">
      <c r="A168" s="61" t="s">
        <v>542</v>
      </c>
      <c r="B168" s="60" t="s">
        <v>582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ht="27" hidden="1" customHeight="1" x14ac:dyDescent="0.2">
      <c r="A169" s="61" t="s">
        <v>540</v>
      </c>
      <c r="B169" s="60" t="s">
        <v>581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s="18" customFormat="1" ht="21.75" hidden="1" customHeight="1" x14ac:dyDescent="0.2">
      <c r="A170" s="65" t="s">
        <v>580</v>
      </c>
      <c r="B170" s="64" t="s">
        <v>579</v>
      </c>
      <c r="C170" s="63">
        <f t="shared" ref="C170:N170" si="64">C171+C172+C173</f>
        <v>0</v>
      </c>
      <c r="D170" s="63">
        <f t="shared" si="64"/>
        <v>0</v>
      </c>
      <c r="E170" s="63">
        <f t="shared" si="64"/>
        <v>0</v>
      </c>
      <c r="F170" s="63">
        <f t="shared" si="64"/>
        <v>0</v>
      </c>
      <c r="G170" s="63">
        <f t="shared" si="64"/>
        <v>0</v>
      </c>
      <c r="H170" s="63">
        <f t="shared" si="64"/>
        <v>0</v>
      </c>
      <c r="I170" s="63">
        <f t="shared" si="64"/>
        <v>0</v>
      </c>
      <c r="J170" s="63">
        <f t="shared" si="64"/>
        <v>0</v>
      </c>
      <c r="K170" s="63">
        <f t="shared" si="64"/>
        <v>0</v>
      </c>
      <c r="L170" s="63">
        <f t="shared" si="64"/>
        <v>0</v>
      </c>
      <c r="M170" s="63">
        <f t="shared" si="64"/>
        <v>0</v>
      </c>
      <c r="N170" s="63">
        <f t="shared" si="64"/>
        <v>0</v>
      </c>
      <c r="O170" s="62"/>
    </row>
    <row r="171" spans="1:15" ht="25.5" hidden="1" customHeight="1" x14ac:dyDescent="0.2">
      <c r="A171" s="61" t="s">
        <v>544</v>
      </c>
      <c r="B171" s="60" t="s">
        <v>578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19.5" hidden="1" customHeight="1" x14ac:dyDescent="0.2">
      <c r="A172" s="61" t="s">
        <v>542</v>
      </c>
      <c r="B172" s="60" t="s">
        <v>577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ht="27" hidden="1" customHeight="1" x14ac:dyDescent="0.2">
      <c r="A173" s="61" t="s">
        <v>540</v>
      </c>
      <c r="B173" s="60" t="s">
        <v>576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s="18" customFormat="1" ht="43.5" hidden="1" customHeight="1" x14ac:dyDescent="0.2">
      <c r="A174" s="65" t="s">
        <v>575</v>
      </c>
      <c r="B174" s="64" t="s">
        <v>574</v>
      </c>
      <c r="C174" s="63">
        <f t="shared" ref="C174:N174" si="65">C175+C176+C177</f>
        <v>0</v>
      </c>
      <c r="D174" s="63">
        <f t="shared" si="65"/>
        <v>0</v>
      </c>
      <c r="E174" s="63">
        <f t="shared" si="65"/>
        <v>0</v>
      </c>
      <c r="F174" s="63">
        <f t="shared" si="65"/>
        <v>0</v>
      </c>
      <c r="G174" s="63">
        <f t="shared" si="65"/>
        <v>0</v>
      </c>
      <c r="H174" s="63">
        <f t="shared" si="65"/>
        <v>0</v>
      </c>
      <c r="I174" s="63">
        <f t="shared" si="65"/>
        <v>0</v>
      </c>
      <c r="J174" s="63">
        <f t="shared" si="65"/>
        <v>0</v>
      </c>
      <c r="K174" s="63">
        <f t="shared" si="65"/>
        <v>0</v>
      </c>
      <c r="L174" s="63">
        <f t="shared" si="65"/>
        <v>0</v>
      </c>
      <c r="M174" s="63">
        <f t="shared" si="65"/>
        <v>0</v>
      </c>
      <c r="N174" s="63">
        <f t="shared" si="65"/>
        <v>0</v>
      </c>
      <c r="O174" s="62"/>
    </row>
    <row r="175" spans="1:15" ht="24.75" hidden="1" customHeight="1" x14ac:dyDescent="0.2">
      <c r="A175" s="61" t="s">
        <v>544</v>
      </c>
      <c r="B175" s="60" t="s">
        <v>573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29.25" hidden="1" customHeight="1" x14ac:dyDescent="0.2">
      <c r="A176" s="61" t="s">
        <v>542</v>
      </c>
      <c r="B176" s="60" t="s">
        <v>572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ht="15" hidden="1" customHeight="1" x14ac:dyDescent="0.2">
      <c r="A177" s="61" t="s">
        <v>540</v>
      </c>
      <c r="B177" s="60" t="s">
        <v>571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s="18" customFormat="1" ht="20.25" hidden="1" customHeight="1" x14ac:dyDescent="0.2">
      <c r="A178" s="65" t="s">
        <v>570</v>
      </c>
      <c r="B178" s="64" t="s">
        <v>569</v>
      </c>
      <c r="C178" s="63">
        <f t="shared" ref="C178:N178" si="66">C179+C180+C181</f>
        <v>0</v>
      </c>
      <c r="D178" s="63">
        <f t="shared" si="66"/>
        <v>0</v>
      </c>
      <c r="E178" s="63">
        <f t="shared" si="66"/>
        <v>0</v>
      </c>
      <c r="F178" s="63">
        <f t="shared" si="66"/>
        <v>0</v>
      </c>
      <c r="G178" s="63">
        <f t="shared" si="66"/>
        <v>0</v>
      </c>
      <c r="H178" s="63">
        <f t="shared" si="66"/>
        <v>0</v>
      </c>
      <c r="I178" s="63">
        <f t="shared" si="66"/>
        <v>0</v>
      </c>
      <c r="J178" s="63">
        <f t="shared" si="66"/>
        <v>0</v>
      </c>
      <c r="K178" s="63">
        <f t="shared" si="66"/>
        <v>0</v>
      </c>
      <c r="L178" s="63">
        <f t="shared" si="66"/>
        <v>0</v>
      </c>
      <c r="M178" s="63">
        <f t="shared" si="66"/>
        <v>0</v>
      </c>
      <c r="N178" s="63">
        <f t="shared" si="66"/>
        <v>0</v>
      </c>
      <c r="O178" s="62"/>
    </row>
    <row r="179" spans="1:15" ht="28.5" hidden="1" customHeight="1" x14ac:dyDescent="0.2">
      <c r="A179" s="61" t="s">
        <v>544</v>
      </c>
      <c r="B179" s="60" t="s">
        <v>568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26.25" hidden="1" customHeight="1" x14ac:dyDescent="0.2">
      <c r="A180" s="61" t="s">
        <v>542</v>
      </c>
      <c r="B180" s="60" t="s">
        <v>567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ht="11.25" hidden="1" customHeight="1" x14ac:dyDescent="0.2">
      <c r="A181" s="61" t="s">
        <v>540</v>
      </c>
      <c r="B181" s="60" t="s">
        <v>566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s="18" customFormat="1" ht="14.25" hidden="1" customHeight="1" x14ac:dyDescent="0.2">
      <c r="A182" s="65" t="s">
        <v>565</v>
      </c>
      <c r="B182" s="64" t="s">
        <v>564</v>
      </c>
      <c r="C182" s="63">
        <f t="shared" ref="C182:N182" si="67">C183+C184+C185</f>
        <v>0</v>
      </c>
      <c r="D182" s="63">
        <f t="shared" si="67"/>
        <v>0</v>
      </c>
      <c r="E182" s="63">
        <f t="shared" si="67"/>
        <v>0</v>
      </c>
      <c r="F182" s="63">
        <f t="shared" si="67"/>
        <v>0</v>
      </c>
      <c r="G182" s="63">
        <f t="shared" si="67"/>
        <v>0</v>
      </c>
      <c r="H182" s="63">
        <f t="shared" si="67"/>
        <v>0</v>
      </c>
      <c r="I182" s="63">
        <f t="shared" si="67"/>
        <v>0</v>
      </c>
      <c r="J182" s="63">
        <f t="shared" si="67"/>
        <v>0</v>
      </c>
      <c r="K182" s="63">
        <f t="shared" si="67"/>
        <v>0</v>
      </c>
      <c r="L182" s="63">
        <f t="shared" si="67"/>
        <v>0</v>
      </c>
      <c r="M182" s="63">
        <f t="shared" si="67"/>
        <v>0</v>
      </c>
      <c r="N182" s="63">
        <f t="shared" si="67"/>
        <v>0</v>
      </c>
      <c r="O182" s="62"/>
    </row>
    <row r="183" spans="1:15" ht="22.5" hidden="1" customHeight="1" x14ac:dyDescent="0.2">
      <c r="A183" s="61" t="s">
        <v>544</v>
      </c>
      <c r="B183" s="60" t="s">
        <v>563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17.25" hidden="1" customHeight="1" x14ac:dyDescent="0.2">
      <c r="A184" s="61" t="s">
        <v>542</v>
      </c>
      <c r="B184" s="60" t="s">
        <v>562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ht="19.5" hidden="1" customHeight="1" x14ac:dyDescent="0.2">
      <c r="A185" s="61" t="s">
        <v>540</v>
      </c>
      <c r="B185" s="60" t="s">
        <v>561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s="18" customFormat="1" ht="18" hidden="1" customHeight="1" x14ac:dyDescent="0.2">
      <c r="A186" s="65" t="s">
        <v>560</v>
      </c>
      <c r="B186" s="64" t="s">
        <v>559</v>
      </c>
      <c r="C186" s="63">
        <f t="shared" ref="C186:N186" si="68">C187+C188+C189</f>
        <v>0</v>
      </c>
      <c r="D186" s="63">
        <f t="shared" si="68"/>
        <v>0</v>
      </c>
      <c r="E186" s="63">
        <f t="shared" si="68"/>
        <v>0</v>
      </c>
      <c r="F186" s="63">
        <f t="shared" si="68"/>
        <v>0</v>
      </c>
      <c r="G186" s="63">
        <f t="shared" si="68"/>
        <v>0</v>
      </c>
      <c r="H186" s="63">
        <f t="shared" si="68"/>
        <v>0</v>
      </c>
      <c r="I186" s="63">
        <f t="shared" si="68"/>
        <v>0</v>
      </c>
      <c r="J186" s="63">
        <f t="shared" si="68"/>
        <v>0</v>
      </c>
      <c r="K186" s="63">
        <f t="shared" si="68"/>
        <v>0</v>
      </c>
      <c r="L186" s="63">
        <f t="shared" si="68"/>
        <v>0</v>
      </c>
      <c r="M186" s="63">
        <f t="shared" si="68"/>
        <v>0</v>
      </c>
      <c r="N186" s="63">
        <f t="shared" si="68"/>
        <v>0</v>
      </c>
      <c r="O186" s="62"/>
    </row>
    <row r="187" spans="1:15" ht="11.25" hidden="1" customHeight="1" x14ac:dyDescent="0.2">
      <c r="A187" s="61" t="s">
        <v>544</v>
      </c>
      <c r="B187" s="60" t="s">
        <v>558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15" hidden="1" customHeight="1" x14ac:dyDescent="0.2">
      <c r="A188" s="61" t="s">
        <v>542</v>
      </c>
      <c r="B188" s="60" t="s">
        <v>557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ht="12" hidden="1" customHeight="1" x14ac:dyDescent="0.2">
      <c r="A189" s="61" t="s">
        <v>540</v>
      </c>
      <c r="B189" s="60" t="s">
        <v>556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s="18" customFormat="1" ht="12.75" hidden="1" customHeight="1" x14ac:dyDescent="0.2">
      <c r="A190" s="65" t="s">
        <v>555</v>
      </c>
      <c r="B190" s="64" t="s">
        <v>554</v>
      </c>
      <c r="C190" s="63">
        <f t="shared" ref="C190:N190" si="69">C191+C192+C193</f>
        <v>0</v>
      </c>
      <c r="D190" s="63">
        <f t="shared" si="69"/>
        <v>0</v>
      </c>
      <c r="E190" s="63">
        <f t="shared" si="69"/>
        <v>0</v>
      </c>
      <c r="F190" s="63">
        <f t="shared" si="69"/>
        <v>0</v>
      </c>
      <c r="G190" s="63">
        <f t="shared" si="69"/>
        <v>0</v>
      </c>
      <c r="H190" s="63">
        <f t="shared" si="69"/>
        <v>0</v>
      </c>
      <c r="I190" s="63">
        <f t="shared" si="69"/>
        <v>0</v>
      </c>
      <c r="J190" s="63">
        <f t="shared" si="69"/>
        <v>0</v>
      </c>
      <c r="K190" s="63">
        <f t="shared" si="69"/>
        <v>0</v>
      </c>
      <c r="L190" s="63">
        <f t="shared" si="69"/>
        <v>0</v>
      </c>
      <c r="M190" s="63">
        <f t="shared" si="69"/>
        <v>0</v>
      </c>
      <c r="N190" s="63">
        <f t="shared" si="69"/>
        <v>0</v>
      </c>
      <c r="O190" s="62"/>
    </row>
    <row r="191" spans="1:15" ht="13.5" hidden="1" customHeight="1" x14ac:dyDescent="0.2">
      <c r="A191" s="61" t="s">
        <v>544</v>
      </c>
      <c r="B191" s="60" t="s">
        <v>553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15" hidden="1" customHeight="1" x14ac:dyDescent="0.2">
      <c r="A192" s="61" t="s">
        <v>542</v>
      </c>
      <c r="B192" s="60" t="s">
        <v>552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40" ht="9" hidden="1" customHeight="1" x14ac:dyDescent="0.2">
      <c r="A193" s="61" t="s">
        <v>540</v>
      </c>
      <c r="B193" s="60" t="s">
        <v>551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40" s="18" customFormat="1" ht="15" hidden="1" customHeight="1" x14ac:dyDescent="0.2">
      <c r="A194" s="65" t="s">
        <v>550</v>
      </c>
      <c r="B194" s="64" t="s">
        <v>549</v>
      </c>
      <c r="C194" s="63">
        <f t="shared" ref="C194:N194" si="70">C195+C196</f>
        <v>0</v>
      </c>
      <c r="D194" s="63">
        <f t="shared" si="70"/>
        <v>0</v>
      </c>
      <c r="E194" s="63">
        <f t="shared" si="70"/>
        <v>0</v>
      </c>
      <c r="F194" s="63">
        <f t="shared" si="70"/>
        <v>0</v>
      </c>
      <c r="G194" s="63">
        <f t="shared" si="70"/>
        <v>0</v>
      </c>
      <c r="H194" s="63">
        <f t="shared" si="70"/>
        <v>0</v>
      </c>
      <c r="I194" s="63">
        <f t="shared" si="70"/>
        <v>0</v>
      </c>
      <c r="J194" s="63">
        <f t="shared" si="70"/>
        <v>0</v>
      </c>
      <c r="K194" s="63">
        <f t="shared" si="70"/>
        <v>0</v>
      </c>
      <c r="L194" s="63">
        <f t="shared" si="70"/>
        <v>0</v>
      </c>
      <c r="M194" s="63">
        <f t="shared" si="70"/>
        <v>0</v>
      </c>
      <c r="N194" s="63">
        <f t="shared" si="70"/>
        <v>0</v>
      </c>
      <c r="O194" s="62"/>
    </row>
    <row r="195" spans="1:40" ht="11.25" hidden="1" customHeight="1" x14ac:dyDescent="0.2">
      <c r="A195" s="61" t="s">
        <v>544</v>
      </c>
      <c r="B195" s="60" t="s">
        <v>548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40" ht="18" hidden="1" customHeight="1" x14ac:dyDescent="0.2">
      <c r="A196" s="61" t="s">
        <v>542</v>
      </c>
      <c r="B196" s="60" t="s">
        <v>547</v>
      </c>
      <c r="C196" s="59"/>
      <c r="D196" s="59"/>
      <c r="E196" s="59">
        <f>C196+D196</f>
        <v>0</v>
      </c>
      <c r="F196" s="59">
        <f>G196+H196+I196+J196</f>
        <v>0</v>
      </c>
      <c r="G196" s="59"/>
      <c r="H196" s="59"/>
      <c r="I196" s="59"/>
      <c r="J196" s="59"/>
      <c r="K196" s="59">
        <v>0</v>
      </c>
      <c r="L196" s="59">
        <v>0</v>
      </c>
      <c r="M196" s="59">
        <v>0</v>
      </c>
      <c r="N196" s="59">
        <v>0</v>
      </c>
      <c r="O196" s="3">
        <v>2</v>
      </c>
    </row>
    <row r="197" spans="1:40" s="18" customFormat="1" ht="15" hidden="1" customHeight="1" x14ac:dyDescent="0.2">
      <c r="A197" s="65" t="s">
        <v>546</v>
      </c>
      <c r="B197" s="64" t="s">
        <v>545</v>
      </c>
      <c r="C197" s="63">
        <f t="shared" ref="C197:N197" si="71">C198+C199+C200</f>
        <v>0</v>
      </c>
      <c r="D197" s="63">
        <f t="shared" si="71"/>
        <v>0</v>
      </c>
      <c r="E197" s="63">
        <f t="shared" si="71"/>
        <v>0</v>
      </c>
      <c r="F197" s="63">
        <f t="shared" si="71"/>
        <v>0</v>
      </c>
      <c r="G197" s="63">
        <f t="shared" si="71"/>
        <v>0</v>
      </c>
      <c r="H197" s="63">
        <f t="shared" si="71"/>
        <v>0</v>
      </c>
      <c r="I197" s="63">
        <f t="shared" si="71"/>
        <v>0</v>
      </c>
      <c r="J197" s="63">
        <f t="shared" si="71"/>
        <v>0</v>
      </c>
      <c r="K197" s="63">
        <f t="shared" si="71"/>
        <v>0</v>
      </c>
      <c r="L197" s="63">
        <f t="shared" si="71"/>
        <v>0</v>
      </c>
      <c r="M197" s="63">
        <f t="shared" si="71"/>
        <v>0</v>
      </c>
      <c r="N197" s="63">
        <f t="shared" si="71"/>
        <v>0</v>
      </c>
      <c r="O197" s="62"/>
    </row>
    <row r="198" spans="1:40" ht="15" hidden="1" customHeight="1" x14ac:dyDescent="0.2">
      <c r="A198" s="61" t="s">
        <v>544</v>
      </c>
      <c r="B198" s="60" t="s">
        <v>543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40" ht="20.25" hidden="1" customHeight="1" x14ac:dyDescent="0.2">
      <c r="A199" s="61" t="s">
        <v>542</v>
      </c>
      <c r="B199" s="60" t="s">
        <v>541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40" ht="18.75" hidden="1" customHeight="1" x14ac:dyDescent="0.2">
      <c r="A200" s="586" t="s">
        <v>540</v>
      </c>
      <c r="B200" s="587" t="s">
        <v>539</v>
      </c>
      <c r="C200" s="588"/>
      <c r="D200" s="588"/>
      <c r="E200" s="588">
        <f>C200+D200</f>
        <v>0</v>
      </c>
      <c r="F200" s="588">
        <f>G200+H200+I200+J200</f>
        <v>0</v>
      </c>
      <c r="G200" s="588"/>
      <c r="H200" s="588"/>
      <c r="I200" s="588"/>
      <c r="J200" s="588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40" s="8" customFormat="1" x14ac:dyDescent="0.2">
      <c r="A201" s="254" t="s">
        <v>538</v>
      </c>
      <c r="B201" s="255" t="s">
        <v>537</v>
      </c>
      <c r="C201" s="256">
        <f>C203+C236+C292+C306+C310+C312+C332+C351+C406+C413+C454+C469+C472+C480+C483+C484+C499</f>
        <v>19080.080000000002</v>
      </c>
      <c r="D201" s="256">
        <f t="shared" ref="D201:X201" si="72">D203+D236+D292+D306+D310+D312+D332+D351+D406+D413+D454+D469+D472+D480+D483+D484+D499</f>
        <v>109.65</v>
      </c>
      <c r="E201" s="256">
        <f t="shared" si="72"/>
        <v>19189.730000000003</v>
      </c>
      <c r="F201" s="256">
        <f t="shared" si="72"/>
        <v>19189.725000000002</v>
      </c>
      <c r="G201" s="256">
        <f t="shared" si="72"/>
        <v>4436</v>
      </c>
      <c r="H201" s="256">
        <f t="shared" si="72"/>
        <v>5781.0749999999998</v>
      </c>
      <c r="I201" s="256">
        <f t="shared" si="72"/>
        <v>4470.6499999999996</v>
      </c>
      <c r="J201" s="256">
        <f t="shared" si="72"/>
        <v>4502</v>
      </c>
      <c r="K201" s="563">
        <f t="shared" si="72"/>
        <v>90</v>
      </c>
      <c r="L201" s="966">
        <f t="shared" si="72"/>
        <v>17532</v>
      </c>
      <c r="M201" s="966">
        <f t="shared" si="72"/>
        <v>17634</v>
      </c>
      <c r="N201" s="966">
        <f t="shared" si="72"/>
        <v>18236</v>
      </c>
      <c r="O201" s="516">
        <f t="shared" si="72"/>
        <v>47</v>
      </c>
      <c r="P201" s="516">
        <f t="shared" si="72"/>
        <v>216</v>
      </c>
      <c r="Q201" s="516">
        <f t="shared" si="72"/>
        <v>120</v>
      </c>
      <c r="R201" s="516">
        <f t="shared" si="72"/>
        <v>54</v>
      </c>
      <c r="S201" s="516">
        <f t="shared" si="72"/>
        <v>54</v>
      </c>
      <c r="T201" s="516">
        <f t="shared" si="72"/>
        <v>54</v>
      </c>
      <c r="U201" s="516">
        <f t="shared" si="72"/>
        <v>10217.075000000001</v>
      </c>
      <c r="V201" s="516" t="e">
        <f t="shared" si="72"/>
        <v>#VALUE!</v>
      </c>
      <c r="W201" s="516">
        <f t="shared" si="72"/>
        <v>286</v>
      </c>
      <c r="X201" s="520">
        <f t="shared" si="72"/>
        <v>1310</v>
      </c>
      <c r="Y201" s="516"/>
      <c r="Z201" s="529"/>
      <c r="AA201" s="395"/>
      <c r="AB201" s="287"/>
    </row>
    <row r="202" spans="1:40" s="8" customFormat="1" x14ac:dyDescent="0.2">
      <c r="A202" s="254" t="s">
        <v>536</v>
      </c>
      <c r="B202" s="255" t="s">
        <v>535</v>
      </c>
      <c r="C202" s="256">
        <f t="shared" ref="C202:X202" si="73">C203+C236+C292+C306+C310+C313+C342+C346+C347+C348+C406+C454</f>
        <v>17641</v>
      </c>
      <c r="D202" s="256">
        <f t="shared" si="73"/>
        <v>0</v>
      </c>
      <c r="E202" s="256">
        <f t="shared" si="73"/>
        <v>17641</v>
      </c>
      <c r="F202" s="256">
        <f t="shared" si="73"/>
        <v>17641</v>
      </c>
      <c r="G202" s="536">
        <f t="shared" si="73"/>
        <v>4436</v>
      </c>
      <c r="H202" s="256">
        <f t="shared" si="73"/>
        <v>4342</v>
      </c>
      <c r="I202" s="256">
        <f t="shared" si="73"/>
        <v>4361</v>
      </c>
      <c r="J202" s="256">
        <f t="shared" si="73"/>
        <v>4502</v>
      </c>
      <c r="K202" s="564">
        <f t="shared" si="73"/>
        <v>90</v>
      </c>
      <c r="L202" s="967">
        <f t="shared" si="73"/>
        <v>17532</v>
      </c>
      <c r="M202" s="967">
        <f t="shared" si="73"/>
        <v>17634</v>
      </c>
      <c r="N202" s="967">
        <f t="shared" si="73"/>
        <v>18236</v>
      </c>
      <c r="O202" s="425">
        <f t="shared" si="73"/>
        <v>48</v>
      </c>
      <c r="P202" s="425">
        <f t="shared" si="73"/>
        <v>216</v>
      </c>
      <c r="Q202" s="425">
        <f t="shared" si="73"/>
        <v>120</v>
      </c>
      <c r="R202" s="425">
        <f t="shared" si="73"/>
        <v>54</v>
      </c>
      <c r="S202" s="425">
        <f t="shared" si="73"/>
        <v>54</v>
      </c>
      <c r="T202" s="425">
        <f t="shared" si="73"/>
        <v>54</v>
      </c>
      <c r="U202" s="425">
        <f t="shared" si="73"/>
        <v>8778</v>
      </c>
      <c r="V202" s="425" t="e">
        <f t="shared" si="73"/>
        <v>#VALUE!</v>
      </c>
      <c r="W202" s="425">
        <f t="shared" si="73"/>
        <v>286</v>
      </c>
      <c r="X202" s="521">
        <f t="shared" si="73"/>
        <v>1310</v>
      </c>
      <c r="Y202" s="425"/>
      <c r="AA202" s="287"/>
      <c r="AB202" s="287"/>
      <c r="AD202" s="8" t="s">
        <v>1025</v>
      </c>
      <c r="AJ202" s="8" t="s">
        <v>1030</v>
      </c>
    </row>
    <row r="203" spans="1:40" s="8" customFormat="1" x14ac:dyDescent="0.2">
      <c r="A203" s="254" t="s">
        <v>534</v>
      </c>
      <c r="B203" s="255" t="s">
        <v>533</v>
      </c>
      <c r="C203" s="35">
        <f t="shared" ref="C203:X203" si="74">C204+C220+C228</f>
        <v>14135</v>
      </c>
      <c r="D203" s="256">
        <f t="shared" si="74"/>
        <v>0</v>
      </c>
      <c r="E203" s="35">
        <f t="shared" si="74"/>
        <v>14135</v>
      </c>
      <c r="F203" s="256">
        <f t="shared" si="74"/>
        <v>14135</v>
      </c>
      <c r="G203" s="536">
        <f t="shared" si="74"/>
        <v>3500</v>
      </c>
      <c r="H203" s="256">
        <f t="shared" si="74"/>
        <v>3520</v>
      </c>
      <c r="I203" s="256">
        <f t="shared" si="74"/>
        <v>3440</v>
      </c>
      <c r="J203" s="256">
        <f t="shared" si="74"/>
        <v>3675</v>
      </c>
      <c r="K203" s="565">
        <f t="shared" si="74"/>
        <v>90</v>
      </c>
      <c r="L203" s="20">
        <f t="shared" si="74"/>
        <v>14500</v>
      </c>
      <c r="M203" s="20">
        <f t="shared" si="74"/>
        <v>14500</v>
      </c>
      <c r="N203" s="20">
        <f t="shared" si="74"/>
        <v>15000</v>
      </c>
      <c r="O203" s="11">
        <f t="shared" si="74"/>
        <v>15</v>
      </c>
      <c r="P203" s="11">
        <f t="shared" si="74"/>
        <v>192</v>
      </c>
      <c r="Q203" s="11">
        <f t="shared" si="74"/>
        <v>48</v>
      </c>
      <c r="R203" s="11">
        <f t="shared" si="74"/>
        <v>48</v>
      </c>
      <c r="S203" s="11">
        <f t="shared" si="74"/>
        <v>48</v>
      </c>
      <c r="T203" s="11">
        <f t="shared" si="74"/>
        <v>48</v>
      </c>
      <c r="U203" s="11">
        <f t="shared" si="74"/>
        <v>7020</v>
      </c>
      <c r="V203" s="11">
        <f t="shared" si="74"/>
        <v>0</v>
      </c>
      <c r="W203" s="11">
        <f t="shared" si="74"/>
        <v>286</v>
      </c>
      <c r="X203" s="522">
        <f t="shared" si="74"/>
        <v>1310</v>
      </c>
      <c r="Y203" s="11"/>
      <c r="AA203" s="287"/>
      <c r="AB203" s="287"/>
      <c r="AD203" s="270">
        <f t="shared" ref="AD203:AH203" si="75">AD204+AD220+AD228</f>
        <v>1080</v>
      </c>
      <c r="AE203" s="980">
        <f t="shared" si="75"/>
        <v>300</v>
      </c>
      <c r="AF203" s="270">
        <f t="shared" si="75"/>
        <v>300</v>
      </c>
      <c r="AG203" s="270">
        <f t="shared" si="75"/>
        <v>225</v>
      </c>
      <c r="AH203" s="983">
        <f t="shared" si="75"/>
        <v>255</v>
      </c>
      <c r="AI203" s="988">
        <v>10</v>
      </c>
      <c r="AJ203" s="984">
        <f t="shared" ref="AJ203:AN203" si="76">AJ204+AJ220+AJ228</f>
        <v>13055</v>
      </c>
      <c r="AK203" s="980">
        <f t="shared" si="76"/>
        <v>3200</v>
      </c>
      <c r="AL203" s="270">
        <f t="shared" si="76"/>
        <v>3220</v>
      </c>
      <c r="AM203" s="270">
        <f t="shared" si="76"/>
        <v>3215</v>
      </c>
      <c r="AN203" s="270">
        <f t="shared" si="76"/>
        <v>3420</v>
      </c>
    </row>
    <row r="204" spans="1:40" s="18" customFormat="1" ht="12.75" customHeight="1" x14ac:dyDescent="0.2">
      <c r="A204" s="139" t="s">
        <v>532</v>
      </c>
      <c r="B204" s="140" t="s">
        <v>531</v>
      </c>
      <c r="C204" s="42">
        <f t="shared" ref="C204:X204" si="77">C205+C211+C206+C207+C208+C209+C210+C212+C213+C214+C215+C216+C218+C217+C219</f>
        <v>13755</v>
      </c>
      <c r="D204" s="141">
        <f t="shared" si="77"/>
        <v>0</v>
      </c>
      <c r="E204" s="42">
        <f t="shared" si="77"/>
        <v>13755</v>
      </c>
      <c r="F204" s="141">
        <f t="shared" si="77"/>
        <v>13755</v>
      </c>
      <c r="G204" s="891">
        <f t="shared" si="77"/>
        <v>3420</v>
      </c>
      <c r="H204" s="141">
        <f t="shared" si="77"/>
        <v>3360</v>
      </c>
      <c r="I204" s="141">
        <f t="shared" si="77"/>
        <v>3360</v>
      </c>
      <c r="J204" s="141">
        <f t="shared" si="77"/>
        <v>3615</v>
      </c>
      <c r="K204" s="566">
        <f t="shared" si="77"/>
        <v>90</v>
      </c>
      <c r="L204" s="42">
        <f t="shared" si="77"/>
        <v>14500</v>
      </c>
      <c r="M204" s="42">
        <f t="shared" si="77"/>
        <v>14500</v>
      </c>
      <c r="N204" s="42">
        <f t="shared" si="77"/>
        <v>15000</v>
      </c>
      <c r="O204" s="52">
        <f t="shared" si="77"/>
        <v>15</v>
      </c>
      <c r="P204" s="52">
        <f t="shared" si="77"/>
        <v>192</v>
      </c>
      <c r="Q204" s="52">
        <f t="shared" si="77"/>
        <v>48</v>
      </c>
      <c r="R204" s="52">
        <f t="shared" si="77"/>
        <v>48</v>
      </c>
      <c r="S204" s="52">
        <f t="shared" si="77"/>
        <v>48</v>
      </c>
      <c r="T204" s="52">
        <f t="shared" si="77"/>
        <v>48</v>
      </c>
      <c r="U204" s="52">
        <f t="shared" si="77"/>
        <v>6780</v>
      </c>
      <c r="V204" s="52">
        <f t="shared" si="77"/>
        <v>0</v>
      </c>
      <c r="W204" s="52">
        <f t="shared" si="77"/>
        <v>286</v>
      </c>
      <c r="X204" s="416">
        <f t="shared" si="77"/>
        <v>1310</v>
      </c>
      <c r="Y204" s="52"/>
      <c r="AA204" s="537"/>
      <c r="AB204" s="537"/>
      <c r="AD204" s="272">
        <f t="shared" ref="AD204:AH204" si="78">AD205+AD211+AD206+AD207+AD208+AD209+AD210+AD212+AD213+AD214+AD215+AD216+AD218+AD217+AD219</f>
        <v>1050</v>
      </c>
      <c r="AE204" s="891">
        <f t="shared" si="78"/>
        <v>290</v>
      </c>
      <c r="AF204" s="141">
        <f t="shared" si="78"/>
        <v>290</v>
      </c>
      <c r="AG204" s="141">
        <f t="shared" si="78"/>
        <v>215</v>
      </c>
      <c r="AH204" s="528">
        <f t="shared" si="78"/>
        <v>255</v>
      </c>
      <c r="AI204" s="989">
        <v>10.01</v>
      </c>
      <c r="AJ204" s="985">
        <f t="shared" ref="AJ204:AN204" si="79">AJ205+AJ211+AJ206+AJ207+AJ208+AJ209+AJ210+AJ212+AJ213+AJ214+AJ215+AJ216+AJ218+AJ217+AJ219</f>
        <v>12705</v>
      </c>
      <c r="AK204" s="891">
        <f t="shared" si="79"/>
        <v>3130</v>
      </c>
      <c r="AL204" s="141">
        <f t="shared" si="79"/>
        <v>3070</v>
      </c>
      <c r="AM204" s="141">
        <f t="shared" si="79"/>
        <v>3145</v>
      </c>
      <c r="AN204" s="141">
        <f t="shared" si="79"/>
        <v>3360</v>
      </c>
    </row>
    <row r="205" spans="1:40" s="31" customFormat="1" x14ac:dyDescent="0.2">
      <c r="A205" s="135" t="s">
        <v>530</v>
      </c>
      <c r="B205" s="136" t="s">
        <v>529</v>
      </c>
      <c r="C205" s="137">
        <v>9855</v>
      </c>
      <c r="D205" s="137"/>
      <c r="E205" s="137">
        <f t="shared" ref="E205:E219" si="80">C205+D205</f>
        <v>9855</v>
      </c>
      <c r="F205" s="137">
        <f t="shared" ref="F205:F219" si="81">G205+H205+I205+J205</f>
        <v>9855</v>
      </c>
      <c r="G205" s="137">
        <v>2400</v>
      </c>
      <c r="H205" s="137">
        <v>2400</v>
      </c>
      <c r="I205" s="137">
        <v>2400</v>
      </c>
      <c r="J205" s="137">
        <v>2655</v>
      </c>
      <c r="K205" s="567">
        <v>0</v>
      </c>
      <c r="L205" s="968">
        <v>14500</v>
      </c>
      <c r="M205" s="968">
        <v>14500</v>
      </c>
      <c r="N205" s="968">
        <v>15000</v>
      </c>
      <c r="O205" s="47">
        <v>1</v>
      </c>
      <c r="P205" s="86">
        <f t="shared" ref="P205" si="82">Q205+R205+S205+T205</f>
        <v>0</v>
      </c>
      <c r="Q205" s="231"/>
      <c r="R205" s="231"/>
      <c r="S205" s="231"/>
      <c r="T205" s="478"/>
      <c r="U205" s="405">
        <f t="shared" ref="U205" si="83">G205+H205</f>
        <v>4800</v>
      </c>
      <c r="V205" s="485">
        <v>100</v>
      </c>
      <c r="W205" s="456">
        <v>270</v>
      </c>
      <c r="X205" s="523">
        <v>1100</v>
      </c>
      <c r="Y205" s="500"/>
      <c r="Z205" s="530"/>
      <c r="AA205" s="398"/>
      <c r="AB205" s="286"/>
      <c r="AD205" s="274">
        <f t="shared" ref="AD205" si="84">AE205+AF205+AG205+AH205</f>
        <v>780</v>
      </c>
      <c r="AE205" s="137">
        <v>190</v>
      </c>
      <c r="AF205" s="137">
        <v>190</v>
      </c>
      <c r="AG205" s="137">
        <v>145</v>
      </c>
      <c r="AH205" s="1029">
        <v>255</v>
      </c>
      <c r="AI205" s="990" t="s">
        <v>529</v>
      </c>
      <c r="AJ205" s="986">
        <f t="shared" ref="AJ205" si="85">AK205+AL205+AM205+AN205</f>
        <v>9075</v>
      </c>
      <c r="AK205" s="137">
        <f>G205-AE205</f>
        <v>2210</v>
      </c>
      <c r="AL205" s="137">
        <f t="shared" ref="AL205:AN205" si="86">H205-AF205</f>
        <v>2210</v>
      </c>
      <c r="AM205" s="137">
        <f t="shared" si="86"/>
        <v>2255</v>
      </c>
      <c r="AN205" s="137">
        <f t="shared" si="86"/>
        <v>2400</v>
      </c>
    </row>
    <row r="206" spans="1:40" hidden="1" x14ac:dyDescent="0.2">
      <c r="A206" s="616" t="s">
        <v>528</v>
      </c>
      <c r="B206" s="617" t="s">
        <v>527</v>
      </c>
      <c r="C206" s="618"/>
      <c r="D206" s="618"/>
      <c r="E206" s="618">
        <f t="shared" si="80"/>
        <v>0</v>
      </c>
      <c r="F206" s="618">
        <f t="shared" si="81"/>
        <v>0</v>
      </c>
      <c r="G206" s="618"/>
      <c r="H206" s="618"/>
      <c r="I206" s="618"/>
      <c r="J206" s="618"/>
      <c r="K206" s="15">
        <v>0</v>
      </c>
      <c r="L206" s="15">
        <v>0</v>
      </c>
      <c r="M206" s="15">
        <v>0</v>
      </c>
      <c r="N206" s="15">
        <v>0</v>
      </c>
      <c r="O206" s="2">
        <v>1</v>
      </c>
    </row>
    <row r="207" spans="1:40" x14ac:dyDescent="0.2">
      <c r="A207" s="135" t="s">
        <v>526</v>
      </c>
      <c r="B207" s="136" t="s">
        <v>525</v>
      </c>
      <c r="C207" s="137">
        <v>880</v>
      </c>
      <c r="D207" s="137"/>
      <c r="E207" s="137">
        <f t="shared" si="80"/>
        <v>880</v>
      </c>
      <c r="F207" s="137">
        <f t="shared" si="81"/>
        <v>880</v>
      </c>
      <c r="G207" s="137">
        <v>220</v>
      </c>
      <c r="H207" s="137">
        <v>220</v>
      </c>
      <c r="I207" s="137">
        <v>220</v>
      </c>
      <c r="J207" s="137">
        <v>220</v>
      </c>
      <c r="K207" s="568">
        <v>0</v>
      </c>
      <c r="L207" s="968">
        <v>0</v>
      </c>
      <c r="M207" s="968">
        <v>0</v>
      </c>
      <c r="N207" s="968">
        <v>0</v>
      </c>
      <c r="O207" s="2">
        <v>1</v>
      </c>
      <c r="P207" s="86">
        <f t="shared" ref="P207:P208" si="87">Q207+R207+S207+T207</f>
        <v>0</v>
      </c>
      <c r="Q207" s="269"/>
      <c r="R207" s="260"/>
      <c r="S207" s="137"/>
      <c r="T207" s="477"/>
      <c r="U207" s="499">
        <f>G207+H207</f>
        <v>440</v>
      </c>
      <c r="V207" s="486"/>
      <c r="W207" s="457"/>
      <c r="X207" s="523">
        <v>50</v>
      </c>
      <c r="Y207" s="499"/>
      <c r="AA207" s="286"/>
      <c r="AB207" s="286"/>
      <c r="AD207" s="274">
        <f t="shared" ref="AD207:AD208" si="88">AE207+AF207+AG207+AH207</f>
        <v>180</v>
      </c>
      <c r="AE207" s="137">
        <v>60</v>
      </c>
      <c r="AF207" s="137">
        <v>60</v>
      </c>
      <c r="AG207" s="137">
        <v>60</v>
      </c>
      <c r="AH207" s="832"/>
      <c r="AI207" s="991" t="s">
        <v>525</v>
      </c>
      <c r="AJ207" s="986">
        <f t="shared" ref="AJ207:AJ208" si="89">AK207+AL207+AM207+AN207</f>
        <v>700</v>
      </c>
      <c r="AK207" s="137">
        <f>G207-AE207</f>
        <v>160</v>
      </c>
      <c r="AL207" s="137">
        <f t="shared" ref="AL207:AN208" si="90">H207-AF207</f>
        <v>160</v>
      </c>
      <c r="AM207" s="137">
        <f t="shared" si="90"/>
        <v>160</v>
      </c>
      <c r="AN207" s="137">
        <f t="shared" si="90"/>
        <v>220</v>
      </c>
    </row>
    <row r="208" spans="1:40" x14ac:dyDescent="0.2">
      <c r="A208" s="135" t="s">
        <v>524</v>
      </c>
      <c r="B208" s="136" t="s">
        <v>523</v>
      </c>
      <c r="C208" s="137">
        <v>1760</v>
      </c>
      <c r="D208" s="137"/>
      <c r="E208" s="137">
        <f t="shared" si="80"/>
        <v>1760</v>
      </c>
      <c r="F208" s="137">
        <f t="shared" si="81"/>
        <v>1760</v>
      </c>
      <c r="G208" s="137">
        <v>440</v>
      </c>
      <c r="H208" s="137">
        <v>440</v>
      </c>
      <c r="I208" s="137">
        <v>440</v>
      </c>
      <c r="J208" s="137">
        <v>440</v>
      </c>
      <c r="K208" s="568">
        <v>0</v>
      </c>
      <c r="L208" s="968">
        <v>0</v>
      </c>
      <c r="M208" s="968">
        <v>0</v>
      </c>
      <c r="N208" s="968">
        <v>0</v>
      </c>
      <c r="O208" s="2">
        <v>1</v>
      </c>
      <c r="P208" s="86">
        <f t="shared" si="87"/>
        <v>0</v>
      </c>
      <c r="Q208" s="277"/>
      <c r="R208" s="277"/>
      <c r="S208" s="277"/>
      <c r="T208" s="477"/>
      <c r="U208" s="499">
        <f>G208+H208</f>
        <v>880</v>
      </c>
      <c r="V208" s="485">
        <v>-40</v>
      </c>
      <c r="W208" s="457"/>
      <c r="X208" s="523">
        <v>160</v>
      </c>
      <c r="Y208" s="499"/>
      <c r="AA208" s="286"/>
      <c r="AB208" s="286"/>
      <c r="AD208" s="274">
        <f t="shared" si="88"/>
        <v>40</v>
      </c>
      <c r="AE208" s="137">
        <v>20</v>
      </c>
      <c r="AF208" s="137">
        <v>20</v>
      </c>
      <c r="AG208" s="137"/>
      <c r="AH208" s="832"/>
      <c r="AI208" s="991" t="s">
        <v>523</v>
      </c>
      <c r="AJ208" s="986">
        <f t="shared" si="89"/>
        <v>1720</v>
      </c>
      <c r="AK208" s="137">
        <f>G208-AE208</f>
        <v>420</v>
      </c>
      <c r="AL208" s="137">
        <f t="shared" si="90"/>
        <v>420</v>
      </c>
      <c r="AM208" s="137">
        <f t="shared" si="90"/>
        <v>440</v>
      </c>
      <c r="AN208" s="137">
        <f t="shared" si="90"/>
        <v>440</v>
      </c>
    </row>
    <row r="209" spans="1:40" hidden="1" x14ac:dyDescent="0.2">
      <c r="A209" s="619" t="s">
        <v>522</v>
      </c>
      <c r="B209" s="620" t="s">
        <v>521</v>
      </c>
      <c r="C209" s="621"/>
      <c r="D209" s="621"/>
      <c r="E209" s="621">
        <f t="shared" si="80"/>
        <v>0</v>
      </c>
      <c r="F209" s="621">
        <f t="shared" si="81"/>
        <v>0</v>
      </c>
      <c r="G209" s="621"/>
      <c r="H209" s="621"/>
      <c r="I209" s="621"/>
      <c r="J209" s="621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40" hidden="1" x14ac:dyDescent="0.2">
      <c r="A210" s="17" t="s">
        <v>520</v>
      </c>
      <c r="B210" s="16" t="s">
        <v>519</v>
      </c>
      <c r="C210" s="15"/>
      <c r="D210" s="15"/>
      <c r="E210" s="15">
        <f t="shared" si="80"/>
        <v>0</v>
      </c>
      <c r="F210" s="15">
        <f t="shared" si="81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40" hidden="1" x14ac:dyDescent="0.2">
      <c r="A211" s="17" t="s">
        <v>518</v>
      </c>
      <c r="B211" s="53" t="s">
        <v>517</v>
      </c>
      <c r="C211" s="15"/>
      <c r="D211" s="15"/>
      <c r="E211" s="15">
        <f t="shared" si="80"/>
        <v>0</v>
      </c>
      <c r="F211" s="15">
        <f t="shared" si="81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40" hidden="1" x14ac:dyDescent="0.2">
      <c r="A212" s="591" t="s">
        <v>516</v>
      </c>
      <c r="B212" s="592" t="s">
        <v>515</v>
      </c>
      <c r="C212" s="593"/>
      <c r="D212" s="593"/>
      <c r="E212" s="593">
        <f t="shared" si="80"/>
        <v>0</v>
      </c>
      <c r="F212" s="593">
        <f t="shared" si="81"/>
        <v>0</v>
      </c>
      <c r="G212" s="593"/>
      <c r="H212" s="593"/>
      <c r="I212" s="593"/>
      <c r="J212" s="593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40" s="31" customFormat="1" x14ac:dyDescent="0.2">
      <c r="A213" s="135" t="s">
        <v>514</v>
      </c>
      <c r="B213" s="136" t="s">
        <v>513</v>
      </c>
      <c r="C213" s="137">
        <v>600</v>
      </c>
      <c r="D213" s="137"/>
      <c r="E213" s="137">
        <f t="shared" si="80"/>
        <v>600</v>
      </c>
      <c r="F213" s="137">
        <f t="shared" si="81"/>
        <v>600</v>
      </c>
      <c r="G213" s="137">
        <v>150</v>
      </c>
      <c r="H213" s="137">
        <v>150</v>
      </c>
      <c r="I213" s="137">
        <v>150</v>
      </c>
      <c r="J213" s="137">
        <v>150</v>
      </c>
      <c r="K213" s="567">
        <v>0</v>
      </c>
      <c r="L213" s="968">
        <v>0</v>
      </c>
      <c r="M213" s="968">
        <v>0</v>
      </c>
      <c r="N213" s="968">
        <v>0</v>
      </c>
      <c r="O213" s="47">
        <v>1</v>
      </c>
      <c r="P213" s="86">
        <f>Q213+R213+S213+T213</f>
        <v>0</v>
      </c>
      <c r="Q213" s="404"/>
      <c r="R213" s="398"/>
      <c r="S213" s="398"/>
      <c r="T213" s="478"/>
      <c r="U213" s="500">
        <f>G213+H213</f>
        <v>300</v>
      </c>
      <c r="V213" s="487"/>
      <c r="W213" s="315"/>
      <c r="X213" s="524"/>
      <c r="Y213" s="500"/>
      <c r="AA213" s="286"/>
      <c r="AB213" s="286"/>
      <c r="AD213" s="274">
        <f t="shared" ref="AD213" si="91">AE213+AF213+AG213+AH213</f>
        <v>0</v>
      </c>
      <c r="AE213" s="137"/>
      <c r="AF213" s="137"/>
      <c r="AG213" s="137"/>
      <c r="AH213" s="832"/>
      <c r="AI213" s="990" t="s">
        <v>513</v>
      </c>
      <c r="AJ213" s="986">
        <f t="shared" ref="AJ213" si="92">AK213+AL213+AM213+AN213</f>
        <v>600</v>
      </c>
      <c r="AK213" s="137">
        <f>G213-AE213</f>
        <v>150</v>
      </c>
      <c r="AL213" s="137">
        <f t="shared" ref="AL213:AN213" si="93">H213-AF213</f>
        <v>150</v>
      </c>
      <c r="AM213" s="137">
        <f t="shared" si="93"/>
        <v>150</v>
      </c>
      <c r="AN213" s="137">
        <f t="shared" si="93"/>
        <v>150</v>
      </c>
    </row>
    <row r="214" spans="1:40" s="31" customFormat="1" hidden="1" x14ac:dyDescent="0.2">
      <c r="A214" s="622" t="s">
        <v>512</v>
      </c>
      <c r="B214" s="623" t="s">
        <v>511</v>
      </c>
      <c r="C214" s="624"/>
      <c r="D214" s="624"/>
      <c r="E214" s="624">
        <f t="shared" si="80"/>
        <v>0</v>
      </c>
      <c r="F214" s="624">
        <f t="shared" si="81"/>
        <v>0</v>
      </c>
      <c r="G214" s="624"/>
      <c r="H214" s="624"/>
      <c r="I214" s="624"/>
      <c r="J214" s="624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40" s="31" customFormat="1" hidden="1" x14ac:dyDescent="0.2">
      <c r="A215" s="30" t="s">
        <v>510</v>
      </c>
      <c r="B215" s="29" t="s">
        <v>509</v>
      </c>
      <c r="C215" s="28"/>
      <c r="D215" s="28"/>
      <c r="E215" s="28">
        <f t="shared" si="80"/>
        <v>0</v>
      </c>
      <c r="F215" s="28">
        <f t="shared" si="81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40" s="31" customFormat="1" hidden="1" x14ac:dyDescent="0.2">
      <c r="A216" s="594" t="s">
        <v>508</v>
      </c>
      <c r="B216" s="595" t="s">
        <v>507</v>
      </c>
      <c r="C216" s="596"/>
      <c r="D216" s="596"/>
      <c r="E216" s="596">
        <f t="shared" si="80"/>
        <v>0</v>
      </c>
      <c r="F216" s="596">
        <f t="shared" si="81"/>
        <v>0</v>
      </c>
      <c r="G216" s="596"/>
      <c r="H216" s="596"/>
      <c r="I216" s="596"/>
      <c r="J216" s="596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40" s="31" customFormat="1" x14ac:dyDescent="0.2">
      <c r="A217" s="135" t="s">
        <v>506</v>
      </c>
      <c r="B217" s="138" t="s">
        <v>505</v>
      </c>
      <c r="C217" s="137">
        <v>360</v>
      </c>
      <c r="D217" s="137"/>
      <c r="E217" s="137">
        <f t="shared" si="80"/>
        <v>360</v>
      </c>
      <c r="F217" s="137">
        <f t="shared" si="81"/>
        <v>360</v>
      </c>
      <c r="G217" s="137">
        <v>90</v>
      </c>
      <c r="H217" s="137">
        <v>90</v>
      </c>
      <c r="I217" s="137">
        <v>90</v>
      </c>
      <c r="J217" s="137">
        <v>90</v>
      </c>
      <c r="K217" s="569">
        <v>90</v>
      </c>
      <c r="L217" s="968">
        <v>0</v>
      </c>
      <c r="M217" s="968">
        <v>0</v>
      </c>
      <c r="N217" s="968">
        <v>0</v>
      </c>
      <c r="O217" s="47">
        <v>1</v>
      </c>
      <c r="P217" s="86">
        <v>0</v>
      </c>
      <c r="Q217" s="404"/>
      <c r="R217" s="398"/>
      <c r="S217" s="398"/>
      <c r="T217" s="478"/>
      <c r="U217" s="500">
        <f>G217+H217</f>
        <v>180</v>
      </c>
      <c r="V217" s="487"/>
      <c r="W217" s="315"/>
      <c r="X217" s="524"/>
      <c r="Y217" s="500"/>
      <c r="AA217" s="286"/>
      <c r="AB217" s="286"/>
      <c r="AD217" s="274">
        <f t="shared" ref="AD217" si="94">AE217+AF217+AG217+AH217</f>
        <v>30</v>
      </c>
      <c r="AE217" s="137">
        <v>10</v>
      </c>
      <c r="AF217" s="137">
        <v>10</v>
      </c>
      <c r="AG217" s="137">
        <v>10</v>
      </c>
      <c r="AH217" s="832"/>
      <c r="AI217" s="990" t="s">
        <v>505</v>
      </c>
      <c r="AJ217" s="986">
        <f t="shared" ref="AJ217:AJ219" si="95">AK217+AL217+AM217+AN217</f>
        <v>330</v>
      </c>
      <c r="AK217" s="137">
        <f>G217-AE217</f>
        <v>80</v>
      </c>
      <c r="AL217" s="137">
        <f t="shared" ref="AL217:AN217" si="96">H217-AF217</f>
        <v>80</v>
      </c>
      <c r="AM217" s="137">
        <f t="shared" si="96"/>
        <v>80</v>
      </c>
      <c r="AN217" s="137">
        <f t="shared" si="96"/>
        <v>90</v>
      </c>
    </row>
    <row r="218" spans="1:40" s="31" customFormat="1" x14ac:dyDescent="0.2">
      <c r="A218" s="135" t="s">
        <v>504</v>
      </c>
      <c r="B218" s="138" t="s">
        <v>503</v>
      </c>
      <c r="C218" s="137">
        <v>0</v>
      </c>
      <c r="D218" s="137"/>
      <c r="E218" s="137">
        <f t="shared" si="80"/>
        <v>0</v>
      </c>
      <c r="F218" s="137">
        <f t="shared" si="81"/>
        <v>0</v>
      </c>
      <c r="G218" s="137">
        <v>0</v>
      </c>
      <c r="H218" s="137">
        <v>0</v>
      </c>
      <c r="I218" s="137">
        <v>0</v>
      </c>
      <c r="J218" s="137">
        <v>0</v>
      </c>
      <c r="K218" s="567">
        <v>0</v>
      </c>
      <c r="L218" s="968">
        <v>0</v>
      </c>
      <c r="M218" s="968">
        <v>0</v>
      </c>
      <c r="N218" s="968">
        <v>0</v>
      </c>
      <c r="O218" s="47">
        <v>1</v>
      </c>
      <c r="P218" s="86">
        <f t="shared" ref="P218:P220" si="97">Q218+R218+S218+T218</f>
        <v>0</v>
      </c>
      <c r="Q218" s="404"/>
      <c r="R218" s="398"/>
      <c r="S218" s="398"/>
      <c r="T218" s="478"/>
      <c r="U218" s="233"/>
      <c r="V218" s="487"/>
      <c r="W218" s="315"/>
      <c r="X218" s="524"/>
      <c r="Y218" s="233"/>
      <c r="AA218" s="286"/>
      <c r="AB218" s="286"/>
      <c r="AD218" s="981"/>
      <c r="AI218" s="990"/>
      <c r="AJ218" s="986">
        <f t="shared" si="95"/>
        <v>0</v>
      </c>
      <c r="AK218" s="137">
        <v>0</v>
      </c>
      <c r="AL218" s="137">
        <v>0</v>
      </c>
      <c r="AM218" s="137">
        <v>0</v>
      </c>
      <c r="AN218" s="137">
        <v>0</v>
      </c>
    </row>
    <row r="219" spans="1:40" s="31" customFormat="1" x14ac:dyDescent="0.2">
      <c r="A219" s="135" t="s">
        <v>502</v>
      </c>
      <c r="B219" s="136" t="s">
        <v>501</v>
      </c>
      <c r="C219" s="137">
        <v>300</v>
      </c>
      <c r="D219" s="137"/>
      <c r="E219" s="137">
        <f t="shared" si="80"/>
        <v>300</v>
      </c>
      <c r="F219" s="137">
        <f t="shared" si="81"/>
        <v>300</v>
      </c>
      <c r="G219" s="137">
        <v>120</v>
      </c>
      <c r="H219" s="137">
        <v>60</v>
      </c>
      <c r="I219" s="137">
        <v>60</v>
      </c>
      <c r="J219" s="137">
        <v>60</v>
      </c>
      <c r="K219" s="567">
        <v>0</v>
      </c>
      <c r="L219" s="968">
        <v>0</v>
      </c>
      <c r="M219" s="968">
        <v>0</v>
      </c>
      <c r="N219" s="968">
        <v>0</v>
      </c>
      <c r="O219" s="47">
        <v>1</v>
      </c>
      <c r="P219" s="86">
        <f t="shared" si="97"/>
        <v>192</v>
      </c>
      <c r="Q219" s="277">
        <v>48</v>
      </c>
      <c r="R219" s="277">
        <v>48</v>
      </c>
      <c r="S219" s="277">
        <v>48</v>
      </c>
      <c r="T219" s="483">
        <v>48</v>
      </c>
      <c r="U219" s="500">
        <f>G219+H219</f>
        <v>180</v>
      </c>
      <c r="V219" s="485">
        <v>-60</v>
      </c>
      <c r="W219" s="427">
        <v>16</v>
      </c>
      <c r="X219" s="524"/>
      <c r="Y219" s="500"/>
      <c r="Z219" s="530"/>
      <c r="AA219" s="398"/>
      <c r="AB219" s="286"/>
      <c r="AD219" s="274">
        <f t="shared" ref="AD219" si="98">AE219+AF219+AG219+AH219</f>
        <v>20</v>
      </c>
      <c r="AE219" s="137">
        <v>10</v>
      </c>
      <c r="AF219" s="137">
        <v>10</v>
      </c>
      <c r="AG219" s="137"/>
      <c r="AH219" s="832"/>
      <c r="AI219" s="990" t="s">
        <v>501</v>
      </c>
      <c r="AJ219" s="986">
        <f t="shared" si="95"/>
        <v>280</v>
      </c>
      <c r="AK219" s="137">
        <f>G219-AE219</f>
        <v>110</v>
      </c>
      <c r="AL219" s="137">
        <f t="shared" ref="AL219:AN219" si="99">H219-AF219</f>
        <v>50</v>
      </c>
      <c r="AM219" s="137">
        <f t="shared" si="99"/>
        <v>60</v>
      </c>
      <c r="AN219" s="137">
        <f t="shared" si="99"/>
        <v>60</v>
      </c>
    </row>
    <row r="220" spans="1:40" s="18" customFormat="1" x14ac:dyDescent="0.2">
      <c r="A220" s="139" t="s">
        <v>500</v>
      </c>
      <c r="B220" s="140" t="s">
        <v>499</v>
      </c>
      <c r="C220" s="141">
        <f t="shared" ref="C220:N220" si="100">C221+C222+C223+C224+C225+C226+C227</f>
        <v>80</v>
      </c>
      <c r="D220" s="141">
        <f t="shared" si="100"/>
        <v>0</v>
      </c>
      <c r="E220" s="141">
        <f t="shared" si="100"/>
        <v>80</v>
      </c>
      <c r="F220" s="141">
        <f t="shared" si="100"/>
        <v>80</v>
      </c>
      <c r="G220" s="141">
        <f t="shared" si="100"/>
        <v>0</v>
      </c>
      <c r="H220" s="141">
        <f t="shared" si="100"/>
        <v>80</v>
      </c>
      <c r="I220" s="141">
        <f t="shared" si="100"/>
        <v>0</v>
      </c>
      <c r="J220" s="141">
        <f t="shared" si="100"/>
        <v>0</v>
      </c>
      <c r="K220" s="570">
        <f t="shared" si="100"/>
        <v>0</v>
      </c>
      <c r="L220" s="42">
        <f t="shared" si="100"/>
        <v>0</v>
      </c>
      <c r="M220" s="42">
        <f t="shared" si="100"/>
        <v>0</v>
      </c>
      <c r="N220" s="42">
        <f t="shared" si="100"/>
        <v>0</v>
      </c>
      <c r="O220" s="19"/>
      <c r="P220" s="86">
        <f t="shared" si="97"/>
        <v>0</v>
      </c>
      <c r="Q220" s="407"/>
      <c r="R220" s="407"/>
      <c r="S220" s="407"/>
      <c r="T220" s="476"/>
      <c r="U220" s="501">
        <f>G220+H220</f>
        <v>80</v>
      </c>
      <c r="V220" s="488"/>
      <c r="W220" s="458"/>
      <c r="X220" s="525"/>
      <c r="Y220" s="406"/>
      <c r="AA220" s="537"/>
      <c r="AB220" s="537"/>
      <c r="AD220" s="982"/>
      <c r="AI220" s="989"/>
      <c r="AJ220" s="984">
        <f>AJ226</f>
        <v>80</v>
      </c>
      <c r="AK220" s="561">
        <f t="shared" ref="AK220:AN220" si="101">AK226</f>
        <v>0</v>
      </c>
      <c r="AL220" s="561">
        <f t="shared" si="101"/>
        <v>80</v>
      </c>
      <c r="AM220" s="561">
        <f t="shared" si="101"/>
        <v>0</v>
      </c>
      <c r="AN220" s="561">
        <f t="shared" si="101"/>
        <v>0</v>
      </c>
    </row>
    <row r="221" spans="1:40" hidden="1" x14ac:dyDescent="0.2">
      <c r="A221" s="619" t="s">
        <v>498</v>
      </c>
      <c r="B221" s="620" t="s">
        <v>497</v>
      </c>
      <c r="C221" s="621"/>
      <c r="D221" s="621"/>
      <c r="E221" s="621">
        <f t="shared" ref="E221:E227" si="102">C221+D221</f>
        <v>0</v>
      </c>
      <c r="F221" s="621">
        <f t="shared" ref="F221:F227" si="103">G221+H221+I221+J221</f>
        <v>0</v>
      </c>
      <c r="G221" s="621"/>
      <c r="H221" s="621"/>
      <c r="I221" s="621"/>
      <c r="J221" s="621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40" hidden="1" x14ac:dyDescent="0.2">
      <c r="A222" s="17" t="s">
        <v>496</v>
      </c>
      <c r="B222" s="16" t="s">
        <v>495</v>
      </c>
      <c r="C222" s="15"/>
      <c r="D222" s="15"/>
      <c r="E222" s="15">
        <f t="shared" si="102"/>
        <v>0</v>
      </c>
      <c r="F222" s="15">
        <f t="shared" si="103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40" hidden="1" x14ac:dyDescent="0.2">
      <c r="A223" s="17" t="s">
        <v>494</v>
      </c>
      <c r="B223" s="16" t="s">
        <v>493</v>
      </c>
      <c r="C223" s="15"/>
      <c r="D223" s="15"/>
      <c r="E223" s="15">
        <f t="shared" si="102"/>
        <v>0</v>
      </c>
      <c r="F223" s="15">
        <f t="shared" si="103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40" hidden="1" x14ac:dyDescent="0.2">
      <c r="A224" s="17" t="s">
        <v>492</v>
      </c>
      <c r="B224" s="16" t="s">
        <v>491</v>
      </c>
      <c r="C224" s="15"/>
      <c r="D224" s="15"/>
      <c r="E224" s="15">
        <f t="shared" si="102"/>
        <v>0</v>
      </c>
      <c r="F224" s="15">
        <f t="shared" si="10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40" hidden="1" x14ac:dyDescent="0.2">
      <c r="A225" s="591" t="s">
        <v>490</v>
      </c>
      <c r="B225" s="592" t="s">
        <v>489</v>
      </c>
      <c r="C225" s="593"/>
      <c r="D225" s="593"/>
      <c r="E225" s="593">
        <f t="shared" si="102"/>
        <v>0</v>
      </c>
      <c r="F225" s="593">
        <f t="shared" si="103"/>
        <v>0</v>
      </c>
      <c r="G225" s="593"/>
      <c r="H225" s="593"/>
      <c r="I225" s="593"/>
      <c r="J225" s="593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40" x14ac:dyDescent="0.2">
      <c r="A226" s="135" t="s">
        <v>488</v>
      </c>
      <c r="B226" s="136" t="s">
        <v>487</v>
      </c>
      <c r="C226" s="137">
        <v>80</v>
      </c>
      <c r="D226" s="137"/>
      <c r="E226" s="137">
        <f t="shared" si="102"/>
        <v>80</v>
      </c>
      <c r="F226" s="137">
        <f t="shared" si="103"/>
        <v>80</v>
      </c>
      <c r="G226" s="137">
        <v>0</v>
      </c>
      <c r="H226" s="137">
        <v>80</v>
      </c>
      <c r="I226" s="137">
        <v>0</v>
      </c>
      <c r="J226" s="137">
        <v>0</v>
      </c>
      <c r="K226" s="568">
        <v>0</v>
      </c>
      <c r="L226" s="968">
        <v>0</v>
      </c>
      <c r="M226" s="968">
        <v>0</v>
      </c>
      <c r="N226" s="968">
        <v>0</v>
      </c>
      <c r="O226" s="2">
        <v>1</v>
      </c>
      <c r="P226" s="86">
        <f>Q226+R226+S226+T226</f>
        <v>0</v>
      </c>
      <c r="Q226" s="400"/>
      <c r="R226" s="398"/>
      <c r="S226" s="398"/>
      <c r="T226" s="477"/>
      <c r="U226" s="499">
        <f>G226+H226</f>
        <v>80</v>
      </c>
      <c r="V226" s="486"/>
      <c r="W226" s="457"/>
      <c r="X226" s="526" t="s">
        <v>958</v>
      </c>
      <c r="Y226" s="499"/>
      <c r="AA226" s="286"/>
      <c r="AB226" s="286"/>
      <c r="AD226" s="274">
        <f t="shared" ref="AD226" si="104">AE226+AF226+AG226+AH226</f>
        <v>0</v>
      </c>
      <c r="AE226" s="137"/>
      <c r="AF226" s="137"/>
      <c r="AG226" s="137"/>
      <c r="AH226" s="832"/>
      <c r="AI226" s="991"/>
      <c r="AJ226" s="986">
        <f t="shared" ref="AJ226" si="105">AK226+AL226+AM226+AN226</f>
        <v>80</v>
      </c>
      <c r="AK226" s="399"/>
      <c r="AL226" s="399">
        <v>80</v>
      </c>
      <c r="AM226" s="399"/>
      <c r="AN226" s="399"/>
    </row>
    <row r="227" spans="1:40" hidden="1" x14ac:dyDescent="0.2">
      <c r="A227" s="616" t="s">
        <v>486</v>
      </c>
      <c r="B227" s="617" t="s">
        <v>485</v>
      </c>
      <c r="C227" s="618"/>
      <c r="D227" s="618"/>
      <c r="E227" s="618">
        <f t="shared" si="102"/>
        <v>0</v>
      </c>
      <c r="F227" s="618">
        <f t="shared" si="103"/>
        <v>0</v>
      </c>
      <c r="G227" s="618"/>
      <c r="H227" s="618"/>
      <c r="I227" s="618"/>
      <c r="J227" s="618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40" s="18" customFormat="1" x14ac:dyDescent="0.2">
      <c r="A228" s="139" t="s">
        <v>484</v>
      </c>
      <c r="B228" s="140" t="s">
        <v>483</v>
      </c>
      <c r="C228" s="141">
        <f t="shared" ref="C228:N228" si="106">C229+C230+C231+C232+C234+C233+C235</f>
        <v>300</v>
      </c>
      <c r="D228" s="141">
        <f t="shared" si="106"/>
        <v>0</v>
      </c>
      <c r="E228" s="141">
        <f t="shared" si="106"/>
        <v>300</v>
      </c>
      <c r="F228" s="141">
        <f t="shared" si="106"/>
        <v>300</v>
      </c>
      <c r="G228" s="141">
        <f t="shared" si="106"/>
        <v>80</v>
      </c>
      <c r="H228" s="141">
        <f t="shared" si="106"/>
        <v>80</v>
      </c>
      <c r="I228" s="141">
        <f t="shared" si="106"/>
        <v>80</v>
      </c>
      <c r="J228" s="141">
        <f t="shared" si="106"/>
        <v>60</v>
      </c>
      <c r="K228" s="570">
        <f t="shared" si="106"/>
        <v>0</v>
      </c>
      <c r="L228" s="42">
        <f t="shared" si="106"/>
        <v>0</v>
      </c>
      <c r="M228" s="42">
        <f t="shared" si="106"/>
        <v>0</v>
      </c>
      <c r="N228" s="42">
        <f t="shared" si="106"/>
        <v>0</v>
      </c>
      <c r="O228" s="19"/>
      <c r="P228" s="86">
        <f>Q228+R228+S228+T228</f>
        <v>0</v>
      </c>
      <c r="Q228" s="408"/>
      <c r="R228" s="407"/>
      <c r="S228" s="407"/>
      <c r="T228" s="476"/>
      <c r="U228" s="501">
        <f>G228+H228</f>
        <v>160</v>
      </c>
      <c r="V228" s="488"/>
      <c r="W228" s="458"/>
      <c r="X228" s="525"/>
      <c r="Y228" s="406"/>
      <c r="AA228" s="537"/>
      <c r="AB228" s="537"/>
      <c r="AD228" s="272">
        <f t="shared" ref="AD228:AN228" si="107">AD229+AD230+AD231+AD232+AD234+AD233+AD235</f>
        <v>30</v>
      </c>
      <c r="AE228" s="141">
        <f t="shared" si="107"/>
        <v>10</v>
      </c>
      <c r="AF228" s="141">
        <f t="shared" si="107"/>
        <v>10</v>
      </c>
      <c r="AG228" s="141">
        <f t="shared" si="107"/>
        <v>10</v>
      </c>
      <c r="AH228" s="528">
        <f t="shared" si="107"/>
        <v>0</v>
      </c>
      <c r="AI228" s="989">
        <v>10.029999999999999</v>
      </c>
      <c r="AJ228" s="985">
        <f t="shared" si="107"/>
        <v>270</v>
      </c>
      <c r="AK228" s="141">
        <f t="shared" si="107"/>
        <v>70</v>
      </c>
      <c r="AL228" s="141">
        <f t="shared" si="107"/>
        <v>70</v>
      </c>
      <c r="AM228" s="141">
        <f t="shared" si="107"/>
        <v>70</v>
      </c>
      <c r="AN228" s="141">
        <f t="shared" si="107"/>
        <v>60</v>
      </c>
    </row>
    <row r="229" spans="1:40" hidden="1" x14ac:dyDescent="0.2">
      <c r="A229" s="625" t="s">
        <v>482</v>
      </c>
      <c r="B229" s="626" t="s">
        <v>481</v>
      </c>
      <c r="C229" s="624"/>
      <c r="D229" s="624"/>
      <c r="E229" s="627">
        <f t="shared" ref="E229:E235" si="108">C229+D229</f>
        <v>0</v>
      </c>
      <c r="F229" s="627">
        <f t="shared" ref="F229:F235" si="109">G229+H229+I229+J229</f>
        <v>0</v>
      </c>
      <c r="G229" s="627"/>
      <c r="H229" s="627"/>
      <c r="I229" s="627"/>
      <c r="J229" s="627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40" hidden="1" x14ac:dyDescent="0.2">
      <c r="A230" s="51" t="s">
        <v>480</v>
      </c>
      <c r="B230" s="50" t="s">
        <v>479</v>
      </c>
      <c r="C230" s="28"/>
      <c r="D230" s="28"/>
      <c r="E230" s="48">
        <f t="shared" si="108"/>
        <v>0</v>
      </c>
      <c r="F230" s="48">
        <f t="shared" si="10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40" hidden="1" x14ac:dyDescent="0.2">
      <c r="A231" s="51" t="s">
        <v>478</v>
      </c>
      <c r="B231" s="50" t="s">
        <v>477</v>
      </c>
      <c r="C231" s="28"/>
      <c r="D231" s="28"/>
      <c r="E231" s="48">
        <f t="shared" si="108"/>
        <v>0</v>
      </c>
      <c r="F231" s="48">
        <f t="shared" si="10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40" hidden="1" x14ac:dyDescent="0.2">
      <c r="A232" s="51" t="s">
        <v>476</v>
      </c>
      <c r="B232" s="50" t="s">
        <v>475</v>
      </c>
      <c r="C232" s="28"/>
      <c r="D232" s="28"/>
      <c r="E232" s="48">
        <f t="shared" si="108"/>
        <v>0</v>
      </c>
      <c r="F232" s="48">
        <f t="shared" si="10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40" hidden="1" x14ac:dyDescent="0.2">
      <c r="A233" s="597" t="s">
        <v>474</v>
      </c>
      <c r="B233" s="598" t="s">
        <v>473</v>
      </c>
      <c r="C233" s="596"/>
      <c r="D233" s="596"/>
      <c r="E233" s="599">
        <f t="shared" si="108"/>
        <v>0</v>
      </c>
      <c r="F233" s="599">
        <f t="shared" si="109"/>
        <v>0</v>
      </c>
      <c r="G233" s="599"/>
      <c r="H233" s="599"/>
      <c r="I233" s="599"/>
      <c r="J233" s="599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40" x14ac:dyDescent="0.2">
      <c r="A234" s="135" t="s">
        <v>472</v>
      </c>
      <c r="B234" s="138" t="s">
        <v>471</v>
      </c>
      <c r="C234" s="137">
        <v>300</v>
      </c>
      <c r="D234" s="137"/>
      <c r="E234" s="137">
        <f t="shared" si="108"/>
        <v>300</v>
      </c>
      <c r="F234" s="137">
        <f t="shared" si="109"/>
        <v>300</v>
      </c>
      <c r="G234" s="137">
        <v>80</v>
      </c>
      <c r="H234" s="137">
        <v>80</v>
      </c>
      <c r="I234" s="137">
        <v>80</v>
      </c>
      <c r="J234" s="137">
        <v>60</v>
      </c>
      <c r="K234" s="568">
        <v>0</v>
      </c>
      <c r="L234" s="968">
        <v>0</v>
      </c>
      <c r="M234" s="968">
        <v>0</v>
      </c>
      <c r="N234" s="968">
        <v>0</v>
      </c>
      <c r="O234" s="2">
        <v>1</v>
      </c>
      <c r="P234" s="86">
        <f>Q234+R234+S234+T234</f>
        <v>0</v>
      </c>
      <c r="Q234" s="277"/>
      <c r="R234" s="398"/>
      <c r="S234" s="398"/>
      <c r="T234" s="477"/>
      <c r="U234" s="499">
        <f>G234+H234</f>
        <v>160</v>
      </c>
      <c r="V234" s="486"/>
      <c r="W234" s="456">
        <v>20</v>
      </c>
      <c r="X234" s="523">
        <v>30</v>
      </c>
      <c r="Y234" s="499"/>
      <c r="AA234" s="286"/>
      <c r="AB234" s="286"/>
      <c r="AD234" s="274">
        <f t="shared" ref="AD234" si="110">AE234+AF234+AG234+AH234</f>
        <v>30</v>
      </c>
      <c r="AE234" s="137">
        <v>10</v>
      </c>
      <c r="AF234" s="137">
        <v>10</v>
      </c>
      <c r="AG234" s="137">
        <v>10</v>
      </c>
      <c r="AH234" s="832"/>
      <c r="AI234" s="991" t="s">
        <v>471</v>
      </c>
      <c r="AJ234" s="986">
        <f t="shared" ref="AJ234" si="111">AK234+AL234+AM234+AN234</f>
        <v>270</v>
      </c>
      <c r="AK234" s="137">
        <f>G234-AE234</f>
        <v>70</v>
      </c>
      <c r="AL234" s="137">
        <f t="shared" ref="AL234:AN234" si="112">H234-AF234</f>
        <v>70</v>
      </c>
      <c r="AM234" s="137">
        <f t="shared" si="112"/>
        <v>70</v>
      </c>
      <c r="AN234" s="137">
        <f t="shared" si="112"/>
        <v>60</v>
      </c>
    </row>
    <row r="235" spans="1:40" hidden="1" x14ac:dyDescent="0.2">
      <c r="A235" s="616" t="s">
        <v>470</v>
      </c>
      <c r="B235" s="628" t="s">
        <v>469</v>
      </c>
      <c r="C235" s="618"/>
      <c r="D235" s="618"/>
      <c r="E235" s="618">
        <f t="shared" si="108"/>
        <v>0</v>
      </c>
      <c r="F235" s="618">
        <f t="shared" si="109"/>
        <v>0</v>
      </c>
      <c r="G235" s="618"/>
      <c r="H235" s="618"/>
      <c r="I235" s="618"/>
      <c r="J235" s="618"/>
      <c r="K235" s="15">
        <v>0</v>
      </c>
      <c r="L235" s="15">
        <v>0</v>
      </c>
      <c r="M235" s="15">
        <v>0</v>
      </c>
      <c r="N235" s="15">
        <v>0</v>
      </c>
      <c r="O235" s="2">
        <v>1</v>
      </c>
    </row>
    <row r="236" spans="1:40" s="8" customFormat="1" ht="12" customHeight="1" x14ac:dyDescent="0.2">
      <c r="A236" s="254" t="s">
        <v>468</v>
      </c>
      <c r="B236" s="255" t="s">
        <v>467</v>
      </c>
      <c r="C236" s="256">
        <f t="shared" ref="C236:X236" si="113">C237+C248+C249+C252+C257+C261+C264+C265+C266+C267+C268+C269+C270+C271+C272+C273+C274+C275+C276+C277+C278+C281+C282+C283</f>
        <v>3374</v>
      </c>
      <c r="D236" s="256">
        <f t="shared" si="113"/>
        <v>0</v>
      </c>
      <c r="E236" s="256">
        <f t="shared" si="113"/>
        <v>3374</v>
      </c>
      <c r="F236" s="256">
        <f t="shared" si="113"/>
        <v>3374</v>
      </c>
      <c r="G236" s="256">
        <f t="shared" si="113"/>
        <v>900</v>
      </c>
      <c r="H236" s="256">
        <f t="shared" si="113"/>
        <v>790</v>
      </c>
      <c r="I236" s="256">
        <f t="shared" si="113"/>
        <v>889</v>
      </c>
      <c r="J236" s="256">
        <f t="shared" si="113"/>
        <v>795</v>
      </c>
      <c r="K236" s="561">
        <f t="shared" si="113"/>
        <v>0</v>
      </c>
      <c r="L236" s="141">
        <f t="shared" si="113"/>
        <v>2900</v>
      </c>
      <c r="M236" s="141">
        <f t="shared" si="113"/>
        <v>3000</v>
      </c>
      <c r="N236" s="141">
        <f t="shared" si="113"/>
        <v>3100</v>
      </c>
      <c r="O236" s="256">
        <f t="shared" si="113"/>
        <v>30</v>
      </c>
      <c r="P236" s="256">
        <f t="shared" si="113"/>
        <v>24</v>
      </c>
      <c r="Q236" s="256">
        <f t="shared" si="113"/>
        <v>72</v>
      </c>
      <c r="R236" s="256">
        <f t="shared" si="113"/>
        <v>6</v>
      </c>
      <c r="S236" s="256">
        <f t="shared" si="113"/>
        <v>6</v>
      </c>
      <c r="T236" s="256">
        <f t="shared" si="113"/>
        <v>6</v>
      </c>
      <c r="U236" s="256">
        <f t="shared" si="113"/>
        <v>1690</v>
      </c>
      <c r="V236" s="256" t="e">
        <f t="shared" si="113"/>
        <v>#VALUE!</v>
      </c>
      <c r="W236" s="256">
        <f t="shared" si="113"/>
        <v>0</v>
      </c>
      <c r="X236" s="527">
        <f t="shared" si="113"/>
        <v>0</v>
      </c>
      <c r="Y236" s="256"/>
      <c r="Z236" s="510"/>
      <c r="AA236" s="287"/>
      <c r="AB236" s="287"/>
    </row>
    <row r="237" spans="1:40" s="18" customFormat="1" x14ac:dyDescent="0.2">
      <c r="A237" s="139" t="s">
        <v>466</v>
      </c>
      <c r="B237" s="140" t="s">
        <v>465</v>
      </c>
      <c r="C237" s="141">
        <f t="shared" ref="C237:X237" si="114">C238+C239+C240+C241+C242+C243+C244+C245+C246+C247</f>
        <v>1653</v>
      </c>
      <c r="D237" s="141">
        <f t="shared" si="114"/>
        <v>0</v>
      </c>
      <c r="E237" s="141">
        <f t="shared" si="114"/>
        <v>1653</v>
      </c>
      <c r="F237" s="141">
        <f t="shared" si="114"/>
        <v>1653</v>
      </c>
      <c r="G237" s="141">
        <f t="shared" si="114"/>
        <v>389</v>
      </c>
      <c r="H237" s="141">
        <f t="shared" si="114"/>
        <v>386</v>
      </c>
      <c r="I237" s="141">
        <f t="shared" si="114"/>
        <v>415</v>
      </c>
      <c r="J237" s="141">
        <f t="shared" si="114"/>
        <v>463</v>
      </c>
      <c r="K237" s="558">
        <f t="shared" si="114"/>
        <v>0</v>
      </c>
      <c r="L237" s="141">
        <f t="shared" si="114"/>
        <v>2900</v>
      </c>
      <c r="M237" s="141">
        <f t="shared" si="114"/>
        <v>3000</v>
      </c>
      <c r="N237" s="141">
        <f t="shared" si="114"/>
        <v>3100</v>
      </c>
      <c r="O237" s="141">
        <f t="shared" si="114"/>
        <v>9</v>
      </c>
      <c r="P237" s="141">
        <f t="shared" si="114"/>
        <v>24</v>
      </c>
      <c r="Q237" s="141">
        <f t="shared" si="114"/>
        <v>9</v>
      </c>
      <c r="R237" s="141">
        <f t="shared" si="114"/>
        <v>6</v>
      </c>
      <c r="S237" s="141">
        <f t="shared" si="114"/>
        <v>6</v>
      </c>
      <c r="T237" s="141">
        <f t="shared" si="114"/>
        <v>6</v>
      </c>
      <c r="U237" s="141">
        <f t="shared" si="114"/>
        <v>775</v>
      </c>
      <c r="V237" s="141" t="e">
        <f t="shared" si="114"/>
        <v>#VALUE!</v>
      </c>
      <c r="W237" s="141">
        <f t="shared" si="114"/>
        <v>0</v>
      </c>
      <c r="X237" s="528">
        <f t="shared" si="114"/>
        <v>0</v>
      </c>
      <c r="Y237" s="141"/>
      <c r="AA237" s="537"/>
      <c r="AB237" s="537"/>
    </row>
    <row r="238" spans="1:40" s="31" customFormat="1" x14ac:dyDescent="0.2">
      <c r="A238" s="135" t="s">
        <v>464</v>
      </c>
      <c r="B238" s="136" t="s">
        <v>463</v>
      </c>
      <c r="C238" s="137">
        <v>30</v>
      </c>
      <c r="D238" s="256"/>
      <c r="E238" s="137">
        <f t="shared" ref="E238:E248" si="115">C238+D238</f>
        <v>30</v>
      </c>
      <c r="F238" s="137">
        <f t="shared" ref="F238:F248" si="116">G238+H238+I238+J238</f>
        <v>30</v>
      </c>
      <c r="G238" s="137">
        <v>8</v>
      </c>
      <c r="H238" s="137">
        <v>8</v>
      </c>
      <c r="I238" s="137">
        <v>6</v>
      </c>
      <c r="J238" s="137">
        <v>8</v>
      </c>
      <c r="K238" s="567">
        <v>0</v>
      </c>
      <c r="L238" s="968">
        <v>2900</v>
      </c>
      <c r="M238" s="968">
        <v>3000</v>
      </c>
      <c r="N238" s="968">
        <v>3100</v>
      </c>
      <c r="O238" s="47"/>
      <c r="P238" s="417"/>
      <c r="Q238" s="291"/>
      <c r="R238" s="264"/>
      <c r="S238" s="265"/>
      <c r="T238" s="239"/>
      <c r="U238" s="499">
        <f t="shared" ref="U238:U243" si="117">G238+H238</f>
        <v>16</v>
      </c>
      <c r="V238" s="31" t="s">
        <v>958</v>
      </c>
      <c r="Y238" s="500"/>
      <c r="AA238" s="286"/>
      <c r="AB238" s="286"/>
      <c r="AC238" s="239"/>
      <c r="AD238" s="239"/>
    </row>
    <row r="239" spans="1:40" s="31" customFormat="1" x14ac:dyDescent="0.2">
      <c r="A239" s="135" t="s">
        <v>462</v>
      </c>
      <c r="B239" s="136" t="s">
        <v>461</v>
      </c>
      <c r="C239" s="137">
        <v>20</v>
      </c>
      <c r="D239" s="256"/>
      <c r="E239" s="137">
        <f t="shared" si="115"/>
        <v>20</v>
      </c>
      <c r="F239" s="137">
        <f t="shared" si="116"/>
        <v>20</v>
      </c>
      <c r="G239" s="137">
        <v>5</v>
      </c>
      <c r="H239" s="137">
        <v>5</v>
      </c>
      <c r="I239" s="137">
        <v>5</v>
      </c>
      <c r="J239" s="137">
        <v>5</v>
      </c>
      <c r="K239" s="567">
        <v>0</v>
      </c>
      <c r="L239" s="968">
        <v>0</v>
      </c>
      <c r="M239" s="968">
        <v>0</v>
      </c>
      <c r="N239" s="968">
        <v>0</v>
      </c>
      <c r="O239" s="47">
        <v>1</v>
      </c>
      <c r="P239" s="417"/>
      <c r="Q239" s="245"/>
      <c r="R239" s="264"/>
      <c r="S239" s="265"/>
      <c r="T239" s="239"/>
      <c r="U239" s="499">
        <f t="shared" si="117"/>
        <v>10</v>
      </c>
      <c r="Y239" s="500"/>
      <c r="AA239" s="286"/>
      <c r="AB239" s="286"/>
      <c r="AC239" s="239"/>
      <c r="AD239" s="239"/>
    </row>
    <row r="240" spans="1:40" s="31" customFormat="1" x14ac:dyDescent="0.2">
      <c r="A240" s="135" t="s">
        <v>460</v>
      </c>
      <c r="B240" s="136" t="s">
        <v>459</v>
      </c>
      <c r="C240" s="137">
        <v>485</v>
      </c>
      <c r="D240" s="256"/>
      <c r="E240" s="137">
        <f t="shared" si="115"/>
        <v>485</v>
      </c>
      <c r="F240" s="137">
        <f t="shared" si="116"/>
        <v>485</v>
      </c>
      <c r="G240" s="137">
        <v>140</v>
      </c>
      <c r="H240" s="137">
        <v>100</v>
      </c>
      <c r="I240" s="137">
        <v>95</v>
      </c>
      <c r="J240" s="137">
        <v>150</v>
      </c>
      <c r="K240" s="567">
        <v>0</v>
      </c>
      <c r="L240" s="968">
        <v>0</v>
      </c>
      <c r="M240" s="968">
        <v>0</v>
      </c>
      <c r="N240" s="968">
        <v>0</v>
      </c>
      <c r="O240" s="47">
        <v>1</v>
      </c>
      <c r="P240" s="417"/>
      <c r="Q240" s="291"/>
      <c r="R240" s="291"/>
      <c r="S240" s="265"/>
      <c r="T240" s="239"/>
      <c r="U240" s="499">
        <f t="shared" si="117"/>
        <v>240</v>
      </c>
      <c r="Y240" s="500"/>
      <c r="Z240" s="530"/>
      <c r="AA240" s="398"/>
      <c r="AB240" s="286"/>
      <c r="AC240" s="239"/>
      <c r="AD240" s="239"/>
    </row>
    <row r="241" spans="1:30" s="31" customFormat="1" x14ac:dyDescent="0.2">
      <c r="A241" s="135" t="s">
        <v>458</v>
      </c>
      <c r="B241" s="136" t="s">
        <v>457</v>
      </c>
      <c r="C241" s="137">
        <v>100</v>
      </c>
      <c r="D241" s="256"/>
      <c r="E241" s="137">
        <f t="shared" si="115"/>
        <v>100</v>
      </c>
      <c r="F241" s="137">
        <f t="shared" si="116"/>
        <v>100</v>
      </c>
      <c r="G241" s="137">
        <v>30</v>
      </c>
      <c r="H241" s="137">
        <v>20</v>
      </c>
      <c r="I241" s="137">
        <v>30</v>
      </c>
      <c r="J241" s="137">
        <v>20</v>
      </c>
      <c r="K241" s="567">
        <v>0</v>
      </c>
      <c r="L241" s="968">
        <v>0</v>
      </c>
      <c r="M241" s="968">
        <v>0</v>
      </c>
      <c r="N241" s="968">
        <v>0</v>
      </c>
      <c r="O241" s="47">
        <v>1</v>
      </c>
      <c r="P241" s="417"/>
      <c r="Q241" s="275"/>
      <c r="R241" s="240"/>
      <c r="S241" s="239"/>
      <c r="T241" s="239"/>
      <c r="U241" s="499">
        <f t="shared" si="117"/>
        <v>50</v>
      </c>
      <c r="Y241" s="500"/>
      <c r="Z241" s="530"/>
      <c r="AA241" s="398"/>
      <c r="AB241" s="286"/>
      <c r="AC241" s="239"/>
      <c r="AD241" s="239"/>
    </row>
    <row r="242" spans="1:30" s="31" customFormat="1" x14ac:dyDescent="0.2">
      <c r="A242" s="135" t="s">
        <v>456</v>
      </c>
      <c r="B242" s="136" t="s">
        <v>455</v>
      </c>
      <c r="C242" s="137">
        <v>60</v>
      </c>
      <c r="D242" s="256"/>
      <c r="E242" s="137">
        <f t="shared" si="115"/>
        <v>60</v>
      </c>
      <c r="F242" s="137">
        <f t="shared" si="116"/>
        <v>60</v>
      </c>
      <c r="G242" s="137">
        <v>15</v>
      </c>
      <c r="H242" s="137">
        <v>15</v>
      </c>
      <c r="I242" s="137">
        <v>15</v>
      </c>
      <c r="J242" s="137">
        <v>15</v>
      </c>
      <c r="K242" s="567">
        <v>0</v>
      </c>
      <c r="L242" s="968">
        <v>0</v>
      </c>
      <c r="M242" s="968">
        <v>0</v>
      </c>
      <c r="N242" s="968">
        <v>0</v>
      </c>
      <c r="O242" s="47">
        <v>1</v>
      </c>
      <c r="P242" s="417"/>
      <c r="Q242" s="275"/>
      <c r="R242" s="240"/>
      <c r="S242" s="239"/>
      <c r="T242" s="239"/>
      <c r="U242" s="499">
        <f t="shared" si="117"/>
        <v>30</v>
      </c>
      <c r="Y242" s="500"/>
      <c r="AA242" s="286"/>
      <c r="AB242" s="286"/>
      <c r="AC242" s="239"/>
      <c r="AD242" s="239"/>
    </row>
    <row r="243" spans="1:30" s="31" customFormat="1" x14ac:dyDescent="0.2">
      <c r="A243" s="135" t="s">
        <v>454</v>
      </c>
      <c r="B243" s="136" t="s">
        <v>453</v>
      </c>
      <c r="C243" s="137">
        <v>10</v>
      </c>
      <c r="D243" s="137"/>
      <c r="E243" s="137">
        <f t="shared" si="115"/>
        <v>10</v>
      </c>
      <c r="F243" s="137">
        <f t="shared" si="116"/>
        <v>10</v>
      </c>
      <c r="G243" s="137">
        <v>6</v>
      </c>
      <c r="H243" s="137">
        <v>2</v>
      </c>
      <c r="I243" s="137">
        <v>0</v>
      </c>
      <c r="J243" s="137">
        <v>2</v>
      </c>
      <c r="K243" s="567">
        <v>0</v>
      </c>
      <c r="L243" s="968">
        <v>0</v>
      </c>
      <c r="M243" s="968">
        <v>0</v>
      </c>
      <c r="N243" s="968">
        <v>0</v>
      </c>
      <c r="O243" s="47">
        <v>1</v>
      </c>
      <c r="P243" s="417"/>
      <c r="Q243" s="275"/>
      <c r="R243" s="240"/>
      <c r="S243" s="239"/>
      <c r="T243" s="239"/>
      <c r="U243" s="499">
        <f t="shared" si="117"/>
        <v>8</v>
      </c>
      <c r="Y243" s="500"/>
      <c r="AA243" s="286"/>
      <c r="AB243" s="286"/>
      <c r="AC243" s="239"/>
      <c r="AD243" s="239"/>
    </row>
    <row r="244" spans="1:30" s="31" customFormat="1" hidden="1" x14ac:dyDescent="0.2">
      <c r="A244" s="629" t="s">
        <v>452</v>
      </c>
      <c r="B244" s="630" t="s">
        <v>451</v>
      </c>
      <c r="C244" s="631"/>
      <c r="D244" s="631"/>
      <c r="E244" s="631">
        <f t="shared" si="115"/>
        <v>0</v>
      </c>
      <c r="F244" s="631">
        <f t="shared" si="116"/>
        <v>0</v>
      </c>
      <c r="G244" s="631"/>
      <c r="H244" s="631"/>
      <c r="I244" s="631"/>
      <c r="J244" s="631"/>
      <c r="K244" s="28">
        <v>0</v>
      </c>
      <c r="L244" s="28">
        <v>0</v>
      </c>
      <c r="M244" s="28">
        <v>0</v>
      </c>
      <c r="N244" s="28">
        <v>0</v>
      </c>
      <c r="O244" s="47">
        <v>1</v>
      </c>
      <c r="Q244" s="268">
        <v>3</v>
      </c>
    </row>
    <row r="245" spans="1:30" s="31" customFormat="1" x14ac:dyDescent="0.2">
      <c r="A245" s="135" t="s">
        <v>450</v>
      </c>
      <c r="B245" s="136" t="s">
        <v>449</v>
      </c>
      <c r="C245" s="137">
        <v>12</v>
      </c>
      <c r="D245" s="137"/>
      <c r="E245" s="137">
        <f t="shared" si="115"/>
        <v>12</v>
      </c>
      <c r="F245" s="137">
        <f t="shared" si="116"/>
        <v>12</v>
      </c>
      <c r="G245" s="137">
        <v>3</v>
      </c>
      <c r="H245" s="137">
        <v>4</v>
      </c>
      <c r="I245" s="137">
        <v>3</v>
      </c>
      <c r="J245" s="137">
        <v>2</v>
      </c>
      <c r="K245" s="567">
        <v>0</v>
      </c>
      <c r="L245" s="968">
        <v>0</v>
      </c>
      <c r="M245" s="968">
        <v>0</v>
      </c>
      <c r="N245" s="968">
        <v>0</v>
      </c>
      <c r="O245" s="47">
        <v>1</v>
      </c>
      <c r="P245" s="417"/>
      <c r="Q245" s="275"/>
      <c r="R245" s="240"/>
      <c r="S245" s="239"/>
      <c r="T245" s="239"/>
      <c r="U245" s="499">
        <f t="shared" ref="U245:U250" si="118">G245+H245</f>
        <v>7</v>
      </c>
      <c r="Y245" s="500"/>
      <c r="AA245" s="286"/>
      <c r="AB245" s="286"/>
      <c r="AC245" s="239"/>
      <c r="AD245" s="239"/>
    </row>
    <row r="246" spans="1:30" s="31" customFormat="1" x14ac:dyDescent="0.2">
      <c r="A246" s="135" t="s">
        <v>448</v>
      </c>
      <c r="B246" s="136" t="s">
        <v>447</v>
      </c>
      <c r="C246" s="137">
        <v>930</v>
      </c>
      <c r="D246" s="256"/>
      <c r="E246" s="137">
        <f t="shared" si="115"/>
        <v>930</v>
      </c>
      <c r="F246" s="137">
        <f t="shared" si="116"/>
        <v>930</v>
      </c>
      <c r="G246" s="137">
        <v>180</v>
      </c>
      <c r="H246" s="137">
        <v>230</v>
      </c>
      <c r="I246" s="137">
        <v>260</v>
      </c>
      <c r="J246" s="137">
        <v>260</v>
      </c>
      <c r="K246" s="567">
        <v>0</v>
      </c>
      <c r="L246" s="968">
        <v>0</v>
      </c>
      <c r="M246" s="968">
        <v>0</v>
      </c>
      <c r="N246" s="968">
        <v>0</v>
      </c>
      <c r="O246" s="47">
        <v>1</v>
      </c>
      <c r="P246" s="422">
        <f t="shared" ref="P246" si="119">Q246+R246+S246+T246</f>
        <v>24</v>
      </c>
      <c r="Q246" s="427">
        <v>6</v>
      </c>
      <c r="R246" s="427">
        <v>6</v>
      </c>
      <c r="S246" s="427">
        <v>6</v>
      </c>
      <c r="T246" s="484">
        <v>6</v>
      </c>
      <c r="U246" s="499">
        <f t="shared" si="118"/>
        <v>410</v>
      </c>
      <c r="Y246" s="500"/>
      <c r="Z246" s="530"/>
      <c r="AA246" s="398"/>
      <c r="AB246" s="286"/>
      <c r="AC246" s="239"/>
      <c r="AD246" s="239"/>
    </row>
    <row r="247" spans="1:30" s="31" customFormat="1" x14ac:dyDescent="0.2">
      <c r="A247" s="135" t="s">
        <v>446</v>
      </c>
      <c r="B247" s="136" t="s">
        <v>445</v>
      </c>
      <c r="C247" s="137">
        <v>6</v>
      </c>
      <c r="D247" s="137"/>
      <c r="E247" s="137">
        <f t="shared" si="115"/>
        <v>6</v>
      </c>
      <c r="F247" s="137">
        <f t="shared" si="116"/>
        <v>6</v>
      </c>
      <c r="G247" s="137">
        <v>2</v>
      </c>
      <c r="H247" s="137">
        <v>2</v>
      </c>
      <c r="I247" s="137">
        <v>1</v>
      </c>
      <c r="J247" s="137">
        <v>1</v>
      </c>
      <c r="K247" s="567">
        <v>0</v>
      </c>
      <c r="L247" s="968">
        <v>0</v>
      </c>
      <c r="M247" s="968">
        <v>0</v>
      </c>
      <c r="N247" s="968">
        <v>0</v>
      </c>
      <c r="O247" s="47">
        <v>1</v>
      </c>
      <c r="P247" s="417"/>
      <c r="Q247" s="244"/>
      <c r="R247" s="239"/>
      <c r="S247" s="239"/>
      <c r="T247" s="239"/>
      <c r="U247" s="499">
        <f t="shared" si="118"/>
        <v>4</v>
      </c>
      <c r="Y247" s="500"/>
      <c r="AC247" s="239"/>
      <c r="AD247" s="239"/>
    </row>
    <row r="248" spans="1:30" s="44" customFormat="1" x14ac:dyDescent="0.2">
      <c r="A248" s="139" t="s">
        <v>444</v>
      </c>
      <c r="B248" s="140" t="s">
        <v>443</v>
      </c>
      <c r="C248" s="141">
        <v>20</v>
      </c>
      <c r="D248" s="141"/>
      <c r="E248" s="141">
        <f t="shared" si="115"/>
        <v>20</v>
      </c>
      <c r="F248" s="141">
        <f t="shared" si="116"/>
        <v>20</v>
      </c>
      <c r="G248" s="141">
        <v>20</v>
      </c>
      <c r="H248" s="141">
        <v>0</v>
      </c>
      <c r="I248" s="141">
        <v>0</v>
      </c>
      <c r="J248" s="141">
        <v>0</v>
      </c>
      <c r="K248" s="574">
        <v>0</v>
      </c>
      <c r="L248" s="42">
        <v>0</v>
      </c>
      <c r="M248" s="42">
        <v>0</v>
      </c>
      <c r="N248" s="42">
        <v>0</v>
      </c>
      <c r="O248" s="45">
        <v>1</v>
      </c>
      <c r="P248" s="417"/>
      <c r="Q248" s="245"/>
      <c r="R248" s="238"/>
      <c r="S248" s="238"/>
      <c r="T248" s="238"/>
      <c r="U248" s="489">
        <f t="shared" si="118"/>
        <v>20</v>
      </c>
      <c r="Y248" s="500"/>
      <c r="AC248" s="238"/>
      <c r="AD248" s="238"/>
    </row>
    <row r="249" spans="1:30" s="44" customFormat="1" x14ac:dyDescent="0.2">
      <c r="A249" s="139" t="s">
        <v>442</v>
      </c>
      <c r="B249" s="140" t="s">
        <v>441</v>
      </c>
      <c r="C249" s="141">
        <f t="shared" ref="C249:N249" si="120">C250+C251</f>
        <v>160</v>
      </c>
      <c r="D249" s="141">
        <f t="shared" si="120"/>
        <v>0</v>
      </c>
      <c r="E249" s="141">
        <f t="shared" si="120"/>
        <v>160</v>
      </c>
      <c r="F249" s="141">
        <f t="shared" si="120"/>
        <v>160</v>
      </c>
      <c r="G249" s="141">
        <f t="shared" si="120"/>
        <v>40</v>
      </c>
      <c r="H249" s="141">
        <f t="shared" si="120"/>
        <v>40</v>
      </c>
      <c r="I249" s="141">
        <f t="shared" si="120"/>
        <v>40</v>
      </c>
      <c r="J249" s="141">
        <f t="shared" si="120"/>
        <v>40</v>
      </c>
      <c r="K249" s="574">
        <f t="shared" si="120"/>
        <v>0</v>
      </c>
      <c r="L249" s="42">
        <f t="shared" si="120"/>
        <v>0</v>
      </c>
      <c r="M249" s="42">
        <f t="shared" si="120"/>
        <v>0</v>
      </c>
      <c r="N249" s="42">
        <f t="shared" si="120"/>
        <v>0</v>
      </c>
      <c r="O249" s="45"/>
      <c r="P249" s="417"/>
      <c r="Q249" s="245"/>
      <c r="R249" s="238"/>
      <c r="S249" s="238"/>
      <c r="T249" s="238"/>
      <c r="U249" s="489">
        <f t="shared" si="118"/>
        <v>80</v>
      </c>
      <c r="Y249" s="500"/>
      <c r="AC249" s="238"/>
      <c r="AD249" s="238"/>
    </row>
    <row r="250" spans="1:30" s="31" customFormat="1" x14ac:dyDescent="0.2">
      <c r="A250" s="135" t="s">
        <v>440</v>
      </c>
      <c r="B250" s="136" t="s">
        <v>439</v>
      </c>
      <c r="C250" s="137">
        <v>160</v>
      </c>
      <c r="D250" s="256"/>
      <c r="E250" s="137">
        <f>C250+D250</f>
        <v>160</v>
      </c>
      <c r="F250" s="137">
        <f>G250+H250+I250+J250</f>
        <v>160</v>
      </c>
      <c r="G250" s="137">
        <v>40</v>
      </c>
      <c r="H250" s="137">
        <v>40</v>
      </c>
      <c r="I250" s="137">
        <v>40</v>
      </c>
      <c r="J250" s="137">
        <v>40</v>
      </c>
      <c r="K250" s="567">
        <v>0</v>
      </c>
      <c r="L250" s="968">
        <v>0</v>
      </c>
      <c r="M250" s="968">
        <v>0</v>
      </c>
      <c r="N250" s="968">
        <v>0</v>
      </c>
      <c r="O250" s="47">
        <v>1</v>
      </c>
      <c r="P250" s="417"/>
      <c r="Q250" s="293"/>
      <c r="R250" s="294"/>
      <c r="S250" s="239"/>
      <c r="T250" s="239"/>
      <c r="U250" s="499">
        <f t="shared" si="118"/>
        <v>80</v>
      </c>
      <c r="Y250" s="500"/>
      <c r="AC250" s="239"/>
      <c r="AD250" s="239"/>
    </row>
    <row r="251" spans="1:30" s="31" customFormat="1" hidden="1" x14ac:dyDescent="0.2">
      <c r="A251" s="629" t="s">
        <v>438</v>
      </c>
      <c r="B251" s="630" t="s">
        <v>437</v>
      </c>
      <c r="C251" s="631"/>
      <c r="D251" s="631"/>
      <c r="E251" s="631">
        <f>C251+D251</f>
        <v>0</v>
      </c>
      <c r="F251" s="631">
        <f>G251+H251+I251+J251</f>
        <v>0</v>
      </c>
      <c r="G251" s="631"/>
      <c r="H251" s="631"/>
      <c r="I251" s="631"/>
      <c r="J251" s="631"/>
      <c r="K251" s="28">
        <v>0</v>
      </c>
      <c r="L251" s="28">
        <v>0</v>
      </c>
      <c r="M251" s="28">
        <v>0</v>
      </c>
      <c r="N251" s="28">
        <v>0</v>
      </c>
      <c r="O251" s="47">
        <v>1</v>
      </c>
      <c r="Q251" s="278">
        <v>50</v>
      </c>
    </row>
    <row r="252" spans="1:30" s="44" customFormat="1" x14ac:dyDescent="0.2">
      <c r="A252" s="139" t="s">
        <v>436</v>
      </c>
      <c r="B252" s="140" t="s">
        <v>435</v>
      </c>
      <c r="C252" s="141">
        <f t="shared" ref="C252:X252" si="121">C253+C254+C255+C256</f>
        <v>1330</v>
      </c>
      <c r="D252" s="141">
        <f t="shared" si="121"/>
        <v>0</v>
      </c>
      <c r="E252" s="141">
        <f t="shared" si="121"/>
        <v>1330</v>
      </c>
      <c r="F252" s="141">
        <f t="shared" si="121"/>
        <v>1330</v>
      </c>
      <c r="G252" s="141">
        <f t="shared" si="121"/>
        <v>360</v>
      </c>
      <c r="H252" s="141">
        <f t="shared" si="121"/>
        <v>305</v>
      </c>
      <c r="I252" s="141">
        <f t="shared" si="121"/>
        <v>405</v>
      </c>
      <c r="J252" s="141">
        <f t="shared" si="121"/>
        <v>260</v>
      </c>
      <c r="K252" s="558">
        <f t="shared" si="121"/>
        <v>0</v>
      </c>
      <c r="L252" s="141">
        <f t="shared" si="121"/>
        <v>0</v>
      </c>
      <c r="M252" s="141">
        <f t="shared" si="121"/>
        <v>0</v>
      </c>
      <c r="N252" s="141">
        <f t="shared" si="121"/>
        <v>0</v>
      </c>
      <c r="O252" s="141">
        <f t="shared" si="121"/>
        <v>4</v>
      </c>
      <c r="P252" s="141">
        <f t="shared" si="121"/>
        <v>0</v>
      </c>
      <c r="Q252" s="141">
        <f t="shared" si="121"/>
        <v>0</v>
      </c>
      <c r="R252" s="141">
        <f t="shared" si="121"/>
        <v>0</v>
      </c>
      <c r="S252" s="141">
        <f t="shared" si="121"/>
        <v>0</v>
      </c>
      <c r="T252" s="141">
        <f t="shared" si="121"/>
        <v>0</v>
      </c>
      <c r="U252" s="141">
        <f t="shared" si="121"/>
        <v>665</v>
      </c>
      <c r="V252" s="141">
        <f t="shared" si="121"/>
        <v>0</v>
      </c>
      <c r="W252" s="141">
        <f t="shared" si="121"/>
        <v>0</v>
      </c>
      <c r="X252" s="528">
        <f t="shared" si="121"/>
        <v>0</v>
      </c>
      <c r="Y252" s="141"/>
      <c r="AC252" s="238"/>
      <c r="AD252" s="238"/>
    </row>
    <row r="253" spans="1:30" s="31" customFormat="1" x14ac:dyDescent="0.2">
      <c r="A253" s="135" t="s">
        <v>434</v>
      </c>
      <c r="B253" s="136" t="s">
        <v>433</v>
      </c>
      <c r="C253" s="137">
        <v>350</v>
      </c>
      <c r="D253" s="256"/>
      <c r="E253" s="137">
        <f>C253+D253</f>
        <v>350</v>
      </c>
      <c r="F253" s="137">
        <f>G253+H253+I253+J253</f>
        <v>350</v>
      </c>
      <c r="G253" s="137">
        <v>100</v>
      </c>
      <c r="H253" s="137">
        <v>100</v>
      </c>
      <c r="I253" s="137">
        <v>100</v>
      </c>
      <c r="J253" s="137">
        <v>50</v>
      </c>
      <c r="K253" s="567">
        <v>0</v>
      </c>
      <c r="L253" s="968">
        <v>0</v>
      </c>
      <c r="M253" s="968">
        <v>0</v>
      </c>
      <c r="N253" s="968">
        <v>0</v>
      </c>
      <c r="O253" s="47">
        <v>1</v>
      </c>
      <c r="P253" s="417"/>
      <c r="Q253" s="245"/>
      <c r="R253" s="240"/>
      <c r="S253" s="265"/>
      <c r="T253" s="239"/>
      <c r="U253" s="500">
        <f>G253+H253</f>
        <v>200</v>
      </c>
      <c r="Y253" s="500"/>
      <c r="AC253" s="239"/>
      <c r="AD253" s="239"/>
    </row>
    <row r="254" spans="1:30" s="31" customFormat="1" x14ac:dyDescent="0.2">
      <c r="A254" s="135" t="s">
        <v>432</v>
      </c>
      <c r="B254" s="136" t="s">
        <v>431</v>
      </c>
      <c r="C254" s="137">
        <v>300</v>
      </c>
      <c r="D254" s="256"/>
      <c r="E254" s="137">
        <f>C254+D254</f>
        <v>300</v>
      </c>
      <c r="F254" s="137">
        <f>G254+H254+I254+J254</f>
        <v>300</v>
      </c>
      <c r="G254" s="137">
        <v>100</v>
      </c>
      <c r="H254" s="137">
        <v>50</v>
      </c>
      <c r="I254" s="137">
        <v>100</v>
      </c>
      <c r="J254" s="137">
        <v>50</v>
      </c>
      <c r="K254" s="567">
        <v>0</v>
      </c>
      <c r="L254" s="968">
        <v>0</v>
      </c>
      <c r="M254" s="968">
        <v>0</v>
      </c>
      <c r="N254" s="968">
        <v>0</v>
      </c>
      <c r="O254" s="47">
        <v>1</v>
      </c>
      <c r="P254" s="417"/>
      <c r="Q254" s="293"/>
      <c r="R254" s="294"/>
      <c r="S254" s="265"/>
      <c r="T254" s="239"/>
      <c r="U254" s="500">
        <f t="shared" ref="U254:U262" si="122">G254+H254</f>
        <v>150</v>
      </c>
      <c r="Y254" s="500"/>
      <c r="Z254" s="530"/>
      <c r="AA254" s="428"/>
    </row>
    <row r="255" spans="1:30" s="31" customFormat="1" x14ac:dyDescent="0.2">
      <c r="A255" s="135" t="s">
        <v>430</v>
      </c>
      <c r="B255" s="136" t="s">
        <v>429</v>
      </c>
      <c r="C255" s="137">
        <v>650</v>
      </c>
      <c r="D255" s="256"/>
      <c r="E255" s="137">
        <f>C255+D255</f>
        <v>650</v>
      </c>
      <c r="F255" s="137">
        <f>G255+H255+I255+J255</f>
        <v>650</v>
      </c>
      <c r="G255" s="137">
        <v>150</v>
      </c>
      <c r="H255" s="137">
        <v>150</v>
      </c>
      <c r="I255" s="137">
        <v>200</v>
      </c>
      <c r="J255" s="137">
        <v>150</v>
      </c>
      <c r="K255" s="567">
        <v>0</v>
      </c>
      <c r="L255" s="968">
        <v>0</v>
      </c>
      <c r="M255" s="968">
        <v>0</v>
      </c>
      <c r="N255" s="968">
        <v>0</v>
      </c>
      <c r="O255" s="47">
        <v>1</v>
      </c>
      <c r="P255" s="417"/>
      <c r="Q255" s="291"/>
      <c r="R255" s="264"/>
      <c r="S255" s="265"/>
      <c r="T255" s="239"/>
      <c r="U255" s="500">
        <f t="shared" si="122"/>
        <v>300</v>
      </c>
      <c r="Y255" s="500"/>
    </row>
    <row r="256" spans="1:30" s="31" customFormat="1" x14ac:dyDescent="0.2">
      <c r="A256" s="135" t="s">
        <v>428</v>
      </c>
      <c r="B256" s="136" t="s">
        <v>427</v>
      </c>
      <c r="C256" s="137">
        <v>30</v>
      </c>
      <c r="D256" s="256"/>
      <c r="E256" s="137">
        <f>C256+D256</f>
        <v>30</v>
      </c>
      <c r="F256" s="137">
        <f>G256+H256+I256+J256</f>
        <v>30</v>
      </c>
      <c r="G256" s="137">
        <v>10</v>
      </c>
      <c r="H256" s="137">
        <v>5</v>
      </c>
      <c r="I256" s="137">
        <v>5</v>
      </c>
      <c r="J256" s="137">
        <v>10</v>
      </c>
      <c r="K256" s="567">
        <v>0</v>
      </c>
      <c r="L256" s="968">
        <v>0</v>
      </c>
      <c r="M256" s="968">
        <v>0</v>
      </c>
      <c r="N256" s="968">
        <v>0</v>
      </c>
      <c r="O256" s="47">
        <v>1</v>
      </c>
      <c r="P256" s="417"/>
      <c r="Q256" s="245"/>
      <c r="R256" s="264"/>
      <c r="S256" s="265"/>
      <c r="T256" s="239"/>
      <c r="U256" s="500">
        <f t="shared" si="122"/>
        <v>15</v>
      </c>
      <c r="Y256" s="500"/>
    </row>
    <row r="257" spans="1:27" s="44" customFormat="1" x14ac:dyDescent="0.2">
      <c r="A257" s="139" t="s">
        <v>426</v>
      </c>
      <c r="B257" s="140" t="s">
        <v>425</v>
      </c>
      <c r="C257" s="141">
        <f t="shared" ref="C257:N257" si="123">C258+C259+C260</f>
        <v>70</v>
      </c>
      <c r="D257" s="141">
        <f t="shared" si="123"/>
        <v>0</v>
      </c>
      <c r="E257" s="141">
        <f t="shared" si="123"/>
        <v>70</v>
      </c>
      <c r="F257" s="141">
        <f t="shared" si="123"/>
        <v>70</v>
      </c>
      <c r="G257" s="141">
        <f t="shared" si="123"/>
        <v>40</v>
      </c>
      <c r="H257" s="141">
        <f t="shared" si="123"/>
        <v>30</v>
      </c>
      <c r="I257" s="141">
        <f t="shared" si="123"/>
        <v>0</v>
      </c>
      <c r="J257" s="141">
        <f t="shared" si="123"/>
        <v>0</v>
      </c>
      <c r="K257" s="574">
        <f t="shared" si="123"/>
        <v>0</v>
      </c>
      <c r="L257" s="42">
        <f t="shared" si="123"/>
        <v>0</v>
      </c>
      <c r="M257" s="42">
        <f t="shared" si="123"/>
        <v>0</v>
      </c>
      <c r="N257" s="42">
        <f t="shared" si="123"/>
        <v>0</v>
      </c>
      <c r="O257" s="45"/>
      <c r="P257" s="417"/>
      <c r="Q257" s="245"/>
      <c r="R257" s="238"/>
      <c r="S257" s="238"/>
      <c r="T257" s="238"/>
      <c r="U257" s="503">
        <f t="shared" si="122"/>
        <v>70</v>
      </c>
      <c r="Y257" s="500"/>
    </row>
    <row r="258" spans="1:27" s="31" customFormat="1" x14ac:dyDescent="0.2">
      <c r="A258" s="135" t="s">
        <v>424</v>
      </c>
      <c r="B258" s="136" t="s">
        <v>423</v>
      </c>
      <c r="C258" s="137">
        <v>10</v>
      </c>
      <c r="D258" s="137"/>
      <c r="E258" s="137">
        <f>C258+D258</f>
        <v>10</v>
      </c>
      <c r="F258" s="137">
        <f>G258+H258+I258+J258</f>
        <v>10</v>
      </c>
      <c r="G258" s="137">
        <v>5</v>
      </c>
      <c r="H258" s="137">
        <v>5</v>
      </c>
      <c r="I258" s="137">
        <v>0</v>
      </c>
      <c r="J258" s="137">
        <v>0</v>
      </c>
      <c r="K258" s="567">
        <v>0</v>
      </c>
      <c r="L258" s="968">
        <v>0</v>
      </c>
      <c r="M258" s="968">
        <v>0</v>
      </c>
      <c r="N258" s="968">
        <v>0</v>
      </c>
      <c r="O258" s="47">
        <v>1</v>
      </c>
      <c r="P258" s="417"/>
      <c r="Q258" s="244"/>
      <c r="R258" s="239"/>
      <c r="S258" s="239"/>
      <c r="T258" s="239"/>
      <c r="U258" s="500">
        <f t="shared" si="122"/>
        <v>10</v>
      </c>
      <c r="Y258" s="500"/>
    </row>
    <row r="259" spans="1:27" s="31" customFormat="1" x14ac:dyDescent="0.2">
      <c r="A259" s="135" t="s">
        <v>422</v>
      </c>
      <c r="B259" s="136" t="s">
        <v>421</v>
      </c>
      <c r="C259" s="137">
        <v>10</v>
      </c>
      <c r="D259" s="137"/>
      <c r="E259" s="137">
        <f>C259+D259</f>
        <v>10</v>
      </c>
      <c r="F259" s="137">
        <f>G259+H259+I259+J259</f>
        <v>10</v>
      </c>
      <c r="G259" s="137">
        <v>10</v>
      </c>
      <c r="H259" s="137">
        <v>0</v>
      </c>
      <c r="I259" s="137">
        <v>0</v>
      </c>
      <c r="J259" s="137">
        <v>0</v>
      </c>
      <c r="K259" s="567">
        <v>0</v>
      </c>
      <c r="L259" s="968">
        <v>0</v>
      </c>
      <c r="M259" s="968">
        <v>0</v>
      </c>
      <c r="N259" s="968">
        <v>0</v>
      </c>
      <c r="O259" s="47">
        <v>1</v>
      </c>
      <c r="P259" s="417"/>
      <c r="Q259" s="244"/>
      <c r="R259" s="239"/>
      <c r="S259" s="239"/>
      <c r="T259" s="239"/>
      <c r="U259" s="500">
        <f t="shared" si="122"/>
        <v>10</v>
      </c>
      <c r="Y259" s="500"/>
    </row>
    <row r="260" spans="1:27" s="31" customFormat="1" x14ac:dyDescent="0.2">
      <c r="A260" s="135" t="s">
        <v>420</v>
      </c>
      <c r="B260" s="136" t="s">
        <v>419</v>
      </c>
      <c r="C260" s="137">
        <v>50</v>
      </c>
      <c r="D260" s="137"/>
      <c r="E260" s="137">
        <f>C260+D260</f>
        <v>50</v>
      </c>
      <c r="F260" s="137">
        <f>G260+H260+I260+J260</f>
        <v>50</v>
      </c>
      <c r="G260" s="222">
        <v>25</v>
      </c>
      <c r="H260" s="137">
        <v>25</v>
      </c>
      <c r="I260" s="137">
        <v>0</v>
      </c>
      <c r="J260" s="137">
        <v>0</v>
      </c>
      <c r="K260" s="567">
        <v>0</v>
      </c>
      <c r="L260" s="968">
        <v>0</v>
      </c>
      <c r="M260" s="968">
        <v>0</v>
      </c>
      <c r="N260" s="968">
        <v>0</v>
      </c>
      <c r="O260" s="47">
        <v>1</v>
      </c>
      <c r="P260" s="417"/>
      <c r="Q260" s="244"/>
      <c r="R260" s="239"/>
      <c r="S260" s="239"/>
      <c r="T260" s="239"/>
      <c r="U260" s="500">
        <f t="shared" si="122"/>
        <v>50</v>
      </c>
      <c r="Y260" s="500"/>
    </row>
    <row r="261" spans="1:27" s="44" customFormat="1" x14ac:dyDescent="0.2">
      <c r="A261" s="139" t="s">
        <v>418</v>
      </c>
      <c r="B261" s="140" t="s">
        <v>417</v>
      </c>
      <c r="C261" s="141">
        <f t="shared" ref="C261:N261" si="124">C262+C263</f>
        <v>8</v>
      </c>
      <c r="D261" s="141">
        <f t="shared" si="124"/>
        <v>0</v>
      </c>
      <c r="E261" s="141">
        <f t="shared" si="124"/>
        <v>8</v>
      </c>
      <c r="F261" s="141">
        <f t="shared" si="124"/>
        <v>8</v>
      </c>
      <c r="G261" s="141">
        <f t="shared" si="124"/>
        <v>2</v>
      </c>
      <c r="H261" s="141">
        <f t="shared" si="124"/>
        <v>2</v>
      </c>
      <c r="I261" s="141">
        <f t="shared" si="124"/>
        <v>2</v>
      </c>
      <c r="J261" s="141">
        <f t="shared" si="124"/>
        <v>2</v>
      </c>
      <c r="K261" s="574">
        <f t="shared" si="124"/>
        <v>0</v>
      </c>
      <c r="L261" s="42">
        <f t="shared" si="124"/>
        <v>0</v>
      </c>
      <c r="M261" s="42">
        <f t="shared" si="124"/>
        <v>0</v>
      </c>
      <c r="N261" s="42">
        <f t="shared" si="124"/>
        <v>0</v>
      </c>
      <c r="O261" s="45"/>
      <c r="P261" s="417"/>
      <c r="Q261" s="245"/>
      <c r="R261" s="238"/>
      <c r="S261" s="238"/>
      <c r="T261" s="238"/>
      <c r="U261" s="503">
        <f t="shared" si="122"/>
        <v>4</v>
      </c>
      <c r="Y261" s="500"/>
    </row>
    <row r="262" spans="1:27" s="31" customFormat="1" x14ac:dyDescent="0.2">
      <c r="A262" s="135" t="s">
        <v>416</v>
      </c>
      <c r="B262" s="136" t="s">
        <v>415</v>
      </c>
      <c r="C262" s="137">
        <v>8</v>
      </c>
      <c r="D262" s="137"/>
      <c r="E262" s="137">
        <f t="shared" ref="E262:E277" si="125">C262+D262</f>
        <v>8</v>
      </c>
      <c r="F262" s="137">
        <f t="shared" ref="F262:F277" si="126">G262+H262+I262+J262</f>
        <v>8</v>
      </c>
      <c r="G262" s="137">
        <v>2</v>
      </c>
      <c r="H262" s="137">
        <v>2</v>
      </c>
      <c r="I262" s="137">
        <v>2</v>
      </c>
      <c r="J262" s="137">
        <v>2</v>
      </c>
      <c r="K262" s="567">
        <v>0</v>
      </c>
      <c r="L262" s="968">
        <v>0</v>
      </c>
      <c r="M262" s="968">
        <v>0</v>
      </c>
      <c r="N262" s="968">
        <v>0</v>
      </c>
      <c r="O262" s="47">
        <v>1</v>
      </c>
      <c r="P262" s="417"/>
      <c r="Q262" s="244"/>
      <c r="R262" s="239"/>
      <c r="S262" s="239"/>
      <c r="T262" s="239"/>
      <c r="U262" s="500">
        <f t="shared" si="122"/>
        <v>4</v>
      </c>
      <c r="Y262" s="500"/>
    </row>
    <row r="263" spans="1:27" s="31" customFormat="1" hidden="1" x14ac:dyDescent="0.2">
      <c r="A263" s="629" t="s">
        <v>414</v>
      </c>
      <c r="B263" s="630" t="s">
        <v>413</v>
      </c>
      <c r="C263" s="631"/>
      <c r="D263" s="631"/>
      <c r="E263" s="631">
        <f t="shared" si="125"/>
        <v>0</v>
      </c>
      <c r="F263" s="631">
        <f t="shared" si="126"/>
        <v>0</v>
      </c>
      <c r="G263" s="631"/>
      <c r="H263" s="631"/>
      <c r="I263" s="631"/>
      <c r="J263" s="631"/>
      <c r="K263" s="28">
        <v>0</v>
      </c>
      <c r="L263" s="28">
        <v>0</v>
      </c>
      <c r="M263" s="28">
        <v>0</v>
      </c>
      <c r="N263" s="28">
        <v>0</v>
      </c>
      <c r="O263" s="47">
        <v>1</v>
      </c>
      <c r="Q263" s="393">
        <v>70</v>
      </c>
    </row>
    <row r="264" spans="1:27" s="44" customFormat="1" x14ac:dyDescent="0.2">
      <c r="A264" s="139" t="s">
        <v>412</v>
      </c>
      <c r="B264" s="140" t="s">
        <v>411</v>
      </c>
      <c r="C264" s="141">
        <v>30</v>
      </c>
      <c r="D264" s="141"/>
      <c r="E264" s="141">
        <f t="shared" si="125"/>
        <v>30</v>
      </c>
      <c r="F264" s="141">
        <f t="shared" si="126"/>
        <v>30</v>
      </c>
      <c r="G264" s="141">
        <v>10</v>
      </c>
      <c r="H264" s="141">
        <v>0</v>
      </c>
      <c r="I264" s="141">
        <v>10</v>
      </c>
      <c r="J264" s="141">
        <v>10</v>
      </c>
      <c r="K264" s="574">
        <v>0</v>
      </c>
      <c r="L264" s="42">
        <v>0</v>
      </c>
      <c r="M264" s="42">
        <v>0</v>
      </c>
      <c r="N264" s="42">
        <v>0</v>
      </c>
      <c r="O264" s="45">
        <v>1</v>
      </c>
      <c r="P264" s="417"/>
      <c r="Q264" s="245"/>
      <c r="R264" s="238"/>
      <c r="S264" s="238"/>
      <c r="T264" s="238"/>
      <c r="U264" s="502">
        <f>G264+H264</f>
        <v>10</v>
      </c>
      <c r="Y264" s="500"/>
    </row>
    <row r="265" spans="1:27" s="44" customFormat="1" hidden="1" x14ac:dyDescent="0.2">
      <c r="A265" s="632" t="s">
        <v>410</v>
      </c>
      <c r="B265" s="633" t="s">
        <v>409</v>
      </c>
      <c r="C265" s="634"/>
      <c r="D265" s="634"/>
      <c r="E265" s="634">
        <f t="shared" si="125"/>
        <v>0</v>
      </c>
      <c r="F265" s="634">
        <f t="shared" si="126"/>
        <v>0</v>
      </c>
      <c r="G265" s="634"/>
      <c r="H265" s="634"/>
      <c r="I265" s="634"/>
      <c r="J265" s="634"/>
      <c r="K265" s="24">
        <v>0</v>
      </c>
      <c r="L265" s="24">
        <v>0</v>
      </c>
      <c r="M265" s="24">
        <v>0</v>
      </c>
      <c r="N265" s="24">
        <v>0</v>
      </c>
      <c r="O265" s="45">
        <v>1</v>
      </c>
      <c r="Q265" s="393">
        <v>15</v>
      </c>
    </row>
    <row r="266" spans="1:27" s="44" customFormat="1" x14ac:dyDescent="0.2">
      <c r="A266" s="139" t="s">
        <v>408</v>
      </c>
      <c r="B266" s="140" t="s">
        <v>407</v>
      </c>
      <c r="C266" s="141">
        <v>2</v>
      </c>
      <c r="D266" s="141"/>
      <c r="E266" s="141">
        <f t="shared" si="125"/>
        <v>2</v>
      </c>
      <c r="F266" s="141">
        <f t="shared" si="126"/>
        <v>2</v>
      </c>
      <c r="G266" s="141">
        <v>1</v>
      </c>
      <c r="H266" s="141">
        <v>0</v>
      </c>
      <c r="I266" s="141">
        <v>0</v>
      </c>
      <c r="J266" s="141">
        <v>1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</v>
      </c>
      <c r="Y266" s="500"/>
      <c r="AA266" s="537"/>
    </row>
    <row r="267" spans="1:27" s="44" customFormat="1" x14ac:dyDescent="0.2">
      <c r="A267" s="139" t="s">
        <v>406</v>
      </c>
      <c r="B267" s="140" t="s">
        <v>405</v>
      </c>
      <c r="C267" s="141">
        <v>12</v>
      </c>
      <c r="D267" s="141"/>
      <c r="E267" s="141">
        <f t="shared" si="125"/>
        <v>12</v>
      </c>
      <c r="F267" s="141">
        <f t="shared" si="126"/>
        <v>12</v>
      </c>
      <c r="G267" s="141">
        <v>2</v>
      </c>
      <c r="H267" s="141">
        <v>10</v>
      </c>
      <c r="I267" s="141">
        <v>0</v>
      </c>
      <c r="J267" s="141">
        <v>0</v>
      </c>
      <c r="K267" s="57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  <c r="U267" s="502">
        <f t="shared" ref="U267:U269" si="127">G267+H267</f>
        <v>12</v>
      </c>
      <c r="Y267" s="500"/>
      <c r="AA267" s="537"/>
    </row>
    <row r="268" spans="1:27" s="44" customFormat="1" x14ac:dyDescent="0.2">
      <c r="A268" s="139" t="s">
        <v>404</v>
      </c>
      <c r="B268" s="140" t="s">
        <v>403</v>
      </c>
      <c r="C268" s="141">
        <v>25</v>
      </c>
      <c r="D268" s="141"/>
      <c r="E268" s="141">
        <f t="shared" si="125"/>
        <v>25</v>
      </c>
      <c r="F268" s="141">
        <f t="shared" si="126"/>
        <v>25</v>
      </c>
      <c r="G268" s="141">
        <v>10</v>
      </c>
      <c r="H268" s="141">
        <v>5</v>
      </c>
      <c r="I268" s="141">
        <v>5</v>
      </c>
      <c r="J268" s="141">
        <v>5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 t="shared" si="127"/>
        <v>15</v>
      </c>
      <c r="Y268" s="500"/>
      <c r="Z268" s="531"/>
      <c r="AA268" s="407"/>
    </row>
    <row r="269" spans="1:27" s="44" customFormat="1" x14ac:dyDescent="0.2">
      <c r="A269" s="139" t="s">
        <v>402</v>
      </c>
      <c r="B269" s="140" t="s">
        <v>401</v>
      </c>
      <c r="C269" s="141">
        <v>25</v>
      </c>
      <c r="D269" s="141"/>
      <c r="E269" s="141">
        <f t="shared" si="125"/>
        <v>25</v>
      </c>
      <c r="F269" s="141">
        <f t="shared" si="126"/>
        <v>25</v>
      </c>
      <c r="G269" s="141">
        <v>10</v>
      </c>
      <c r="H269" s="141">
        <v>5</v>
      </c>
      <c r="I269" s="141">
        <v>5</v>
      </c>
      <c r="J269" s="141">
        <v>5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si="127"/>
        <v>15</v>
      </c>
      <c r="Y269" s="500"/>
      <c r="AA269" s="537"/>
    </row>
    <row r="270" spans="1:27" s="44" customFormat="1" hidden="1" x14ac:dyDescent="0.2">
      <c r="A270" s="635" t="s">
        <v>400</v>
      </c>
      <c r="B270" s="636" t="s">
        <v>399</v>
      </c>
      <c r="C270" s="637"/>
      <c r="D270" s="637"/>
      <c r="E270" s="637">
        <f t="shared" si="125"/>
        <v>0</v>
      </c>
      <c r="F270" s="637">
        <f t="shared" si="126"/>
        <v>0</v>
      </c>
      <c r="G270" s="637"/>
      <c r="H270" s="637"/>
      <c r="I270" s="637"/>
      <c r="J270" s="637"/>
      <c r="K270" s="24">
        <v>0</v>
      </c>
      <c r="L270" s="24">
        <v>0</v>
      </c>
      <c r="M270" s="24">
        <v>0</v>
      </c>
      <c r="N270" s="24">
        <v>0</v>
      </c>
      <c r="O270" s="45">
        <v>1</v>
      </c>
      <c r="Q270" s="394">
        <v>24</v>
      </c>
    </row>
    <row r="271" spans="1:27" s="18" customFormat="1" hidden="1" x14ac:dyDescent="0.2">
      <c r="A271" s="22" t="s">
        <v>398</v>
      </c>
      <c r="B271" s="21" t="s">
        <v>397</v>
      </c>
      <c r="C271" s="20"/>
      <c r="D271" s="20"/>
      <c r="E271" s="20">
        <f t="shared" si="125"/>
        <v>0</v>
      </c>
      <c r="F271" s="20">
        <f t="shared" si="126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3">
        <v>24</v>
      </c>
    </row>
    <row r="272" spans="1:27" s="18" customFormat="1" hidden="1" x14ac:dyDescent="0.2">
      <c r="A272" s="22" t="s">
        <v>396</v>
      </c>
      <c r="B272" s="21" t="s">
        <v>395</v>
      </c>
      <c r="C272" s="20"/>
      <c r="D272" s="20"/>
      <c r="E272" s="20">
        <f t="shared" si="125"/>
        <v>0</v>
      </c>
      <c r="F272" s="20">
        <f t="shared" si="126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27" s="18" customFormat="1" ht="25.5" hidden="1" x14ac:dyDescent="0.2">
      <c r="A273" s="22" t="s">
        <v>394</v>
      </c>
      <c r="B273" s="21" t="s">
        <v>393</v>
      </c>
      <c r="C273" s="20"/>
      <c r="D273" s="20"/>
      <c r="E273" s="20">
        <f t="shared" si="125"/>
        <v>0</v>
      </c>
      <c r="F273" s="20">
        <f t="shared" si="126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6">
        <v>0</v>
      </c>
    </row>
    <row r="274" spans="1:27" s="18" customFormat="1" hidden="1" x14ac:dyDescent="0.2">
      <c r="A274" s="22" t="s">
        <v>392</v>
      </c>
      <c r="B274" s="21" t="s">
        <v>391</v>
      </c>
      <c r="C274" s="20"/>
      <c r="D274" s="20"/>
      <c r="E274" s="20">
        <f t="shared" si="125"/>
        <v>0</v>
      </c>
      <c r="F274" s="20">
        <f t="shared" si="126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3">
        <v>0</v>
      </c>
    </row>
    <row r="275" spans="1:27" s="18" customFormat="1" hidden="1" x14ac:dyDescent="0.2">
      <c r="A275" s="22" t="s">
        <v>390</v>
      </c>
      <c r="B275" s="21" t="s">
        <v>389</v>
      </c>
      <c r="C275" s="20"/>
      <c r="D275" s="20"/>
      <c r="E275" s="20">
        <f t="shared" si="125"/>
        <v>0</v>
      </c>
      <c r="F275" s="20">
        <f t="shared" si="126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132">
        <v>0</v>
      </c>
    </row>
    <row r="276" spans="1:27" s="18" customFormat="1" hidden="1" x14ac:dyDescent="0.2">
      <c r="A276" s="22" t="s">
        <v>388</v>
      </c>
      <c r="B276" s="21" t="s">
        <v>387</v>
      </c>
      <c r="C276" s="20"/>
      <c r="D276" s="20"/>
      <c r="E276" s="20">
        <f t="shared" si="125"/>
        <v>0</v>
      </c>
      <c r="F276" s="20">
        <f t="shared" si="126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27" s="18" customFormat="1" hidden="1" x14ac:dyDescent="0.2">
      <c r="A277" s="22" t="s">
        <v>386</v>
      </c>
      <c r="B277" s="21" t="s">
        <v>385</v>
      </c>
      <c r="C277" s="20"/>
      <c r="D277" s="20"/>
      <c r="E277" s="20">
        <f t="shared" si="125"/>
        <v>0</v>
      </c>
      <c r="F277" s="20">
        <f t="shared" si="126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</row>
    <row r="278" spans="1:27" s="18" customFormat="1" hidden="1" x14ac:dyDescent="0.2">
      <c r="A278" s="22" t="s">
        <v>384</v>
      </c>
      <c r="B278" s="21" t="s">
        <v>383</v>
      </c>
      <c r="C278" s="20">
        <f t="shared" ref="C278:N278" si="128">C279+C280</f>
        <v>0</v>
      </c>
      <c r="D278" s="20">
        <f t="shared" si="128"/>
        <v>0</v>
      </c>
      <c r="E278" s="20">
        <f t="shared" si="128"/>
        <v>0</v>
      </c>
      <c r="F278" s="20">
        <f t="shared" si="128"/>
        <v>0</v>
      </c>
      <c r="G278" s="20">
        <f t="shared" si="128"/>
        <v>0</v>
      </c>
      <c r="H278" s="20">
        <f t="shared" si="128"/>
        <v>0</v>
      </c>
      <c r="I278" s="20">
        <f t="shared" si="128"/>
        <v>0</v>
      </c>
      <c r="J278" s="20">
        <f t="shared" si="128"/>
        <v>0</v>
      </c>
      <c r="K278" s="20">
        <f t="shared" si="128"/>
        <v>0</v>
      </c>
      <c r="L278" s="20">
        <f t="shared" si="128"/>
        <v>0</v>
      </c>
      <c r="M278" s="20">
        <f t="shared" si="128"/>
        <v>0</v>
      </c>
      <c r="N278" s="20">
        <f t="shared" si="128"/>
        <v>0</v>
      </c>
      <c r="O278" s="19"/>
    </row>
    <row r="279" spans="1:27" hidden="1" x14ac:dyDescent="0.2">
      <c r="A279" s="17" t="s">
        <v>382</v>
      </c>
      <c r="B279" s="16" t="s">
        <v>381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27" hidden="1" x14ac:dyDescent="0.2">
      <c r="A280" s="17" t="s">
        <v>380</v>
      </c>
      <c r="B280" s="16" t="s">
        <v>379</v>
      </c>
      <c r="C280" s="15"/>
      <c r="D280" s="15"/>
      <c r="E280" s="15">
        <f>C280+D280</f>
        <v>0</v>
      </c>
      <c r="F280" s="15">
        <f>G280+H280+I280+J280</f>
        <v>0</v>
      </c>
      <c r="G280" s="15"/>
      <c r="H280" s="15"/>
      <c r="I280" s="15"/>
      <c r="J280" s="15"/>
      <c r="K280" s="15">
        <v>0</v>
      </c>
      <c r="L280" s="15">
        <v>0</v>
      </c>
      <c r="M280" s="15">
        <v>0</v>
      </c>
      <c r="N280" s="15">
        <v>0</v>
      </c>
      <c r="O280" s="2">
        <v>1</v>
      </c>
    </row>
    <row r="281" spans="1:27" s="18" customFormat="1" ht="25.5" hidden="1" x14ac:dyDescent="0.2">
      <c r="A281" s="22" t="s">
        <v>378</v>
      </c>
      <c r="B281" s="21" t="s">
        <v>377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27" s="18" customFormat="1" hidden="1" x14ac:dyDescent="0.2">
      <c r="A282" s="600" t="s">
        <v>376</v>
      </c>
      <c r="B282" s="601" t="s">
        <v>375</v>
      </c>
      <c r="C282" s="602"/>
      <c r="D282" s="602"/>
      <c r="E282" s="593">
        <f>C282+D282</f>
        <v>0</v>
      </c>
      <c r="F282" s="593">
        <f>G282+H282+I282+J282</f>
        <v>0</v>
      </c>
      <c r="G282" s="602"/>
      <c r="H282" s="602"/>
      <c r="I282" s="602"/>
      <c r="J282" s="602"/>
      <c r="K282" s="20">
        <v>0</v>
      </c>
      <c r="L282" s="20">
        <v>0</v>
      </c>
      <c r="M282" s="20">
        <v>0</v>
      </c>
      <c r="N282" s="20">
        <v>0</v>
      </c>
      <c r="O282" s="19">
        <v>1</v>
      </c>
    </row>
    <row r="283" spans="1:27" s="18" customFormat="1" x14ac:dyDescent="0.2">
      <c r="A283" s="139" t="s">
        <v>374</v>
      </c>
      <c r="B283" s="140" t="s">
        <v>373</v>
      </c>
      <c r="C283" s="141">
        <f t="shared" ref="C283:N283" si="129">C284+C285+C286+C287+C288+C289+C290+C291</f>
        <v>39</v>
      </c>
      <c r="D283" s="141">
        <f t="shared" si="129"/>
        <v>0</v>
      </c>
      <c r="E283" s="141">
        <f t="shared" si="129"/>
        <v>39</v>
      </c>
      <c r="F283" s="141">
        <f t="shared" si="129"/>
        <v>39</v>
      </c>
      <c r="G283" s="141">
        <f t="shared" si="129"/>
        <v>16</v>
      </c>
      <c r="H283" s="141">
        <f t="shared" si="129"/>
        <v>7</v>
      </c>
      <c r="I283" s="141">
        <f t="shared" si="129"/>
        <v>7</v>
      </c>
      <c r="J283" s="141">
        <f t="shared" si="129"/>
        <v>9</v>
      </c>
      <c r="K283" s="570">
        <f t="shared" si="129"/>
        <v>0</v>
      </c>
      <c r="L283" s="42">
        <f t="shared" si="129"/>
        <v>0</v>
      </c>
      <c r="M283" s="42">
        <f t="shared" si="129"/>
        <v>0</v>
      </c>
      <c r="N283" s="42">
        <f t="shared" si="129"/>
        <v>0</v>
      </c>
      <c r="O283" s="19"/>
      <c r="P283" s="417"/>
      <c r="Q283" s="245"/>
      <c r="R283" s="238"/>
      <c r="S283" s="238"/>
      <c r="T283" s="238"/>
      <c r="U283" s="501">
        <f>G283+H283</f>
        <v>23</v>
      </c>
      <c r="Y283" s="500"/>
      <c r="AA283" s="537"/>
    </row>
    <row r="284" spans="1:27" x14ac:dyDescent="0.2">
      <c r="A284" s="135" t="s">
        <v>372</v>
      </c>
      <c r="B284" s="136" t="s">
        <v>371</v>
      </c>
      <c r="C284" s="137">
        <v>4</v>
      </c>
      <c r="D284" s="256"/>
      <c r="E284" s="137">
        <f t="shared" ref="E284:E291" si="130">C284+D284</f>
        <v>4</v>
      </c>
      <c r="F284" s="137">
        <f t="shared" ref="F284:F291" si="131">G284+H284+I284+J284</f>
        <v>4</v>
      </c>
      <c r="G284" s="137">
        <v>1</v>
      </c>
      <c r="H284" s="137">
        <v>1</v>
      </c>
      <c r="I284" s="137">
        <v>1</v>
      </c>
      <c r="J284" s="137">
        <v>1</v>
      </c>
      <c r="K284" s="568">
        <v>0</v>
      </c>
      <c r="L284" s="968">
        <v>0</v>
      </c>
      <c r="M284" s="968">
        <v>0</v>
      </c>
      <c r="N284" s="968">
        <v>0</v>
      </c>
      <c r="O284" s="2">
        <v>1</v>
      </c>
      <c r="P284" s="417"/>
      <c r="Q284" s="244"/>
      <c r="R284" s="239"/>
      <c r="S284" s="239"/>
      <c r="T284" s="239"/>
      <c r="U284" s="499">
        <f>G284+H284</f>
        <v>2</v>
      </c>
      <c r="Y284" s="500"/>
      <c r="AA284" s="286"/>
    </row>
    <row r="285" spans="1:27" hidden="1" x14ac:dyDescent="0.2">
      <c r="A285" s="616" t="s">
        <v>370</v>
      </c>
      <c r="B285" s="617" t="s">
        <v>369</v>
      </c>
      <c r="C285" s="618"/>
      <c r="D285" s="618"/>
      <c r="E285" s="618">
        <f t="shared" si="130"/>
        <v>0</v>
      </c>
      <c r="F285" s="618">
        <f t="shared" si="131"/>
        <v>0</v>
      </c>
      <c r="G285" s="618"/>
      <c r="H285" s="618"/>
      <c r="I285" s="618"/>
      <c r="J285" s="618"/>
      <c r="K285" s="15">
        <v>0</v>
      </c>
      <c r="L285" s="15">
        <v>0</v>
      </c>
      <c r="M285" s="15">
        <v>0</v>
      </c>
      <c r="N285" s="15">
        <v>0</v>
      </c>
      <c r="O285" s="2">
        <v>1</v>
      </c>
    </row>
    <row r="286" spans="1:27" x14ac:dyDescent="0.2">
      <c r="A286" s="135" t="s">
        <v>368</v>
      </c>
      <c r="B286" s="136" t="s">
        <v>367</v>
      </c>
      <c r="C286" s="137">
        <v>25</v>
      </c>
      <c r="D286" s="256">
        <v>0</v>
      </c>
      <c r="E286" s="137">
        <f t="shared" si="130"/>
        <v>25</v>
      </c>
      <c r="F286" s="137">
        <f t="shared" si="131"/>
        <v>25</v>
      </c>
      <c r="G286" s="137">
        <v>10</v>
      </c>
      <c r="H286" s="137">
        <v>5</v>
      </c>
      <c r="I286" s="137">
        <v>5</v>
      </c>
      <c r="J286" s="137">
        <v>5</v>
      </c>
      <c r="K286" s="568">
        <v>0</v>
      </c>
      <c r="L286" s="968">
        <v>0</v>
      </c>
      <c r="M286" s="968">
        <v>0</v>
      </c>
      <c r="N286" s="96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15</v>
      </c>
      <c r="Y286" s="500"/>
      <c r="AA286" s="286"/>
    </row>
    <row r="287" spans="1:27" hidden="1" x14ac:dyDescent="0.2">
      <c r="A287" s="619" t="s">
        <v>366</v>
      </c>
      <c r="B287" s="620" t="s">
        <v>365</v>
      </c>
      <c r="C287" s="621"/>
      <c r="D287" s="621"/>
      <c r="E287" s="621">
        <f t="shared" si="130"/>
        <v>0</v>
      </c>
      <c r="F287" s="621">
        <f t="shared" si="131"/>
        <v>0</v>
      </c>
      <c r="G287" s="621"/>
      <c r="H287" s="621"/>
      <c r="I287" s="621"/>
      <c r="J287" s="621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idden="1" x14ac:dyDescent="0.2">
      <c r="A288" s="17" t="s">
        <v>364</v>
      </c>
      <c r="B288" s="16" t="s">
        <v>363</v>
      </c>
      <c r="C288" s="15"/>
      <c r="D288" s="15"/>
      <c r="E288" s="15">
        <f t="shared" si="130"/>
        <v>0</v>
      </c>
      <c r="F288" s="15">
        <f t="shared" si="131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7" hidden="1" x14ac:dyDescent="0.2">
      <c r="A289" s="17" t="s">
        <v>362</v>
      </c>
      <c r="B289" s="16" t="s">
        <v>361</v>
      </c>
      <c r="C289" s="15"/>
      <c r="D289" s="15"/>
      <c r="E289" s="15">
        <f t="shared" si="130"/>
        <v>0</v>
      </c>
      <c r="F289" s="15">
        <f t="shared" si="131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idden="1" x14ac:dyDescent="0.2">
      <c r="A290" s="591" t="s">
        <v>360</v>
      </c>
      <c r="B290" s="592" t="s">
        <v>359</v>
      </c>
      <c r="C290" s="593"/>
      <c r="D290" s="593"/>
      <c r="E290" s="593">
        <f t="shared" si="130"/>
        <v>0</v>
      </c>
      <c r="F290" s="593">
        <f t="shared" si="131"/>
        <v>0</v>
      </c>
      <c r="G290" s="593"/>
      <c r="H290" s="593"/>
      <c r="I290" s="593"/>
      <c r="J290" s="593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t="13.5" thickBot="1" x14ac:dyDescent="0.25">
      <c r="A291" s="135" t="s">
        <v>358</v>
      </c>
      <c r="B291" s="136" t="s">
        <v>357</v>
      </c>
      <c r="C291" s="137">
        <v>10</v>
      </c>
      <c r="D291" s="137"/>
      <c r="E291" s="137">
        <f t="shared" si="130"/>
        <v>10</v>
      </c>
      <c r="F291" s="137">
        <f t="shared" si="131"/>
        <v>10</v>
      </c>
      <c r="G291" s="137">
        <v>5</v>
      </c>
      <c r="H291" s="137">
        <v>1</v>
      </c>
      <c r="I291" s="137">
        <v>1</v>
      </c>
      <c r="J291" s="137">
        <v>3</v>
      </c>
      <c r="K291" s="568">
        <v>0</v>
      </c>
      <c r="L291" s="968">
        <v>0</v>
      </c>
      <c r="M291" s="968">
        <v>0</v>
      </c>
      <c r="N291" s="968">
        <v>0</v>
      </c>
      <c r="O291" s="2">
        <v>1</v>
      </c>
      <c r="P291" s="417"/>
      <c r="Q291" s="244"/>
      <c r="R291" s="239"/>
      <c r="S291" s="239"/>
      <c r="T291" s="239"/>
      <c r="U291" s="499">
        <f>G291+H291</f>
        <v>6</v>
      </c>
      <c r="Y291" s="500"/>
      <c r="AA291" s="286"/>
    </row>
    <row r="292" spans="1:27" s="8" customFormat="1" hidden="1" x14ac:dyDescent="0.2">
      <c r="A292" s="638" t="s">
        <v>356</v>
      </c>
      <c r="B292" s="639">
        <v>30</v>
      </c>
      <c r="C292" s="640">
        <f t="shared" ref="C292:N292" si="132">C293+C296+C301</f>
        <v>0</v>
      </c>
      <c r="D292" s="640">
        <f t="shared" si="132"/>
        <v>0</v>
      </c>
      <c r="E292" s="640">
        <f t="shared" si="132"/>
        <v>0</v>
      </c>
      <c r="F292" s="640">
        <f t="shared" si="132"/>
        <v>0</v>
      </c>
      <c r="G292" s="640">
        <f t="shared" si="132"/>
        <v>0</v>
      </c>
      <c r="H292" s="640">
        <f t="shared" si="132"/>
        <v>0</v>
      </c>
      <c r="I292" s="640">
        <f t="shared" si="132"/>
        <v>0</v>
      </c>
      <c r="J292" s="640">
        <f t="shared" si="132"/>
        <v>0</v>
      </c>
      <c r="K292" s="11">
        <f t="shared" si="132"/>
        <v>0</v>
      </c>
      <c r="L292" s="11">
        <f t="shared" si="132"/>
        <v>0</v>
      </c>
      <c r="M292" s="11">
        <f t="shared" si="132"/>
        <v>0</v>
      </c>
      <c r="N292" s="11">
        <f t="shared" si="132"/>
        <v>0</v>
      </c>
      <c r="O292" s="10"/>
    </row>
    <row r="293" spans="1:27" s="18" customFormat="1" hidden="1" x14ac:dyDescent="0.2">
      <c r="A293" s="22" t="s">
        <v>355</v>
      </c>
      <c r="B293" s="21" t="s">
        <v>354</v>
      </c>
      <c r="C293" s="20">
        <f t="shared" ref="C293:N293" si="133">C294+C295</f>
        <v>0</v>
      </c>
      <c r="D293" s="20">
        <f t="shared" si="133"/>
        <v>0</v>
      </c>
      <c r="E293" s="20">
        <f t="shared" si="133"/>
        <v>0</v>
      </c>
      <c r="F293" s="20">
        <f t="shared" si="133"/>
        <v>0</v>
      </c>
      <c r="G293" s="20">
        <f t="shared" si="133"/>
        <v>0</v>
      </c>
      <c r="H293" s="20">
        <f t="shared" si="133"/>
        <v>0</v>
      </c>
      <c r="I293" s="20">
        <f t="shared" si="133"/>
        <v>0</v>
      </c>
      <c r="J293" s="20">
        <f t="shared" si="133"/>
        <v>0</v>
      </c>
      <c r="K293" s="20">
        <f t="shared" si="133"/>
        <v>0</v>
      </c>
      <c r="L293" s="20">
        <f t="shared" si="133"/>
        <v>0</v>
      </c>
      <c r="M293" s="20">
        <f t="shared" si="133"/>
        <v>0</v>
      </c>
      <c r="N293" s="20">
        <f t="shared" si="133"/>
        <v>0</v>
      </c>
      <c r="O293" s="19"/>
    </row>
    <row r="294" spans="1:27" hidden="1" x14ac:dyDescent="0.2">
      <c r="A294" s="17" t="s">
        <v>353</v>
      </c>
      <c r="B294" s="16" t="s">
        <v>352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27" hidden="1" x14ac:dyDescent="0.2">
      <c r="A295" s="17" t="s">
        <v>351</v>
      </c>
      <c r="B295" s="16" t="s">
        <v>350</v>
      </c>
      <c r="C295" s="15"/>
      <c r="D295" s="15"/>
      <c r="E295" s="15">
        <f>C295+D295</f>
        <v>0</v>
      </c>
      <c r="F295" s="15">
        <f>G295+H295+I295+J295</f>
        <v>0</v>
      </c>
      <c r="G295" s="15"/>
      <c r="H295" s="15"/>
      <c r="I295" s="15"/>
      <c r="J295" s="15"/>
      <c r="K295" s="15">
        <v>0</v>
      </c>
      <c r="L295" s="15">
        <v>0</v>
      </c>
      <c r="M295" s="15">
        <v>0</v>
      </c>
      <c r="N295" s="15">
        <v>0</v>
      </c>
      <c r="O295" s="2">
        <v>1</v>
      </c>
    </row>
    <row r="296" spans="1:27" s="18" customFormat="1" hidden="1" x14ac:dyDescent="0.2">
      <c r="A296" s="22" t="s">
        <v>349</v>
      </c>
      <c r="B296" s="21" t="s">
        <v>348</v>
      </c>
      <c r="C296" s="20">
        <f t="shared" ref="C296:N296" si="134">C297+C298+C299+C300</f>
        <v>0</v>
      </c>
      <c r="D296" s="20">
        <f t="shared" si="134"/>
        <v>0</v>
      </c>
      <c r="E296" s="20">
        <f t="shared" si="134"/>
        <v>0</v>
      </c>
      <c r="F296" s="20">
        <f t="shared" si="134"/>
        <v>0</v>
      </c>
      <c r="G296" s="20">
        <f t="shared" si="134"/>
        <v>0</v>
      </c>
      <c r="H296" s="20">
        <f t="shared" si="134"/>
        <v>0</v>
      </c>
      <c r="I296" s="20">
        <f t="shared" si="134"/>
        <v>0</v>
      </c>
      <c r="J296" s="20">
        <f t="shared" si="134"/>
        <v>0</v>
      </c>
      <c r="K296" s="20">
        <f t="shared" si="134"/>
        <v>0</v>
      </c>
      <c r="L296" s="20">
        <f t="shared" si="134"/>
        <v>0</v>
      </c>
      <c r="M296" s="20">
        <f t="shared" si="134"/>
        <v>0</v>
      </c>
      <c r="N296" s="20">
        <f t="shared" si="134"/>
        <v>0</v>
      </c>
      <c r="O296" s="19"/>
    </row>
    <row r="297" spans="1:27" hidden="1" x14ac:dyDescent="0.2">
      <c r="A297" s="17" t="s">
        <v>347</v>
      </c>
      <c r="B297" s="16" t="s">
        <v>346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hidden="1" x14ac:dyDescent="0.2">
      <c r="A298" s="17" t="s">
        <v>345</v>
      </c>
      <c r="B298" s="16" t="s">
        <v>344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7" hidden="1" x14ac:dyDescent="0.2">
      <c r="A299" s="17" t="s">
        <v>343</v>
      </c>
      <c r="B299" s="16" t="s">
        <v>342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idden="1" x14ac:dyDescent="0.2">
      <c r="A300" s="17" t="s">
        <v>341</v>
      </c>
      <c r="B300" s="16" t="s">
        <v>340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s="18" customFormat="1" hidden="1" x14ac:dyDescent="0.2">
      <c r="A301" s="22" t="s">
        <v>339</v>
      </c>
      <c r="B301" s="21" t="s">
        <v>338</v>
      </c>
      <c r="C301" s="20">
        <f t="shared" ref="C301:N301" si="135">C302+C303+C304+C305</f>
        <v>0</v>
      </c>
      <c r="D301" s="20">
        <f t="shared" si="135"/>
        <v>0</v>
      </c>
      <c r="E301" s="20">
        <f t="shared" si="135"/>
        <v>0</v>
      </c>
      <c r="F301" s="20">
        <f t="shared" si="135"/>
        <v>0</v>
      </c>
      <c r="G301" s="20">
        <f t="shared" si="135"/>
        <v>0</v>
      </c>
      <c r="H301" s="20">
        <f t="shared" si="135"/>
        <v>0</v>
      </c>
      <c r="I301" s="20">
        <f t="shared" si="135"/>
        <v>0</v>
      </c>
      <c r="J301" s="20">
        <f t="shared" si="135"/>
        <v>0</v>
      </c>
      <c r="K301" s="20">
        <f t="shared" si="135"/>
        <v>0</v>
      </c>
      <c r="L301" s="20">
        <f t="shared" si="135"/>
        <v>0</v>
      </c>
      <c r="M301" s="20">
        <f t="shared" si="135"/>
        <v>0</v>
      </c>
      <c r="N301" s="20">
        <f t="shared" si="135"/>
        <v>0</v>
      </c>
      <c r="O301" s="19"/>
    </row>
    <row r="302" spans="1:27" hidden="1" x14ac:dyDescent="0.2">
      <c r="A302" s="17" t="s">
        <v>337</v>
      </c>
      <c r="B302" s="16" t="s">
        <v>336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hidden="1" x14ac:dyDescent="0.2">
      <c r="A303" s="17" t="s">
        <v>335</v>
      </c>
      <c r="B303" s="16" t="s">
        <v>334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7" hidden="1" x14ac:dyDescent="0.2">
      <c r="A304" s="17" t="s">
        <v>333</v>
      </c>
      <c r="B304" s="16" t="s">
        <v>332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331</v>
      </c>
      <c r="B305" s="16" t="s">
        <v>330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s="8" customFormat="1" hidden="1" x14ac:dyDescent="0.2">
      <c r="A306" s="14" t="s">
        <v>329</v>
      </c>
      <c r="B306" s="13" t="s">
        <v>328</v>
      </c>
      <c r="C306" s="11">
        <f t="shared" ref="C306:N306" si="136">C307+C308+C309</f>
        <v>0</v>
      </c>
      <c r="D306" s="11">
        <f t="shared" si="136"/>
        <v>0</v>
      </c>
      <c r="E306" s="11">
        <f t="shared" si="136"/>
        <v>0</v>
      </c>
      <c r="F306" s="11">
        <f t="shared" si="136"/>
        <v>0</v>
      </c>
      <c r="G306" s="11">
        <f t="shared" si="136"/>
        <v>0</v>
      </c>
      <c r="H306" s="11">
        <f t="shared" si="136"/>
        <v>0</v>
      </c>
      <c r="I306" s="11">
        <f t="shared" si="136"/>
        <v>0</v>
      </c>
      <c r="J306" s="11">
        <f t="shared" si="136"/>
        <v>0</v>
      </c>
      <c r="K306" s="11">
        <f t="shared" si="136"/>
        <v>0</v>
      </c>
      <c r="L306" s="11">
        <f t="shared" si="136"/>
        <v>0</v>
      </c>
      <c r="M306" s="11">
        <f t="shared" si="136"/>
        <v>0</v>
      </c>
      <c r="N306" s="11">
        <f t="shared" si="136"/>
        <v>0</v>
      </c>
      <c r="O306" s="10"/>
    </row>
    <row r="307" spans="1:15" s="18" customFormat="1" hidden="1" x14ac:dyDescent="0.2">
      <c r="A307" s="22" t="s">
        <v>327</v>
      </c>
      <c r="B307" s="21" t="s">
        <v>326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t="25.5" hidden="1" x14ac:dyDescent="0.2">
      <c r="A308" s="22" t="s">
        <v>325</v>
      </c>
      <c r="B308" s="21" t="s">
        <v>324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18" customFormat="1" hidden="1" x14ac:dyDescent="0.2">
      <c r="A309" s="22" t="s">
        <v>323</v>
      </c>
      <c r="B309" s="21" t="s">
        <v>322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8" customFormat="1" hidden="1" x14ac:dyDescent="0.2">
      <c r="A310" s="14" t="s">
        <v>321</v>
      </c>
      <c r="B310" s="13" t="s">
        <v>320</v>
      </c>
      <c r="C310" s="11">
        <f t="shared" ref="C310:N310" si="137">C311</f>
        <v>0</v>
      </c>
      <c r="D310" s="11">
        <f t="shared" si="137"/>
        <v>0</v>
      </c>
      <c r="E310" s="11">
        <f t="shared" si="137"/>
        <v>0</v>
      </c>
      <c r="F310" s="11">
        <f t="shared" si="137"/>
        <v>0</v>
      </c>
      <c r="G310" s="11">
        <f t="shared" si="137"/>
        <v>0</v>
      </c>
      <c r="H310" s="11">
        <f t="shared" si="137"/>
        <v>0</v>
      </c>
      <c r="I310" s="11">
        <f t="shared" si="137"/>
        <v>0</v>
      </c>
      <c r="J310" s="11">
        <f t="shared" si="137"/>
        <v>0</v>
      </c>
      <c r="K310" s="11">
        <f t="shared" si="137"/>
        <v>0</v>
      </c>
      <c r="L310" s="11">
        <f t="shared" si="137"/>
        <v>0</v>
      </c>
      <c r="M310" s="11">
        <f t="shared" si="137"/>
        <v>0</v>
      </c>
      <c r="N310" s="11">
        <f t="shared" si="137"/>
        <v>0</v>
      </c>
      <c r="O310" s="10"/>
    </row>
    <row r="311" spans="1:15" s="18" customFormat="1" hidden="1" x14ac:dyDescent="0.2">
      <c r="A311" s="22" t="s">
        <v>319</v>
      </c>
      <c r="B311" s="21" t="s">
        <v>318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t="25.5" hidden="1" x14ac:dyDescent="0.2">
      <c r="A312" s="14" t="s">
        <v>317</v>
      </c>
      <c r="B312" s="13" t="s">
        <v>316</v>
      </c>
      <c r="C312" s="11">
        <f t="shared" ref="C312:N312" si="138">C313+C328</f>
        <v>0</v>
      </c>
      <c r="D312" s="11">
        <f t="shared" si="138"/>
        <v>0</v>
      </c>
      <c r="E312" s="11">
        <f t="shared" si="138"/>
        <v>0</v>
      </c>
      <c r="F312" s="11">
        <f t="shared" si="138"/>
        <v>0</v>
      </c>
      <c r="G312" s="11">
        <f t="shared" si="138"/>
        <v>0</v>
      </c>
      <c r="H312" s="11">
        <f t="shared" si="138"/>
        <v>0</v>
      </c>
      <c r="I312" s="11">
        <f t="shared" si="138"/>
        <v>0</v>
      </c>
      <c r="J312" s="11">
        <f t="shared" si="138"/>
        <v>0</v>
      </c>
      <c r="K312" s="11">
        <f t="shared" si="138"/>
        <v>0</v>
      </c>
      <c r="L312" s="11">
        <f t="shared" si="138"/>
        <v>0</v>
      </c>
      <c r="M312" s="11">
        <f t="shared" si="138"/>
        <v>0</v>
      </c>
      <c r="N312" s="11">
        <f t="shared" si="138"/>
        <v>0</v>
      </c>
      <c r="O312" s="10"/>
    </row>
    <row r="313" spans="1:15" s="18" customFormat="1" ht="38.25" hidden="1" x14ac:dyDescent="0.2">
      <c r="A313" s="22" t="s">
        <v>315</v>
      </c>
      <c r="B313" s="21" t="s">
        <v>314</v>
      </c>
      <c r="C313" s="20">
        <f t="shared" ref="C313:N313" si="139">C314+C315+C316+C317+C318+C319+C320+C321+C322+C323+C324+C325+C326+C327</f>
        <v>0</v>
      </c>
      <c r="D313" s="20">
        <f t="shared" si="139"/>
        <v>0</v>
      </c>
      <c r="E313" s="20">
        <f t="shared" si="139"/>
        <v>0</v>
      </c>
      <c r="F313" s="20">
        <f t="shared" si="139"/>
        <v>0</v>
      </c>
      <c r="G313" s="20">
        <f t="shared" si="139"/>
        <v>0</v>
      </c>
      <c r="H313" s="20">
        <f t="shared" si="139"/>
        <v>0</v>
      </c>
      <c r="I313" s="20">
        <f t="shared" si="139"/>
        <v>0</v>
      </c>
      <c r="J313" s="20">
        <f t="shared" si="139"/>
        <v>0</v>
      </c>
      <c r="K313" s="20">
        <f t="shared" si="139"/>
        <v>0</v>
      </c>
      <c r="L313" s="20">
        <f t="shared" si="139"/>
        <v>0</v>
      </c>
      <c r="M313" s="20">
        <f t="shared" si="139"/>
        <v>0</v>
      </c>
      <c r="N313" s="20">
        <f t="shared" si="139"/>
        <v>0</v>
      </c>
      <c r="O313" s="19"/>
    </row>
    <row r="314" spans="1:15" hidden="1" x14ac:dyDescent="0.2">
      <c r="A314" s="17" t="s">
        <v>313</v>
      </c>
      <c r="B314" s="16" t="s">
        <v>312</v>
      </c>
      <c r="C314" s="15"/>
      <c r="D314" s="15"/>
      <c r="E314" s="15">
        <f t="shared" ref="E314:E327" si="140">C314+D314</f>
        <v>0</v>
      </c>
      <c r="F314" s="15">
        <f t="shared" ref="F314:F327" si="141">G314+H314+I314+J314</f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311</v>
      </c>
      <c r="B315" s="16" t="s">
        <v>310</v>
      </c>
      <c r="C315" s="15"/>
      <c r="D315" s="15"/>
      <c r="E315" s="15">
        <f t="shared" si="140"/>
        <v>0</v>
      </c>
      <c r="F315" s="15">
        <f t="shared" si="141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idden="1" x14ac:dyDescent="0.2">
      <c r="A316" s="17" t="s">
        <v>309</v>
      </c>
      <c r="B316" s="16" t="s">
        <v>308</v>
      </c>
      <c r="C316" s="15"/>
      <c r="D316" s="15"/>
      <c r="E316" s="15">
        <f t="shared" si="140"/>
        <v>0</v>
      </c>
      <c r="F316" s="15">
        <f t="shared" si="141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307</v>
      </c>
      <c r="B317" s="16" t="s">
        <v>306</v>
      </c>
      <c r="C317" s="15"/>
      <c r="D317" s="15"/>
      <c r="E317" s="15">
        <f t="shared" si="140"/>
        <v>0</v>
      </c>
      <c r="F317" s="15">
        <f t="shared" si="141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305</v>
      </c>
      <c r="B318" s="16" t="s">
        <v>304</v>
      </c>
      <c r="C318" s="15"/>
      <c r="D318" s="15"/>
      <c r="E318" s="15">
        <f t="shared" si="140"/>
        <v>0</v>
      </c>
      <c r="F318" s="15">
        <f t="shared" si="141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303</v>
      </c>
      <c r="B319" s="16" t="s">
        <v>302</v>
      </c>
      <c r="C319" s="15"/>
      <c r="D319" s="15"/>
      <c r="E319" s="15">
        <f t="shared" si="140"/>
        <v>0</v>
      </c>
      <c r="F319" s="15">
        <f t="shared" si="141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301</v>
      </c>
      <c r="B320" s="16" t="s">
        <v>300</v>
      </c>
      <c r="C320" s="15"/>
      <c r="D320" s="15"/>
      <c r="E320" s="15">
        <f t="shared" si="140"/>
        <v>0</v>
      </c>
      <c r="F320" s="15">
        <f t="shared" si="141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idden="1" x14ac:dyDescent="0.2">
      <c r="A321" s="17" t="s">
        <v>299</v>
      </c>
      <c r="B321" s="16" t="s">
        <v>298</v>
      </c>
      <c r="C321" s="15"/>
      <c r="D321" s="15"/>
      <c r="E321" s="15">
        <f t="shared" si="140"/>
        <v>0</v>
      </c>
      <c r="F321" s="15">
        <f t="shared" si="141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297</v>
      </c>
      <c r="B322" s="16" t="s">
        <v>296</v>
      </c>
      <c r="C322" s="15"/>
      <c r="D322" s="15"/>
      <c r="E322" s="15">
        <f t="shared" si="140"/>
        <v>0</v>
      </c>
      <c r="F322" s="15">
        <f t="shared" si="141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25.5" hidden="1" x14ac:dyDescent="0.2">
      <c r="A323" s="17" t="s">
        <v>295</v>
      </c>
      <c r="B323" s="16" t="s">
        <v>294</v>
      </c>
      <c r="C323" s="15"/>
      <c r="D323" s="15"/>
      <c r="E323" s="15">
        <f t="shared" si="140"/>
        <v>0</v>
      </c>
      <c r="F323" s="15">
        <f t="shared" si="141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idden="1" x14ac:dyDescent="0.2">
      <c r="A324" s="17" t="s">
        <v>293</v>
      </c>
      <c r="B324" s="16" t="s">
        <v>292</v>
      </c>
      <c r="C324" s="15"/>
      <c r="D324" s="15"/>
      <c r="E324" s="15">
        <f t="shared" si="140"/>
        <v>0</v>
      </c>
      <c r="F324" s="15">
        <f t="shared" si="141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291</v>
      </c>
      <c r="B325" s="16" t="s">
        <v>290</v>
      </c>
      <c r="C325" s="15"/>
      <c r="D325" s="15"/>
      <c r="E325" s="15">
        <f t="shared" si="140"/>
        <v>0</v>
      </c>
      <c r="F325" s="15">
        <f t="shared" si="141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289</v>
      </c>
      <c r="B326" s="16" t="s">
        <v>288</v>
      </c>
      <c r="C326" s="15"/>
      <c r="D326" s="15"/>
      <c r="E326" s="15">
        <f t="shared" si="140"/>
        <v>0</v>
      </c>
      <c r="F326" s="15">
        <f t="shared" si="141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287</v>
      </c>
      <c r="B327" s="16" t="s">
        <v>286</v>
      </c>
      <c r="C327" s="15"/>
      <c r="D327" s="15"/>
      <c r="E327" s="15">
        <f t="shared" si="140"/>
        <v>0</v>
      </c>
      <c r="F327" s="15">
        <f t="shared" si="141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s="44" customFormat="1" hidden="1" x14ac:dyDescent="0.2">
      <c r="A328" s="27" t="s">
        <v>285</v>
      </c>
      <c r="B328" s="26" t="s">
        <v>284</v>
      </c>
      <c r="C328" s="24">
        <f t="shared" ref="C328:N328" si="142">C329+C330+C331</f>
        <v>0</v>
      </c>
      <c r="D328" s="24">
        <f t="shared" si="142"/>
        <v>0</v>
      </c>
      <c r="E328" s="24">
        <f t="shared" si="142"/>
        <v>0</v>
      </c>
      <c r="F328" s="24">
        <f t="shared" si="142"/>
        <v>0</v>
      </c>
      <c r="G328" s="24">
        <f t="shared" si="142"/>
        <v>0</v>
      </c>
      <c r="H328" s="24">
        <f t="shared" si="142"/>
        <v>0</v>
      </c>
      <c r="I328" s="24">
        <f t="shared" si="142"/>
        <v>0</v>
      </c>
      <c r="J328" s="24">
        <f t="shared" si="142"/>
        <v>0</v>
      </c>
      <c r="K328" s="24">
        <f t="shared" si="142"/>
        <v>0</v>
      </c>
      <c r="L328" s="24">
        <f t="shared" si="142"/>
        <v>0</v>
      </c>
      <c r="M328" s="24">
        <f t="shared" si="142"/>
        <v>0</v>
      </c>
      <c r="N328" s="24">
        <f t="shared" si="142"/>
        <v>0</v>
      </c>
      <c r="O328" s="45"/>
    </row>
    <row r="329" spans="1:15" s="31" customFormat="1" hidden="1" x14ac:dyDescent="0.2">
      <c r="A329" s="30" t="s">
        <v>283</v>
      </c>
      <c r="B329" s="29" t="s">
        <v>282</v>
      </c>
      <c r="C329" s="28"/>
      <c r="D329" s="28"/>
      <c r="E329" s="15">
        <f>C329+D329</f>
        <v>0</v>
      </c>
      <c r="F329" s="15">
        <f>G329+H329+I329+J329</f>
        <v>0</v>
      </c>
      <c r="G329" s="28"/>
      <c r="H329" s="28"/>
      <c r="I329" s="28"/>
      <c r="J329" s="28"/>
      <c r="K329" s="28">
        <v>0</v>
      </c>
      <c r="L329" s="28">
        <v>0</v>
      </c>
      <c r="M329" s="28">
        <v>0</v>
      </c>
      <c r="N329" s="28">
        <v>0</v>
      </c>
      <c r="O329" s="47">
        <v>2</v>
      </c>
    </row>
    <row r="330" spans="1:15" ht="25.5" hidden="1" x14ac:dyDescent="0.2">
      <c r="A330" s="17" t="s">
        <v>281</v>
      </c>
      <c r="B330" s="16" t="s">
        <v>280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hidden="1" x14ac:dyDescent="0.2">
      <c r="A331" s="17" t="s">
        <v>279</v>
      </c>
      <c r="B331" s="16" t="s">
        <v>278</v>
      </c>
      <c r="C331" s="15"/>
      <c r="D331" s="15"/>
      <c r="E331" s="15">
        <f>C331+D331</f>
        <v>0</v>
      </c>
      <c r="F331" s="15">
        <f>G331+H331+I331+J331</f>
        <v>0</v>
      </c>
      <c r="G331" s="15"/>
      <c r="H331" s="15"/>
      <c r="I331" s="15"/>
      <c r="J331" s="15"/>
      <c r="K331" s="15">
        <v>0</v>
      </c>
      <c r="L331" s="15">
        <v>0</v>
      </c>
      <c r="M331" s="15">
        <v>0</v>
      </c>
      <c r="N331" s="15">
        <v>0</v>
      </c>
      <c r="O331" s="2">
        <v>2</v>
      </c>
    </row>
    <row r="332" spans="1:15" s="8" customFormat="1" hidden="1" x14ac:dyDescent="0.2">
      <c r="A332" s="14" t="s">
        <v>277</v>
      </c>
      <c r="B332" s="13" t="s">
        <v>276</v>
      </c>
      <c r="C332" s="11">
        <f t="shared" ref="C332:N332" si="143">C333+C348</f>
        <v>0</v>
      </c>
      <c r="D332" s="11">
        <f t="shared" si="143"/>
        <v>0</v>
      </c>
      <c r="E332" s="11">
        <f t="shared" si="143"/>
        <v>0</v>
      </c>
      <c r="F332" s="11">
        <f t="shared" si="143"/>
        <v>0</v>
      </c>
      <c r="G332" s="11">
        <f t="shared" si="143"/>
        <v>0</v>
      </c>
      <c r="H332" s="11">
        <f t="shared" si="143"/>
        <v>0</v>
      </c>
      <c r="I332" s="11">
        <f t="shared" si="143"/>
        <v>0</v>
      </c>
      <c r="J332" s="11">
        <f t="shared" si="143"/>
        <v>0</v>
      </c>
      <c r="K332" s="11">
        <f t="shared" si="143"/>
        <v>0</v>
      </c>
      <c r="L332" s="11">
        <f t="shared" si="143"/>
        <v>0</v>
      </c>
      <c r="M332" s="11">
        <f t="shared" si="143"/>
        <v>0</v>
      </c>
      <c r="N332" s="11">
        <f t="shared" si="143"/>
        <v>0</v>
      </c>
      <c r="O332" s="10"/>
    </row>
    <row r="333" spans="1:15" s="18" customFormat="1" ht="38.25" hidden="1" x14ac:dyDescent="0.2">
      <c r="A333" s="22" t="s">
        <v>275</v>
      </c>
      <c r="B333" s="21" t="s">
        <v>274</v>
      </c>
      <c r="C333" s="20">
        <f t="shared" ref="C333:N333" si="144">C334+C335+C336+C337+C338+C339+C340+C341+C342+C343+C344+C345+C346+C347</f>
        <v>0</v>
      </c>
      <c r="D333" s="20">
        <f t="shared" si="144"/>
        <v>0</v>
      </c>
      <c r="E333" s="20">
        <f t="shared" si="144"/>
        <v>0</v>
      </c>
      <c r="F333" s="20">
        <f t="shared" si="144"/>
        <v>0</v>
      </c>
      <c r="G333" s="20">
        <f t="shared" si="144"/>
        <v>0</v>
      </c>
      <c r="H333" s="20">
        <f t="shared" si="144"/>
        <v>0</v>
      </c>
      <c r="I333" s="20">
        <f t="shared" si="144"/>
        <v>0</v>
      </c>
      <c r="J333" s="20">
        <f t="shared" si="144"/>
        <v>0</v>
      </c>
      <c r="K333" s="20">
        <f t="shared" si="144"/>
        <v>0</v>
      </c>
      <c r="L333" s="20">
        <f t="shared" si="144"/>
        <v>0</v>
      </c>
      <c r="M333" s="20">
        <f t="shared" si="144"/>
        <v>0</v>
      </c>
      <c r="N333" s="20">
        <f t="shared" si="144"/>
        <v>0</v>
      </c>
      <c r="O333" s="19"/>
    </row>
    <row r="334" spans="1:15" hidden="1" x14ac:dyDescent="0.2">
      <c r="A334" s="17" t="s">
        <v>273</v>
      </c>
      <c r="B334" s="16" t="s">
        <v>272</v>
      </c>
      <c r="C334" s="15"/>
      <c r="D334" s="15"/>
      <c r="E334" s="15">
        <f t="shared" ref="E334:E347" si="145">C334+D334</f>
        <v>0</v>
      </c>
      <c r="F334" s="15">
        <f t="shared" ref="F334:F347" si="146">G334+H334+I334+J334</f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271</v>
      </c>
      <c r="B335" s="16" t="s">
        <v>270</v>
      </c>
      <c r="C335" s="15"/>
      <c r="D335" s="15"/>
      <c r="E335" s="15">
        <f t="shared" si="145"/>
        <v>0</v>
      </c>
      <c r="F335" s="15">
        <f t="shared" si="146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269</v>
      </c>
      <c r="B336" s="16" t="s">
        <v>268</v>
      </c>
      <c r="C336" s="15"/>
      <c r="D336" s="15"/>
      <c r="E336" s="15">
        <f t="shared" si="145"/>
        <v>0</v>
      </c>
      <c r="F336" s="15">
        <f t="shared" si="146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267</v>
      </c>
      <c r="B337" s="16" t="s">
        <v>266</v>
      </c>
      <c r="C337" s="15"/>
      <c r="D337" s="15"/>
      <c r="E337" s="15">
        <f t="shared" si="145"/>
        <v>0</v>
      </c>
      <c r="F337" s="15">
        <f t="shared" si="146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265</v>
      </c>
      <c r="B338" s="16" t="s">
        <v>264</v>
      </c>
      <c r="C338" s="15"/>
      <c r="D338" s="15"/>
      <c r="E338" s="15">
        <f t="shared" si="145"/>
        <v>0</v>
      </c>
      <c r="F338" s="15">
        <f t="shared" si="146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263</v>
      </c>
      <c r="B339" s="16" t="s">
        <v>262</v>
      </c>
      <c r="C339" s="15"/>
      <c r="D339" s="15"/>
      <c r="E339" s="15">
        <f t="shared" si="145"/>
        <v>0</v>
      </c>
      <c r="F339" s="15">
        <f t="shared" si="146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261</v>
      </c>
      <c r="B340" s="16" t="s">
        <v>260</v>
      </c>
      <c r="C340" s="15"/>
      <c r="D340" s="15"/>
      <c r="E340" s="15">
        <f t="shared" si="145"/>
        <v>0</v>
      </c>
      <c r="F340" s="15">
        <f t="shared" si="146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259</v>
      </c>
      <c r="B341" s="16" t="s">
        <v>258</v>
      </c>
      <c r="C341" s="15"/>
      <c r="D341" s="15"/>
      <c r="E341" s="15">
        <f t="shared" si="145"/>
        <v>0</v>
      </c>
      <c r="F341" s="15">
        <f t="shared" si="146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257</v>
      </c>
      <c r="B342" s="16" t="s">
        <v>256</v>
      </c>
      <c r="C342" s="15"/>
      <c r="D342" s="15"/>
      <c r="E342" s="15">
        <f t="shared" si="145"/>
        <v>0</v>
      </c>
      <c r="F342" s="15">
        <f t="shared" si="146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1</v>
      </c>
    </row>
    <row r="343" spans="1:15" hidden="1" x14ac:dyDescent="0.2">
      <c r="A343" s="17" t="s">
        <v>255</v>
      </c>
      <c r="B343" s="16" t="s">
        <v>254</v>
      </c>
      <c r="C343" s="15"/>
      <c r="D343" s="15"/>
      <c r="E343" s="15">
        <f t="shared" si="145"/>
        <v>0</v>
      </c>
      <c r="F343" s="15">
        <f t="shared" si="146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253</v>
      </c>
      <c r="B344" s="16" t="s">
        <v>252</v>
      </c>
      <c r="C344" s="15"/>
      <c r="D344" s="15"/>
      <c r="E344" s="15">
        <f t="shared" si="145"/>
        <v>0</v>
      </c>
      <c r="F344" s="15">
        <f t="shared" si="146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251</v>
      </c>
      <c r="B345" s="16" t="s">
        <v>250</v>
      </c>
      <c r="C345" s="15"/>
      <c r="D345" s="15"/>
      <c r="E345" s="15">
        <f t="shared" si="145"/>
        <v>0</v>
      </c>
      <c r="F345" s="15">
        <f t="shared" si="146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249</v>
      </c>
      <c r="B346" s="16" t="s">
        <v>248</v>
      </c>
      <c r="C346" s="15"/>
      <c r="D346" s="15"/>
      <c r="E346" s="15">
        <f t="shared" si="145"/>
        <v>0</v>
      </c>
      <c r="F346" s="15">
        <f t="shared" si="146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hidden="1" x14ac:dyDescent="0.2">
      <c r="A347" s="17" t="s">
        <v>247</v>
      </c>
      <c r="B347" s="16" t="s">
        <v>246</v>
      </c>
      <c r="C347" s="15"/>
      <c r="D347" s="15"/>
      <c r="E347" s="15">
        <f t="shared" si="145"/>
        <v>0</v>
      </c>
      <c r="F347" s="15">
        <f t="shared" si="146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1</v>
      </c>
    </row>
    <row r="348" spans="1:15" s="18" customFormat="1" ht="25.5" hidden="1" x14ac:dyDescent="0.2">
      <c r="A348" s="22" t="s">
        <v>245</v>
      </c>
      <c r="B348" s="21" t="s">
        <v>244</v>
      </c>
      <c r="C348" s="20">
        <f t="shared" ref="C348:N348" si="147">C349+C350</f>
        <v>0</v>
      </c>
      <c r="D348" s="20">
        <f t="shared" si="147"/>
        <v>0</v>
      </c>
      <c r="E348" s="20">
        <f t="shared" si="147"/>
        <v>0</v>
      </c>
      <c r="F348" s="20">
        <f t="shared" si="147"/>
        <v>0</v>
      </c>
      <c r="G348" s="20">
        <f t="shared" si="147"/>
        <v>0</v>
      </c>
      <c r="H348" s="20">
        <f t="shared" si="147"/>
        <v>0</v>
      </c>
      <c r="I348" s="20">
        <f t="shared" si="147"/>
        <v>0</v>
      </c>
      <c r="J348" s="20">
        <f t="shared" si="147"/>
        <v>0</v>
      </c>
      <c r="K348" s="20">
        <f t="shared" si="147"/>
        <v>0</v>
      </c>
      <c r="L348" s="20">
        <f t="shared" si="147"/>
        <v>0</v>
      </c>
      <c r="M348" s="20">
        <f t="shared" si="147"/>
        <v>0</v>
      </c>
      <c r="N348" s="20">
        <f t="shared" si="147"/>
        <v>0</v>
      </c>
      <c r="O348" s="19"/>
    </row>
    <row r="349" spans="1:15" hidden="1" x14ac:dyDescent="0.2">
      <c r="A349" s="17" t="s">
        <v>243</v>
      </c>
      <c r="B349" s="16" t="s">
        <v>242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hidden="1" x14ac:dyDescent="0.2">
      <c r="A350" s="17" t="s">
        <v>241</v>
      </c>
      <c r="B350" s="16" t="s">
        <v>240</v>
      </c>
      <c r="C350" s="15"/>
      <c r="D350" s="15"/>
      <c r="E350" s="15">
        <f>C350+D350</f>
        <v>0</v>
      </c>
      <c r="F350" s="15">
        <f>G350+H350+I350+J350</f>
        <v>0</v>
      </c>
      <c r="G350" s="15"/>
      <c r="H350" s="15"/>
      <c r="I350" s="15"/>
      <c r="J350" s="15"/>
      <c r="K350" s="15">
        <v>0</v>
      </c>
      <c r="L350" s="15">
        <v>0</v>
      </c>
      <c r="M350" s="15">
        <v>0</v>
      </c>
      <c r="N350" s="15">
        <v>0</v>
      </c>
      <c r="O350" s="2">
        <v>1</v>
      </c>
    </row>
    <row r="351" spans="1:15" s="8" customFormat="1" ht="38.25" hidden="1" x14ac:dyDescent="0.2">
      <c r="A351" s="14" t="s">
        <v>239</v>
      </c>
      <c r="B351" s="13" t="s">
        <v>238</v>
      </c>
      <c r="C351" s="11">
        <f t="shared" ref="C351:N351" si="148">C352+C354+C356+C358+C362+C364+C368+C372+C376+C380+C384+C388+C392+C396+C400+C404</f>
        <v>0</v>
      </c>
      <c r="D351" s="11">
        <f t="shared" si="148"/>
        <v>109.65</v>
      </c>
      <c r="E351" s="11">
        <f t="shared" si="148"/>
        <v>109.65</v>
      </c>
      <c r="F351" s="11">
        <f t="shared" si="148"/>
        <v>109.65</v>
      </c>
      <c r="G351" s="11">
        <f t="shared" si="148"/>
        <v>0</v>
      </c>
      <c r="H351" s="11">
        <f t="shared" si="148"/>
        <v>0</v>
      </c>
      <c r="I351" s="11">
        <f t="shared" si="148"/>
        <v>109.65</v>
      </c>
      <c r="J351" s="11">
        <f t="shared" si="148"/>
        <v>0</v>
      </c>
      <c r="K351" s="11">
        <f t="shared" si="148"/>
        <v>0</v>
      </c>
      <c r="L351" s="11">
        <f t="shared" si="148"/>
        <v>0</v>
      </c>
      <c r="M351" s="11">
        <f t="shared" si="148"/>
        <v>0</v>
      </c>
      <c r="N351" s="11">
        <f t="shared" si="148"/>
        <v>0</v>
      </c>
      <c r="O351" s="10"/>
    </row>
    <row r="352" spans="1:15" s="18" customFormat="1" hidden="1" x14ac:dyDescent="0.2">
      <c r="A352" s="22" t="s">
        <v>237</v>
      </c>
      <c r="B352" s="21" t="s">
        <v>236</v>
      </c>
      <c r="C352" s="20">
        <f t="shared" ref="C352:N352" si="149">C353</f>
        <v>0</v>
      </c>
      <c r="D352" s="20">
        <f t="shared" si="149"/>
        <v>0</v>
      </c>
      <c r="E352" s="20">
        <f t="shared" si="149"/>
        <v>0</v>
      </c>
      <c r="F352" s="20">
        <f t="shared" si="149"/>
        <v>0</v>
      </c>
      <c r="G352" s="20">
        <f t="shared" si="149"/>
        <v>0</v>
      </c>
      <c r="H352" s="20">
        <f t="shared" si="149"/>
        <v>0</v>
      </c>
      <c r="I352" s="20">
        <f t="shared" si="149"/>
        <v>0</v>
      </c>
      <c r="J352" s="20">
        <f t="shared" si="149"/>
        <v>0</v>
      </c>
      <c r="K352" s="20">
        <f t="shared" si="149"/>
        <v>0</v>
      </c>
      <c r="L352" s="20">
        <f t="shared" si="149"/>
        <v>0</v>
      </c>
      <c r="M352" s="20">
        <f t="shared" si="149"/>
        <v>0</v>
      </c>
      <c r="N352" s="20">
        <f t="shared" si="149"/>
        <v>0</v>
      </c>
      <c r="O352" s="19"/>
    </row>
    <row r="353" spans="1:36" hidden="1" x14ac:dyDescent="0.2">
      <c r="A353" s="17" t="s">
        <v>100</v>
      </c>
      <c r="B353" s="16" t="s">
        <v>235</v>
      </c>
      <c r="C353" s="15"/>
      <c r="D353" s="15"/>
      <c r="E353" s="15">
        <f>C353+D353</f>
        <v>0</v>
      </c>
      <c r="F353" s="15">
        <f>G353+H353+I353+J353</f>
        <v>0</v>
      </c>
      <c r="G353" s="15"/>
      <c r="H353" s="15"/>
      <c r="I353" s="15"/>
      <c r="J353" s="15"/>
      <c r="K353" s="15">
        <v>0</v>
      </c>
      <c r="L353" s="15">
        <v>0</v>
      </c>
      <c r="M353" s="15">
        <v>0</v>
      </c>
      <c r="N353" s="15">
        <v>0</v>
      </c>
      <c r="O353" s="2">
        <v>2</v>
      </c>
    </row>
    <row r="354" spans="1:36" s="18" customFormat="1" hidden="1" x14ac:dyDescent="0.2">
      <c r="A354" s="22" t="s">
        <v>234</v>
      </c>
      <c r="B354" s="21" t="s">
        <v>233</v>
      </c>
      <c r="C354" s="20">
        <f t="shared" ref="C354:N354" si="150">C355</f>
        <v>0</v>
      </c>
      <c r="D354" s="20">
        <f t="shared" si="150"/>
        <v>0</v>
      </c>
      <c r="E354" s="20">
        <f t="shared" si="150"/>
        <v>0</v>
      </c>
      <c r="F354" s="20">
        <f t="shared" si="150"/>
        <v>0</v>
      </c>
      <c r="G354" s="20">
        <f t="shared" si="150"/>
        <v>0</v>
      </c>
      <c r="H354" s="20">
        <f t="shared" si="150"/>
        <v>0</v>
      </c>
      <c r="I354" s="20">
        <f t="shared" si="150"/>
        <v>0</v>
      </c>
      <c r="J354" s="20">
        <f t="shared" si="150"/>
        <v>0</v>
      </c>
      <c r="K354" s="20">
        <f t="shared" si="150"/>
        <v>0</v>
      </c>
      <c r="L354" s="20">
        <f t="shared" si="150"/>
        <v>0</v>
      </c>
      <c r="M354" s="20">
        <f t="shared" si="150"/>
        <v>0</v>
      </c>
      <c r="N354" s="20">
        <f t="shared" si="150"/>
        <v>0</v>
      </c>
      <c r="O354" s="19"/>
    </row>
    <row r="355" spans="1:36" hidden="1" x14ac:dyDescent="0.2">
      <c r="A355" s="17" t="s">
        <v>100</v>
      </c>
      <c r="B355" s="16" t="s">
        <v>232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36" s="18" customFormat="1" hidden="1" x14ac:dyDescent="0.2">
      <c r="A356" s="22" t="s">
        <v>231</v>
      </c>
      <c r="B356" s="21" t="s">
        <v>230</v>
      </c>
      <c r="C356" s="20">
        <f t="shared" ref="C356:N356" si="151">C357</f>
        <v>0</v>
      </c>
      <c r="D356" s="20">
        <f t="shared" si="151"/>
        <v>0</v>
      </c>
      <c r="E356" s="20">
        <f t="shared" si="151"/>
        <v>0</v>
      </c>
      <c r="F356" s="20">
        <f t="shared" si="151"/>
        <v>0</v>
      </c>
      <c r="G356" s="20">
        <f t="shared" si="151"/>
        <v>0</v>
      </c>
      <c r="H356" s="20">
        <f t="shared" si="151"/>
        <v>0</v>
      </c>
      <c r="I356" s="20">
        <f t="shared" si="151"/>
        <v>0</v>
      </c>
      <c r="J356" s="20">
        <f t="shared" si="151"/>
        <v>0</v>
      </c>
      <c r="K356" s="20">
        <f t="shared" si="151"/>
        <v>0</v>
      </c>
      <c r="L356" s="20">
        <f t="shared" si="151"/>
        <v>0</v>
      </c>
      <c r="M356" s="20">
        <f t="shared" si="151"/>
        <v>0</v>
      </c>
      <c r="N356" s="20">
        <f t="shared" si="151"/>
        <v>0</v>
      </c>
      <c r="O356" s="19"/>
    </row>
    <row r="357" spans="1:36" hidden="1" x14ac:dyDescent="0.2">
      <c r="A357" s="17" t="s">
        <v>100</v>
      </c>
      <c r="B357" s="16" t="s">
        <v>229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36" s="18" customFormat="1" ht="25.5" hidden="1" x14ac:dyDescent="0.2">
      <c r="A358" s="22" t="s">
        <v>228</v>
      </c>
      <c r="B358" s="21" t="s">
        <v>227</v>
      </c>
      <c r="C358" s="20">
        <f t="shared" ref="C358:N358" si="152">C359+C360+C361</f>
        <v>0</v>
      </c>
      <c r="D358" s="20">
        <f t="shared" si="152"/>
        <v>0</v>
      </c>
      <c r="E358" s="20">
        <f t="shared" si="152"/>
        <v>0</v>
      </c>
      <c r="F358" s="20">
        <f t="shared" si="152"/>
        <v>0</v>
      </c>
      <c r="G358" s="20">
        <f t="shared" si="152"/>
        <v>0</v>
      </c>
      <c r="H358" s="20">
        <f t="shared" si="152"/>
        <v>0</v>
      </c>
      <c r="I358" s="20">
        <f t="shared" si="152"/>
        <v>0</v>
      </c>
      <c r="J358" s="20">
        <f t="shared" si="152"/>
        <v>0</v>
      </c>
      <c r="K358" s="20">
        <f t="shared" si="152"/>
        <v>0</v>
      </c>
      <c r="L358" s="20">
        <f t="shared" si="152"/>
        <v>0</v>
      </c>
      <c r="M358" s="20">
        <f t="shared" si="152"/>
        <v>0</v>
      </c>
      <c r="N358" s="20">
        <f t="shared" si="152"/>
        <v>0</v>
      </c>
      <c r="O358" s="19"/>
    </row>
    <row r="359" spans="1:36" hidden="1" x14ac:dyDescent="0.2">
      <c r="A359" s="17" t="s">
        <v>104</v>
      </c>
      <c r="B359" s="16" t="s">
        <v>226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36" hidden="1" x14ac:dyDescent="0.2">
      <c r="A360" s="17" t="s">
        <v>102</v>
      </c>
      <c r="B360" s="16" t="s">
        <v>225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36" hidden="1" x14ac:dyDescent="0.2">
      <c r="A361" s="17" t="s">
        <v>100</v>
      </c>
      <c r="B361" s="16" t="s">
        <v>224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36" s="18" customFormat="1" hidden="1" x14ac:dyDescent="0.2">
      <c r="A362" s="22" t="s">
        <v>223</v>
      </c>
      <c r="B362" s="21" t="s">
        <v>222</v>
      </c>
      <c r="C362" s="20">
        <f t="shared" ref="C362:N362" si="153">C363</f>
        <v>0</v>
      </c>
      <c r="D362" s="20">
        <f t="shared" si="153"/>
        <v>0</v>
      </c>
      <c r="E362" s="20">
        <f t="shared" si="153"/>
        <v>0</v>
      </c>
      <c r="F362" s="20">
        <f t="shared" si="153"/>
        <v>0</v>
      </c>
      <c r="G362" s="20">
        <f t="shared" si="153"/>
        <v>0</v>
      </c>
      <c r="H362" s="20">
        <f t="shared" si="153"/>
        <v>0</v>
      </c>
      <c r="I362" s="20">
        <f t="shared" si="153"/>
        <v>0</v>
      </c>
      <c r="J362" s="20">
        <f t="shared" si="153"/>
        <v>0</v>
      </c>
      <c r="K362" s="20">
        <f t="shared" si="153"/>
        <v>0</v>
      </c>
      <c r="L362" s="20">
        <f t="shared" si="153"/>
        <v>0</v>
      </c>
      <c r="M362" s="20">
        <f t="shared" si="153"/>
        <v>0</v>
      </c>
      <c r="N362" s="20">
        <f t="shared" si="153"/>
        <v>0</v>
      </c>
      <c r="O362" s="19"/>
    </row>
    <row r="363" spans="1:36" hidden="1" x14ac:dyDescent="0.2">
      <c r="A363" s="17" t="s">
        <v>100</v>
      </c>
      <c r="B363" s="16" t="s">
        <v>221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36" s="18" customFormat="1" hidden="1" x14ac:dyDescent="0.2">
      <c r="A364" s="22" t="s">
        <v>220</v>
      </c>
      <c r="B364" s="21" t="s">
        <v>219</v>
      </c>
      <c r="C364" s="20">
        <f t="shared" ref="C364:N364" si="154">C365+C366+C367</f>
        <v>0</v>
      </c>
      <c r="D364" s="20">
        <f t="shared" si="154"/>
        <v>0</v>
      </c>
      <c r="E364" s="20">
        <f t="shared" si="154"/>
        <v>0</v>
      </c>
      <c r="F364" s="20">
        <f t="shared" si="154"/>
        <v>0</v>
      </c>
      <c r="G364" s="20">
        <f t="shared" si="154"/>
        <v>0</v>
      </c>
      <c r="H364" s="20">
        <f t="shared" si="154"/>
        <v>0</v>
      </c>
      <c r="I364" s="20">
        <f t="shared" si="154"/>
        <v>0</v>
      </c>
      <c r="J364" s="20">
        <f t="shared" si="154"/>
        <v>0</v>
      </c>
      <c r="K364" s="20">
        <f t="shared" si="154"/>
        <v>0</v>
      </c>
      <c r="L364" s="20">
        <f t="shared" si="154"/>
        <v>0</v>
      </c>
      <c r="M364" s="20">
        <f t="shared" si="154"/>
        <v>0</v>
      </c>
      <c r="N364" s="20">
        <f t="shared" si="154"/>
        <v>0</v>
      </c>
      <c r="O364" s="19"/>
    </row>
    <row r="365" spans="1:36" hidden="1" x14ac:dyDescent="0.2">
      <c r="A365" s="17" t="s">
        <v>104</v>
      </c>
      <c r="B365" s="16" t="s">
        <v>218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36" hidden="1" x14ac:dyDescent="0.2">
      <c r="A366" s="17" t="s">
        <v>102</v>
      </c>
      <c r="B366" s="16" t="s">
        <v>217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36" hidden="1" x14ac:dyDescent="0.2">
      <c r="A367" s="17" t="s">
        <v>100</v>
      </c>
      <c r="B367" s="16" t="s">
        <v>216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36" s="18" customFormat="1" ht="24" customHeight="1" x14ac:dyDescent="0.2">
      <c r="A368" s="34" t="s">
        <v>215</v>
      </c>
      <c r="B368" s="43" t="s">
        <v>214</v>
      </c>
      <c r="C368" s="42">
        <f t="shared" ref="C368:N368" si="155">C369+C370+C371</f>
        <v>0</v>
      </c>
      <c r="D368" s="42">
        <f t="shared" si="155"/>
        <v>109.65</v>
      </c>
      <c r="E368" s="42">
        <f t="shared" si="155"/>
        <v>109.65</v>
      </c>
      <c r="F368" s="42">
        <f t="shared" si="155"/>
        <v>109.65</v>
      </c>
      <c r="G368" s="42">
        <f t="shared" si="155"/>
        <v>0</v>
      </c>
      <c r="H368" s="42">
        <f t="shared" si="155"/>
        <v>0</v>
      </c>
      <c r="I368" s="42">
        <f t="shared" si="155"/>
        <v>109.65</v>
      </c>
      <c r="J368" s="42">
        <f t="shared" si="155"/>
        <v>0</v>
      </c>
      <c r="K368" s="20">
        <f t="shared" si="155"/>
        <v>0</v>
      </c>
      <c r="L368" s="20">
        <f t="shared" si="155"/>
        <v>0</v>
      </c>
      <c r="M368" s="20">
        <f t="shared" si="155"/>
        <v>0</v>
      </c>
      <c r="N368" s="20">
        <f t="shared" si="155"/>
        <v>0</v>
      </c>
      <c r="O368" s="19"/>
      <c r="AD368" s="537" t="s">
        <v>958</v>
      </c>
      <c r="AE368" s="537"/>
      <c r="AG368" s="1044" t="s">
        <v>1033</v>
      </c>
      <c r="AH368" s="1045"/>
      <c r="AI368" s="1045"/>
      <c r="AJ368" s="1046"/>
    </row>
    <row r="369" spans="1:36" ht="19.5" customHeight="1" x14ac:dyDescent="0.2">
      <c r="A369" s="51" t="s">
        <v>104</v>
      </c>
      <c r="B369" s="50" t="s">
        <v>213</v>
      </c>
      <c r="C369" s="48"/>
      <c r="D369" s="48">
        <v>10.96</v>
      </c>
      <c r="E369" s="48">
        <f>C369+D369</f>
        <v>10.96</v>
      </c>
      <c r="F369" s="48">
        <f>G369+H369+I369+J369</f>
        <v>10.96</v>
      </c>
      <c r="G369" s="48"/>
      <c r="H369" s="48"/>
      <c r="I369" s="48">
        <v>10.96</v>
      </c>
      <c r="J369" s="48"/>
      <c r="K369" s="15">
        <v>0</v>
      </c>
      <c r="L369" s="15">
        <v>0</v>
      </c>
      <c r="M369" s="15">
        <v>0</v>
      </c>
      <c r="N369" s="15">
        <v>0</v>
      </c>
      <c r="O369" s="2">
        <v>2</v>
      </c>
      <c r="AD369" s="981" t="s">
        <v>1038</v>
      </c>
      <c r="AE369" s="981"/>
      <c r="AG369" s="1047" t="s">
        <v>1034</v>
      </c>
      <c r="AH369" s="239"/>
      <c r="AI369" s="1048">
        <v>0.9</v>
      </c>
      <c r="AJ369" s="1049"/>
    </row>
    <row r="370" spans="1:36" ht="17.25" customHeight="1" thickBot="1" x14ac:dyDescent="0.25">
      <c r="A370" s="51" t="s">
        <v>102</v>
      </c>
      <c r="B370" s="50" t="s">
        <v>212</v>
      </c>
      <c r="C370" s="48"/>
      <c r="D370" s="48">
        <v>98.69</v>
      </c>
      <c r="E370" s="48">
        <f>C370+D370</f>
        <v>98.69</v>
      </c>
      <c r="F370" s="48">
        <f>G370+H370+I370+J370</f>
        <v>98.69</v>
      </c>
      <c r="G370" s="48"/>
      <c r="H370" s="48"/>
      <c r="I370" s="48">
        <v>98.69</v>
      </c>
      <c r="J370" s="48"/>
      <c r="K370" s="15">
        <v>0</v>
      </c>
      <c r="L370" s="15">
        <v>0</v>
      </c>
      <c r="M370" s="15">
        <v>0</v>
      </c>
      <c r="N370" s="15">
        <v>0</v>
      </c>
      <c r="O370" s="2">
        <v>2</v>
      </c>
      <c r="AD370" s="981" t="s">
        <v>1039</v>
      </c>
      <c r="AE370" s="981"/>
      <c r="AG370" s="1050" t="s">
        <v>1035</v>
      </c>
      <c r="AH370" s="1051"/>
      <c r="AI370" s="1051"/>
      <c r="AJ370" s="1052">
        <v>0.1</v>
      </c>
    </row>
    <row r="371" spans="1:36" ht="0.75" customHeight="1" x14ac:dyDescent="0.2">
      <c r="A371" s="51" t="s">
        <v>100</v>
      </c>
      <c r="B371" s="50" t="s">
        <v>211</v>
      </c>
      <c r="C371" s="48"/>
      <c r="D371" s="48"/>
      <c r="E371" s="48">
        <f>C371+D371</f>
        <v>0</v>
      </c>
      <c r="F371" s="48">
        <f>G371+H371+I371+J371</f>
        <v>0</v>
      </c>
      <c r="G371" s="48"/>
      <c r="H371" s="48"/>
      <c r="I371" s="48"/>
      <c r="J371" s="48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36" s="18" customFormat="1" ht="0.75" hidden="1" customHeight="1" x14ac:dyDescent="0.2">
      <c r="A372" s="22" t="s">
        <v>210</v>
      </c>
      <c r="B372" s="21" t="s">
        <v>209</v>
      </c>
      <c r="C372" s="20">
        <f t="shared" ref="C372:N372" si="156">C373+C374+C375</f>
        <v>0</v>
      </c>
      <c r="D372" s="20">
        <f t="shared" si="156"/>
        <v>0</v>
      </c>
      <c r="E372" s="20">
        <f t="shared" si="156"/>
        <v>0</v>
      </c>
      <c r="F372" s="20">
        <f t="shared" si="156"/>
        <v>0</v>
      </c>
      <c r="G372" s="20">
        <f t="shared" si="156"/>
        <v>0</v>
      </c>
      <c r="H372" s="20">
        <f t="shared" si="156"/>
        <v>0</v>
      </c>
      <c r="I372" s="20">
        <f t="shared" si="156"/>
        <v>0</v>
      </c>
      <c r="J372" s="20">
        <f t="shared" si="156"/>
        <v>0</v>
      </c>
      <c r="K372" s="20">
        <f t="shared" si="156"/>
        <v>0</v>
      </c>
      <c r="L372" s="20">
        <f t="shared" si="156"/>
        <v>0</v>
      </c>
      <c r="M372" s="20">
        <f t="shared" si="156"/>
        <v>0</v>
      </c>
      <c r="N372" s="20">
        <f t="shared" si="156"/>
        <v>0</v>
      </c>
      <c r="O372" s="19"/>
    </row>
    <row r="373" spans="1:36" ht="21.75" hidden="1" customHeight="1" x14ac:dyDescent="0.2">
      <c r="A373" s="17" t="s">
        <v>104</v>
      </c>
      <c r="B373" s="16" t="s">
        <v>208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36" ht="32.25" hidden="1" customHeight="1" x14ac:dyDescent="0.2">
      <c r="A374" s="17" t="s">
        <v>102</v>
      </c>
      <c r="B374" s="16" t="s">
        <v>207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36" ht="40.5" hidden="1" customHeight="1" x14ac:dyDescent="0.2">
      <c r="A375" s="17" t="s">
        <v>100</v>
      </c>
      <c r="B375" s="16" t="s">
        <v>206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36" s="18" customFormat="1" ht="24.75" hidden="1" customHeight="1" x14ac:dyDescent="0.2">
      <c r="A376" s="22" t="s">
        <v>205</v>
      </c>
      <c r="B376" s="21" t="s">
        <v>204</v>
      </c>
      <c r="C376" s="20">
        <f t="shared" ref="C376:N376" si="157">C377+C378+C379</f>
        <v>0</v>
      </c>
      <c r="D376" s="20">
        <f t="shared" si="157"/>
        <v>0</v>
      </c>
      <c r="E376" s="20">
        <f t="shared" si="157"/>
        <v>0</v>
      </c>
      <c r="F376" s="20">
        <f t="shared" si="157"/>
        <v>0</v>
      </c>
      <c r="G376" s="20">
        <f t="shared" si="157"/>
        <v>0</v>
      </c>
      <c r="H376" s="20">
        <f t="shared" si="157"/>
        <v>0</v>
      </c>
      <c r="I376" s="20">
        <f t="shared" si="157"/>
        <v>0</v>
      </c>
      <c r="J376" s="20">
        <f t="shared" si="157"/>
        <v>0</v>
      </c>
      <c r="K376" s="20">
        <f t="shared" si="157"/>
        <v>0</v>
      </c>
      <c r="L376" s="20">
        <f t="shared" si="157"/>
        <v>0</v>
      </c>
      <c r="M376" s="20">
        <f t="shared" si="157"/>
        <v>0</v>
      </c>
      <c r="N376" s="20">
        <f t="shared" si="157"/>
        <v>0</v>
      </c>
      <c r="O376" s="19"/>
    </row>
    <row r="377" spans="1:36" ht="25.5" hidden="1" customHeight="1" x14ac:dyDescent="0.2">
      <c r="A377" s="17" t="s">
        <v>104</v>
      </c>
      <c r="B377" s="16" t="s">
        <v>203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36" ht="0.75" hidden="1" customHeight="1" x14ac:dyDescent="0.2">
      <c r="A378" s="17" t="s">
        <v>102</v>
      </c>
      <c r="B378" s="16" t="s">
        <v>202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36" ht="17.25" hidden="1" customHeight="1" x14ac:dyDescent="0.2">
      <c r="A379" s="17" t="s">
        <v>100</v>
      </c>
      <c r="B379" s="16" t="s">
        <v>201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36" s="18" customFormat="1" ht="18" hidden="1" customHeight="1" x14ac:dyDescent="0.2">
      <c r="A380" s="22" t="s">
        <v>200</v>
      </c>
      <c r="B380" s="21" t="s">
        <v>199</v>
      </c>
      <c r="C380" s="20">
        <f t="shared" ref="C380:N380" si="158">C381+C382+C383</f>
        <v>0</v>
      </c>
      <c r="D380" s="20">
        <f t="shared" si="158"/>
        <v>0</v>
      </c>
      <c r="E380" s="20">
        <f t="shared" si="158"/>
        <v>0</v>
      </c>
      <c r="F380" s="20">
        <f t="shared" si="158"/>
        <v>0</v>
      </c>
      <c r="G380" s="20">
        <f t="shared" si="158"/>
        <v>0</v>
      </c>
      <c r="H380" s="20">
        <f t="shared" si="158"/>
        <v>0</v>
      </c>
      <c r="I380" s="20">
        <f t="shared" si="158"/>
        <v>0</v>
      </c>
      <c r="J380" s="20">
        <f t="shared" si="158"/>
        <v>0</v>
      </c>
      <c r="K380" s="20">
        <f t="shared" si="158"/>
        <v>0</v>
      </c>
      <c r="L380" s="20">
        <f t="shared" si="158"/>
        <v>0</v>
      </c>
      <c r="M380" s="20">
        <f t="shared" si="158"/>
        <v>0</v>
      </c>
      <c r="N380" s="20">
        <f t="shared" si="158"/>
        <v>0</v>
      </c>
      <c r="O380" s="19"/>
    </row>
    <row r="381" spans="1:36" ht="14.25" hidden="1" customHeight="1" x14ac:dyDescent="0.2">
      <c r="A381" s="17" t="s">
        <v>104</v>
      </c>
      <c r="B381" s="16" t="s">
        <v>198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36" ht="23.25" hidden="1" customHeight="1" x14ac:dyDescent="0.2">
      <c r="A382" s="17" t="s">
        <v>102</v>
      </c>
      <c r="B382" s="16" t="s">
        <v>197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36" ht="16.5" hidden="1" customHeight="1" x14ac:dyDescent="0.2">
      <c r="A383" s="17" t="s">
        <v>100</v>
      </c>
      <c r="B383" s="16" t="s">
        <v>196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36" s="18" customFormat="1" ht="7.5" hidden="1" customHeight="1" x14ac:dyDescent="0.2">
      <c r="A384" s="22" t="s">
        <v>195</v>
      </c>
      <c r="B384" s="21" t="s">
        <v>194</v>
      </c>
      <c r="C384" s="20">
        <f t="shared" ref="C384:N384" si="159">C385+C386+C387</f>
        <v>0</v>
      </c>
      <c r="D384" s="20">
        <f t="shared" si="159"/>
        <v>0</v>
      </c>
      <c r="E384" s="20">
        <f t="shared" si="159"/>
        <v>0</v>
      </c>
      <c r="F384" s="20">
        <f t="shared" si="159"/>
        <v>0</v>
      </c>
      <c r="G384" s="20">
        <f t="shared" si="159"/>
        <v>0</v>
      </c>
      <c r="H384" s="20">
        <f t="shared" si="159"/>
        <v>0</v>
      </c>
      <c r="I384" s="20">
        <f t="shared" si="159"/>
        <v>0</v>
      </c>
      <c r="J384" s="20">
        <f t="shared" si="159"/>
        <v>0</v>
      </c>
      <c r="K384" s="20">
        <f t="shared" si="159"/>
        <v>0</v>
      </c>
      <c r="L384" s="20">
        <f t="shared" si="159"/>
        <v>0</v>
      </c>
      <c r="M384" s="20">
        <f t="shared" si="159"/>
        <v>0</v>
      </c>
      <c r="N384" s="20">
        <f t="shared" si="159"/>
        <v>0</v>
      </c>
      <c r="O384" s="19"/>
    </row>
    <row r="385" spans="1:15" ht="27.75" hidden="1" customHeight="1" x14ac:dyDescent="0.2">
      <c r="A385" s="17" t="s">
        <v>104</v>
      </c>
      <c r="B385" s="16" t="s">
        <v>193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t="30" hidden="1" customHeight="1" x14ac:dyDescent="0.2">
      <c r="A386" s="17" t="s">
        <v>102</v>
      </c>
      <c r="B386" s="16" t="s">
        <v>192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ht="19.5" hidden="1" customHeight="1" x14ac:dyDescent="0.2">
      <c r="A387" s="17" t="s">
        <v>100</v>
      </c>
      <c r="B387" s="16" t="s">
        <v>191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s="18" customFormat="1" ht="23.25" hidden="1" customHeight="1" x14ac:dyDescent="0.2">
      <c r="A388" s="22" t="s">
        <v>190</v>
      </c>
      <c r="B388" s="21" t="s">
        <v>189</v>
      </c>
      <c r="C388" s="20">
        <f t="shared" ref="C388:N388" si="160">C389+C390+C391</f>
        <v>0</v>
      </c>
      <c r="D388" s="20">
        <f t="shared" si="160"/>
        <v>0</v>
      </c>
      <c r="E388" s="20">
        <f t="shared" si="160"/>
        <v>0</v>
      </c>
      <c r="F388" s="20">
        <f t="shared" si="160"/>
        <v>0</v>
      </c>
      <c r="G388" s="20">
        <f t="shared" si="160"/>
        <v>0</v>
      </c>
      <c r="H388" s="20">
        <f t="shared" si="160"/>
        <v>0</v>
      </c>
      <c r="I388" s="20">
        <f t="shared" si="160"/>
        <v>0</v>
      </c>
      <c r="J388" s="20">
        <f t="shared" si="160"/>
        <v>0</v>
      </c>
      <c r="K388" s="20">
        <f t="shared" si="160"/>
        <v>0</v>
      </c>
      <c r="L388" s="20">
        <f t="shared" si="160"/>
        <v>0</v>
      </c>
      <c r="M388" s="20">
        <f t="shared" si="160"/>
        <v>0</v>
      </c>
      <c r="N388" s="20">
        <f t="shared" si="160"/>
        <v>0</v>
      </c>
      <c r="O388" s="19"/>
    </row>
    <row r="389" spans="1:15" ht="17.25" hidden="1" customHeight="1" x14ac:dyDescent="0.2">
      <c r="A389" s="17" t="s">
        <v>104</v>
      </c>
      <c r="B389" s="16" t="s">
        <v>188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t="28.5" hidden="1" customHeight="1" x14ac:dyDescent="0.2">
      <c r="A390" s="17" t="s">
        <v>102</v>
      </c>
      <c r="B390" s="16" t="s">
        <v>187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ht="25.5" hidden="1" customHeight="1" x14ac:dyDescent="0.2">
      <c r="A391" s="17" t="s">
        <v>100</v>
      </c>
      <c r="B391" s="16" t="s">
        <v>186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s="18" customFormat="1" ht="31.5" hidden="1" customHeight="1" x14ac:dyDescent="0.2">
      <c r="A392" s="22" t="s">
        <v>185</v>
      </c>
      <c r="B392" s="21" t="s">
        <v>184</v>
      </c>
      <c r="C392" s="20">
        <f t="shared" ref="C392:N392" si="161">C393+C394+C395</f>
        <v>0</v>
      </c>
      <c r="D392" s="20">
        <f t="shared" si="161"/>
        <v>0</v>
      </c>
      <c r="E392" s="20">
        <f t="shared" si="161"/>
        <v>0</v>
      </c>
      <c r="F392" s="20">
        <f t="shared" si="161"/>
        <v>0</v>
      </c>
      <c r="G392" s="20">
        <f t="shared" si="161"/>
        <v>0</v>
      </c>
      <c r="H392" s="20">
        <f t="shared" si="161"/>
        <v>0</v>
      </c>
      <c r="I392" s="20">
        <f t="shared" si="161"/>
        <v>0</v>
      </c>
      <c r="J392" s="20">
        <f t="shared" si="161"/>
        <v>0</v>
      </c>
      <c r="K392" s="20">
        <f t="shared" si="161"/>
        <v>0</v>
      </c>
      <c r="L392" s="20">
        <f t="shared" si="161"/>
        <v>0</v>
      </c>
      <c r="M392" s="20">
        <f t="shared" si="161"/>
        <v>0</v>
      </c>
      <c r="N392" s="20">
        <f t="shared" si="161"/>
        <v>0</v>
      </c>
      <c r="O392" s="19"/>
    </row>
    <row r="393" spans="1:15" ht="23.25" hidden="1" customHeight="1" x14ac:dyDescent="0.2">
      <c r="A393" s="17" t="s">
        <v>104</v>
      </c>
      <c r="B393" s="16" t="s">
        <v>183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t="24" hidden="1" customHeight="1" x14ac:dyDescent="0.2">
      <c r="A394" s="17" t="s">
        <v>102</v>
      </c>
      <c r="B394" s="16" t="s">
        <v>182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ht="26.25" hidden="1" customHeight="1" x14ac:dyDescent="0.2">
      <c r="A395" s="17" t="s">
        <v>100</v>
      </c>
      <c r="B395" s="16" t="s">
        <v>181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s="18" customFormat="1" ht="24.75" hidden="1" customHeight="1" x14ac:dyDescent="0.2">
      <c r="A396" s="22" t="s">
        <v>180</v>
      </c>
      <c r="B396" s="21" t="s">
        <v>179</v>
      </c>
      <c r="C396" s="20">
        <f t="shared" ref="C396:N396" si="162">C397+C398+C399</f>
        <v>0</v>
      </c>
      <c r="D396" s="20">
        <f t="shared" si="162"/>
        <v>0</v>
      </c>
      <c r="E396" s="20">
        <f t="shared" si="162"/>
        <v>0</v>
      </c>
      <c r="F396" s="20">
        <f t="shared" si="162"/>
        <v>0</v>
      </c>
      <c r="G396" s="20">
        <f t="shared" si="162"/>
        <v>0</v>
      </c>
      <c r="H396" s="20">
        <f t="shared" si="162"/>
        <v>0</v>
      </c>
      <c r="I396" s="20">
        <f t="shared" si="162"/>
        <v>0</v>
      </c>
      <c r="J396" s="20">
        <f t="shared" si="162"/>
        <v>0</v>
      </c>
      <c r="K396" s="20">
        <f t="shared" si="162"/>
        <v>0</v>
      </c>
      <c r="L396" s="20">
        <f t="shared" si="162"/>
        <v>0</v>
      </c>
      <c r="M396" s="20">
        <f t="shared" si="162"/>
        <v>0</v>
      </c>
      <c r="N396" s="20">
        <f t="shared" si="162"/>
        <v>0</v>
      </c>
      <c r="O396" s="19"/>
    </row>
    <row r="397" spans="1:15" ht="26.25" hidden="1" customHeight="1" x14ac:dyDescent="0.2">
      <c r="A397" s="17" t="s">
        <v>104</v>
      </c>
      <c r="B397" s="16" t="s">
        <v>178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t="30.75" hidden="1" customHeight="1" x14ac:dyDescent="0.2">
      <c r="A398" s="17" t="s">
        <v>102</v>
      </c>
      <c r="B398" s="16" t="s">
        <v>177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ht="27" hidden="1" customHeight="1" x14ac:dyDescent="0.2">
      <c r="A399" s="17" t="s">
        <v>100</v>
      </c>
      <c r="B399" s="16" t="s">
        <v>176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s="18" customFormat="1" ht="24" hidden="1" customHeight="1" x14ac:dyDescent="0.2">
      <c r="A400" s="22" t="s">
        <v>175</v>
      </c>
      <c r="B400" s="21" t="s">
        <v>174</v>
      </c>
      <c r="C400" s="20">
        <f t="shared" ref="C400:N400" si="163">C401+C402+C403</f>
        <v>0</v>
      </c>
      <c r="D400" s="20">
        <f t="shared" si="163"/>
        <v>0</v>
      </c>
      <c r="E400" s="20">
        <f t="shared" si="163"/>
        <v>0</v>
      </c>
      <c r="F400" s="20">
        <f t="shared" si="163"/>
        <v>0</v>
      </c>
      <c r="G400" s="20">
        <f t="shared" si="163"/>
        <v>0</v>
      </c>
      <c r="H400" s="20">
        <f t="shared" si="163"/>
        <v>0</v>
      </c>
      <c r="I400" s="20">
        <f t="shared" si="163"/>
        <v>0</v>
      </c>
      <c r="J400" s="20">
        <f t="shared" si="163"/>
        <v>0</v>
      </c>
      <c r="K400" s="20">
        <f t="shared" si="163"/>
        <v>0</v>
      </c>
      <c r="L400" s="20">
        <f t="shared" si="163"/>
        <v>0</v>
      </c>
      <c r="M400" s="20">
        <f t="shared" si="163"/>
        <v>0</v>
      </c>
      <c r="N400" s="20">
        <f t="shared" si="163"/>
        <v>0</v>
      </c>
      <c r="O400" s="19"/>
    </row>
    <row r="401" spans="1:15" ht="0.75" hidden="1" customHeight="1" x14ac:dyDescent="0.2">
      <c r="A401" s="17" t="s">
        <v>104</v>
      </c>
      <c r="B401" s="16" t="s">
        <v>173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t="33" hidden="1" customHeight="1" x14ac:dyDescent="0.2">
      <c r="A402" s="17" t="s">
        <v>102</v>
      </c>
      <c r="B402" s="16" t="s">
        <v>172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ht="30" hidden="1" customHeight="1" x14ac:dyDescent="0.2">
      <c r="A403" s="17" t="s">
        <v>100</v>
      </c>
      <c r="B403" s="16" t="s">
        <v>171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s="18" customFormat="1" ht="45" hidden="1" customHeight="1" x14ac:dyDescent="0.2">
      <c r="A404" s="22" t="s">
        <v>170</v>
      </c>
      <c r="B404" s="21" t="s">
        <v>169</v>
      </c>
      <c r="C404" s="20">
        <f t="shared" ref="C404:N404" si="164">C405</f>
        <v>0</v>
      </c>
      <c r="D404" s="20">
        <f t="shared" si="164"/>
        <v>0</v>
      </c>
      <c r="E404" s="20">
        <f t="shared" si="164"/>
        <v>0</v>
      </c>
      <c r="F404" s="20">
        <f t="shared" si="164"/>
        <v>0</v>
      </c>
      <c r="G404" s="20">
        <f t="shared" si="164"/>
        <v>0</v>
      </c>
      <c r="H404" s="20">
        <f t="shared" si="164"/>
        <v>0</v>
      </c>
      <c r="I404" s="20">
        <f t="shared" si="164"/>
        <v>0</v>
      </c>
      <c r="J404" s="20">
        <f t="shared" si="164"/>
        <v>0</v>
      </c>
      <c r="K404" s="20">
        <f t="shared" si="164"/>
        <v>0</v>
      </c>
      <c r="L404" s="20">
        <f t="shared" si="164"/>
        <v>0</v>
      </c>
      <c r="M404" s="20">
        <f t="shared" si="164"/>
        <v>0</v>
      </c>
      <c r="N404" s="20">
        <f t="shared" si="164"/>
        <v>0</v>
      </c>
      <c r="O404" s="19"/>
    </row>
    <row r="405" spans="1:15" ht="42.75" hidden="1" customHeight="1" x14ac:dyDescent="0.2">
      <c r="A405" s="17" t="s">
        <v>102</v>
      </c>
      <c r="B405" s="16" t="s">
        <v>168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39" customFormat="1" ht="28.5" hidden="1" customHeight="1" x14ac:dyDescent="0.2">
      <c r="A406" s="23" t="s">
        <v>167</v>
      </c>
      <c r="B406" s="46" t="s">
        <v>166</v>
      </c>
      <c r="C406" s="25">
        <f t="shared" ref="C406:N406" si="165">C407</f>
        <v>0</v>
      </c>
      <c r="D406" s="25">
        <f t="shared" si="165"/>
        <v>0</v>
      </c>
      <c r="E406" s="25">
        <f t="shared" si="165"/>
        <v>0</v>
      </c>
      <c r="F406" s="25">
        <f t="shared" si="165"/>
        <v>0</v>
      </c>
      <c r="G406" s="25">
        <f t="shared" si="165"/>
        <v>0</v>
      </c>
      <c r="H406" s="25">
        <f t="shared" si="165"/>
        <v>0</v>
      </c>
      <c r="I406" s="25">
        <f t="shared" si="165"/>
        <v>0</v>
      </c>
      <c r="J406" s="25">
        <f t="shared" si="165"/>
        <v>0</v>
      </c>
      <c r="K406" s="25">
        <f t="shared" si="165"/>
        <v>0</v>
      </c>
      <c r="L406" s="25">
        <f t="shared" si="165"/>
        <v>0</v>
      </c>
      <c r="M406" s="25">
        <f t="shared" si="165"/>
        <v>0</v>
      </c>
      <c r="N406" s="25">
        <f t="shared" si="165"/>
        <v>0</v>
      </c>
      <c r="O406" s="40"/>
    </row>
    <row r="407" spans="1:15" s="18" customFormat="1" ht="46.5" hidden="1" customHeight="1" x14ac:dyDescent="0.2">
      <c r="A407" s="22" t="s">
        <v>165</v>
      </c>
      <c r="B407" s="21" t="s">
        <v>164</v>
      </c>
      <c r="C407" s="20">
        <f t="shared" ref="C407:N407" si="166">C408+C409+C410+C411+C412</f>
        <v>0</v>
      </c>
      <c r="D407" s="20">
        <f t="shared" si="166"/>
        <v>0</v>
      </c>
      <c r="E407" s="20">
        <f t="shared" si="166"/>
        <v>0</v>
      </c>
      <c r="F407" s="20">
        <f t="shared" si="166"/>
        <v>0</v>
      </c>
      <c r="G407" s="20">
        <f t="shared" si="166"/>
        <v>0</v>
      </c>
      <c r="H407" s="20">
        <f t="shared" si="166"/>
        <v>0</v>
      </c>
      <c r="I407" s="20">
        <f t="shared" si="166"/>
        <v>0</v>
      </c>
      <c r="J407" s="20">
        <f t="shared" si="166"/>
        <v>0</v>
      </c>
      <c r="K407" s="20">
        <f t="shared" si="166"/>
        <v>0</v>
      </c>
      <c r="L407" s="20">
        <f t="shared" si="166"/>
        <v>0</v>
      </c>
      <c r="M407" s="20">
        <f t="shared" si="166"/>
        <v>0</v>
      </c>
      <c r="N407" s="20">
        <f t="shared" si="166"/>
        <v>0</v>
      </c>
      <c r="O407" s="19"/>
    </row>
    <row r="408" spans="1:15" ht="58.5" hidden="1" customHeight="1" x14ac:dyDescent="0.2">
      <c r="A408" s="17" t="s">
        <v>163</v>
      </c>
      <c r="B408" s="16" t="s">
        <v>162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t="34.5" hidden="1" customHeight="1" x14ac:dyDescent="0.2">
      <c r="A409" s="17" t="s">
        <v>161</v>
      </c>
      <c r="B409" s="16" t="s">
        <v>160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t="1.5" hidden="1" customHeight="1" x14ac:dyDescent="0.2">
      <c r="A410" s="17" t="s">
        <v>159</v>
      </c>
      <c r="B410" s="16" t="s">
        <v>158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t="25.5" hidden="1" customHeight="1" x14ac:dyDescent="0.2">
      <c r="A411" s="17" t="s">
        <v>157</v>
      </c>
      <c r="B411" s="16" t="s">
        <v>156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t="35.25" hidden="1" customHeight="1" x14ac:dyDescent="0.2">
      <c r="A412" s="17" t="s">
        <v>155</v>
      </c>
      <c r="B412" s="16" t="s">
        <v>154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s="8" customFormat="1" ht="27" hidden="1" customHeight="1" x14ac:dyDescent="0.2">
      <c r="A413" s="14" t="s">
        <v>153</v>
      </c>
      <c r="B413" s="13" t="s">
        <v>152</v>
      </c>
      <c r="C413" s="11">
        <f t="shared" ref="C413:N413" si="167">C414+C418+C422+C426+C430+C434+C438+C442+C446+C450</f>
        <v>0</v>
      </c>
      <c r="D413" s="11">
        <f t="shared" si="167"/>
        <v>0</v>
      </c>
      <c r="E413" s="11">
        <f t="shared" si="167"/>
        <v>0</v>
      </c>
      <c r="F413" s="11">
        <f t="shared" si="167"/>
        <v>0</v>
      </c>
      <c r="G413" s="11">
        <f t="shared" si="167"/>
        <v>0</v>
      </c>
      <c r="H413" s="11">
        <f t="shared" si="167"/>
        <v>0</v>
      </c>
      <c r="I413" s="11">
        <f t="shared" si="167"/>
        <v>0</v>
      </c>
      <c r="J413" s="11">
        <f t="shared" si="167"/>
        <v>0</v>
      </c>
      <c r="K413" s="11">
        <f t="shared" si="167"/>
        <v>0</v>
      </c>
      <c r="L413" s="11">
        <f t="shared" si="167"/>
        <v>0</v>
      </c>
      <c r="M413" s="11">
        <f t="shared" si="167"/>
        <v>0</v>
      </c>
      <c r="N413" s="11">
        <f t="shared" si="167"/>
        <v>0</v>
      </c>
      <c r="O413" s="10"/>
    </row>
    <row r="414" spans="1:15" s="18" customFormat="1" ht="12" hidden="1" customHeight="1" x14ac:dyDescent="0.2">
      <c r="A414" s="22" t="s">
        <v>151</v>
      </c>
      <c r="B414" s="21" t="s">
        <v>150</v>
      </c>
      <c r="C414" s="20">
        <f t="shared" ref="C414:N414" si="168">C415+C416+C417</f>
        <v>0</v>
      </c>
      <c r="D414" s="20">
        <f t="shared" si="168"/>
        <v>0</v>
      </c>
      <c r="E414" s="20">
        <f t="shared" si="168"/>
        <v>0</v>
      </c>
      <c r="F414" s="20">
        <f t="shared" si="168"/>
        <v>0</v>
      </c>
      <c r="G414" s="20">
        <f t="shared" si="168"/>
        <v>0</v>
      </c>
      <c r="H414" s="20">
        <f t="shared" si="168"/>
        <v>0</v>
      </c>
      <c r="I414" s="20">
        <f t="shared" si="168"/>
        <v>0</v>
      </c>
      <c r="J414" s="20">
        <f t="shared" si="168"/>
        <v>0</v>
      </c>
      <c r="K414" s="20">
        <f t="shared" si="168"/>
        <v>0</v>
      </c>
      <c r="L414" s="20">
        <f t="shared" si="168"/>
        <v>0</v>
      </c>
      <c r="M414" s="20">
        <f t="shared" si="168"/>
        <v>0</v>
      </c>
      <c r="N414" s="20">
        <f t="shared" si="168"/>
        <v>0</v>
      </c>
      <c r="O414" s="19"/>
    </row>
    <row r="415" spans="1:15" ht="30.75" hidden="1" customHeight="1" x14ac:dyDescent="0.2">
      <c r="A415" s="17" t="s">
        <v>104</v>
      </c>
      <c r="B415" s="16" t="s">
        <v>149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t="39" hidden="1" customHeight="1" x14ac:dyDescent="0.2">
      <c r="A416" s="17" t="s">
        <v>102</v>
      </c>
      <c r="B416" s="16" t="s">
        <v>148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ht="38.25" hidden="1" customHeight="1" x14ac:dyDescent="0.2">
      <c r="A417" s="17" t="s">
        <v>100</v>
      </c>
      <c r="B417" s="16" t="s">
        <v>147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s="18" customFormat="1" ht="21.75" hidden="1" customHeight="1" x14ac:dyDescent="0.2">
      <c r="A418" s="22" t="s">
        <v>146</v>
      </c>
      <c r="B418" s="21" t="s">
        <v>145</v>
      </c>
      <c r="C418" s="20">
        <f t="shared" ref="C418:N418" si="169">C419+C420+C421</f>
        <v>0</v>
      </c>
      <c r="D418" s="20">
        <f t="shared" si="169"/>
        <v>0</v>
      </c>
      <c r="E418" s="20">
        <f t="shared" si="169"/>
        <v>0</v>
      </c>
      <c r="F418" s="20">
        <f t="shared" si="169"/>
        <v>0</v>
      </c>
      <c r="G418" s="20">
        <f t="shared" si="169"/>
        <v>0</v>
      </c>
      <c r="H418" s="20">
        <f t="shared" si="169"/>
        <v>0</v>
      </c>
      <c r="I418" s="20">
        <f t="shared" si="169"/>
        <v>0</v>
      </c>
      <c r="J418" s="20">
        <f t="shared" si="169"/>
        <v>0</v>
      </c>
      <c r="K418" s="20">
        <f t="shared" si="169"/>
        <v>0</v>
      </c>
      <c r="L418" s="20">
        <f t="shared" si="169"/>
        <v>0</v>
      </c>
      <c r="M418" s="20">
        <f t="shared" si="169"/>
        <v>0</v>
      </c>
      <c r="N418" s="20">
        <f t="shared" si="169"/>
        <v>0</v>
      </c>
      <c r="O418" s="19"/>
    </row>
    <row r="419" spans="1:15" ht="30.75" hidden="1" customHeight="1" x14ac:dyDescent="0.2">
      <c r="A419" s="17" t="s">
        <v>104</v>
      </c>
      <c r="B419" s="16" t="s">
        <v>144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t="27.75" hidden="1" customHeight="1" x14ac:dyDescent="0.2">
      <c r="A420" s="17" t="s">
        <v>102</v>
      </c>
      <c r="B420" s="16" t="s">
        <v>143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ht="27.75" hidden="1" customHeight="1" x14ac:dyDescent="0.2">
      <c r="A421" s="17" t="s">
        <v>100</v>
      </c>
      <c r="B421" s="16" t="s">
        <v>142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s="18" customFormat="1" ht="22.5" hidden="1" customHeight="1" x14ac:dyDescent="0.2">
      <c r="A422" s="22" t="s">
        <v>141</v>
      </c>
      <c r="B422" s="21" t="s">
        <v>140</v>
      </c>
      <c r="C422" s="20">
        <f t="shared" ref="C422:N422" si="170">C423+C424+C425</f>
        <v>0</v>
      </c>
      <c r="D422" s="20">
        <f t="shared" si="170"/>
        <v>0</v>
      </c>
      <c r="E422" s="20">
        <f t="shared" si="170"/>
        <v>0</v>
      </c>
      <c r="F422" s="20">
        <f t="shared" si="170"/>
        <v>0</v>
      </c>
      <c r="G422" s="20">
        <f t="shared" si="170"/>
        <v>0</v>
      </c>
      <c r="H422" s="20">
        <f t="shared" si="170"/>
        <v>0</v>
      </c>
      <c r="I422" s="20">
        <f t="shared" si="170"/>
        <v>0</v>
      </c>
      <c r="J422" s="20">
        <f t="shared" si="170"/>
        <v>0</v>
      </c>
      <c r="K422" s="20">
        <f t="shared" si="170"/>
        <v>0</v>
      </c>
      <c r="L422" s="20">
        <f t="shared" si="170"/>
        <v>0</v>
      </c>
      <c r="M422" s="20">
        <f t="shared" si="170"/>
        <v>0</v>
      </c>
      <c r="N422" s="20">
        <f t="shared" si="170"/>
        <v>0</v>
      </c>
      <c r="O422" s="19"/>
    </row>
    <row r="423" spans="1:15" ht="12.75" hidden="1" customHeight="1" x14ac:dyDescent="0.2">
      <c r="A423" s="17" t="s">
        <v>104</v>
      </c>
      <c r="B423" s="16" t="s">
        <v>139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t="15.75" hidden="1" customHeight="1" x14ac:dyDescent="0.2">
      <c r="A424" s="17" t="s">
        <v>102</v>
      </c>
      <c r="B424" s="16" t="s">
        <v>138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ht="30.75" hidden="1" customHeight="1" x14ac:dyDescent="0.2">
      <c r="A425" s="17" t="s">
        <v>100</v>
      </c>
      <c r="B425" s="16" t="s">
        <v>137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s="18" customFormat="1" ht="12" hidden="1" customHeight="1" x14ac:dyDescent="0.2">
      <c r="A426" s="22" t="s">
        <v>136</v>
      </c>
      <c r="B426" s="21" t="s">
        <v>135</v>
      </c>
      <c r="C426" s="20">
        <f t="shared" ref="C426:N426" si="171">C427+C428+C429</f>
        <v>0</v>
      </c>
      <c r="D426" s="20">
        <f t="shared" si="171"/>
        <v>0</v>
      </c>
      <c r="E426" s="20">
        <f t="shared" si="171"/>
        <v>0</v>
      </c>
      <c r="F426" s="20">
        <f t="shared" si="171"/>
        <v>0</v>
      </c>
      <c r="G426" s="20">
        <f t="shared" si="171"/>
        <v>0</v>
      </c>
      <c r="H426" s="20">
        <f t="shared" si="171"/>
        <v>0</v>
      </c>
      <c r="I426" s="20">
        <f t="shared" si="171"/>
        <v>0</v>
      </c>
      <c r="J426" s="20">
        <f t="shared" si="171"/>
        <v>0</v>
      </c>
      <c r="K426" s="20">
        <f t="shared" si="171"/>
        <v>0</v>
      </c>
      <c r="L426" s="20">
        <f t="shared" si="171"/>
        <v>0</v>
      </c>
      <c r="M426" s="20">
        <f t="shared" si="171"/>
        <v>0</v>
      </c>
      <c r="N426" s="20">
        <f t="shared" si="171"/>
        <v>0</v>
      </c>
      <c r="O426" s="19"/>
    </row>
    <row r="427" spans="1:15" ht="21.75" hidden="1" customHeight="1" x14ac:dyDescent="0.2">
      <c r="A427" s="17" t="s">
        <v>104</v>
      </c>
      <c r="B427" s="16" t="s">
        <v>134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t="17.25" hidden="1" customHeight="1" x14ac:dyDescent="0.2">
      <c r="A428" s="17" t="s">
        <v>102</v>
      </c>
      <c r="B428" s="16" t="s">
        <v>133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ht="14.25" hidden="1" customHeight="1" x14ac:dyDescent="0.2">
      <c r="A429" s="17" t="s">
        <v>100</v>
      </c>
      <c r="B429" s="16" t="s">
        <v>132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s="18" customFormat="1" ht="18" hidden="1" customHeight="1" x14ac:dyDescent="0.2">
      <c r="A430" s="22" t="s">
        <v>131</v>
      </c>
      <c r="B430" s="21" t="s">
        <v>130</v>
      </c>
      <c r="C430" s="20">
        <f t="shared" ref="C430:N430" si="172">C431+C432+C433</f>
        <v>0</v>
      </c>
      <c r="D430" s="20">
        <f t="shared" si="172"/>
        <v>0</v>
      </c>
      <c r="E430" s="20">
        <f t="shared" si="172"/>
        <v>0</v>
      </c>
      <c r="F430" s="20">
        <f t="shared" si="172"/>
        <v>0</v>
      </c>
      <c r="G430" s="20">
        <f t="shared" si="172"/>
        <v>0</v>
      </c>
      <c r="H430" s="20">
        <f t="shared" si="172"/>
        <v>0</v>
      </c>
      <c r="I430" s="20">
        <f t="shared" si="172"/>
        <v>0</v>
      </c>
      <c r="J430" s="20">
        <f t="shared" si="172"/>
        <v>0</v>
      </c>
      <c r="K430" s="20">
        <f t="shared" si="172"/>
        <v>0</v>
      </c>
      <c r="L430" s="20">
        <f t="shared" si="172"/>
        <v>0</v>
      </c>
      <c r="M430" s="20">
        <f t="shared" si="172"/>
        <v>0</v>
      </c>
      <c r="N430" s="20">
        <f t="shared" si="172"/>
        <v>0</v>
      </c>
      <c r="O430" s="19"/>
    </row>
    <row r="431" spans="1:15" ht="24" hidden="1" customHeight="1" x14ac:dyDescent="0.2">
      <c r="A431" s="17" t="s">
        <v>104</v>
      </c>
      <c r="B431" s="16" t="s">
        <v>129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t="19.5" hidden="1" customHeight="1" x14ac:dyDescent="0.2">
      <c r="A432" s="17" t="s">
        <v>102</v>
      </c>
      <c r="B432" s="16" t="s">
        <v>128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ht="15" hidden="1" customHeight="1" x14ac:dyDescent="0.2">
      <c r="A433" s="17" t="s">
        <v>100</v>
      </c>
      <c r="B433" s="16" t="s">
        <v>127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s="44" customFormat="1" ht="17.25" hidden="1" customHeight="1" x14ac:dyDescent="0.2">
      <c r="A434" s="27" t="s">
        <v>126</v>
      </c>
      <c r="B434" s="26" t="s">
        <v>125</v>
      </c>
      <c r="C434" s="24">
        <f t="shared" ref="C434:N434" si="173">C435+C436+C437</f>
        <v>0</v>
      </c>
      <c r="D434" s="24">
        <f t="shared" si="173"/>
        <v>0</v>
      </c>
      <c r="E434" s="24">
        <f t="shared" si="173"/>
        <v>0</v>
      </c>
      <c r="F434" s="24">
        <f t="shared" si="173"/>
        <v>0</v>
      </c>
      <c r="G434" s="24">
        <f t="shared" si="173"/>
        <v>0</v>
      </c>
      <c r="H434" s="24">
        <f t="shared" si="173"/>
        <v>0</v>
      </c>
      <c r="I434" s="24">
        <f t="shared" si="173"/>
        <v>0</v>
      </c>
      <c r="J434" s="24">
        <f t="shared" si="173"/>
        <v>0</v>
      </c>
      <c r="K434" s="24">
        <f t="shared" si="173"/>
        <v>0</v>
      </c>
      <c r="L434" s="24">
        <f t="shared" si="173"/>
        <v>0</v>
      </c>
      <c r="M434" s="24">
        <f t="shared" si="173"/>
        <v>0</v>
      </c>
      <c r="N434" s="24">
        <f t="shared" si="173"/>
        <v>0</v>
      </c>
      <c r="O434" s="45"/>
    </row>
    <row r="435" spans="1:15" ht="11.25" hidden="1" customHeight="1" x14ac:dyDescent="0.2">
      <c r="A435" s="17" t="s">
        <v>104</v>
      </c>
      <c r="B435" s="16" t="s">
        <v>124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t="13.5" hidden="1" customHeight="1" x14ac:dyDescent="0.2">
      <c r="A436" s="17" t="s">
        <v>102</v>
      </c>
      <c r="B436" s="16" t="s">
        <v>123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ht="10.5" hidden="1" customHeight="1" x14ac:dyDescent="0.2">
      <c r="A437" s="17" t="s">
        <v>100</v>
      </c>
      <c r="B437" s="16" t="s">
        <v>122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s="18" customFormat="1" ht="14.25" hidden="1" customHeight="1" x14ac:dyDescent="0.2">
      <c r="A438" s="22" t="s">
        <v>121</v>
      </c>
      <c r="B438" s="21" t="s">
        <v>120</v>
      </c>
      <c r="C438" s="20">
        <f t="shared" ref="C438:N438" si="174">C439+C440+C441</f>
        <v>0</v>
      </c>
      <c r="D438" s="20">
        <f t="shared" si="174"/>
        <v>0</v>
      </c>
      <c r="E438" s="20">
        <f t="shared" si="174"/>
        <v>0</v>
      </c>
      <c r="F438" s="20">
        <f t="shared" si="174"/>
        <v>0</v>
      </c>
      <c r="G438" s="20">
        <f t="shared" si="174"/>
        <v>0</v>
      </c>
      <c r="H438" s="20">
        <f t="shared" si="174"/>
        <v>0</v>
      </c>
      <c r="I438" s="20">
        <f t="shared" si="174"/>
        <v>0</v>
      </c>
      <c r="J438" s="20">
        <f t="shared" si="174"/>
        <v>0</v>
      </c>
      <c r="K438" s="20">
        <f t="shared" si="174"/>
        <v>0</v>
      </c>
      <c r="L438" s="20">
        <f t="shared" si="174"/>
        <v>0</v>
      </c>
      <c r="M438" s="20">
        <f t="shared" si="174"/>
        <v>0</v>
      </c>
      <c r="N438" s="20">
        <f t="shared" si="174"/>
        <v>0</v>
      </c>
      <c r="O438" s="19"/>
    </row>
    <row r="439" spans="1:15" ht="13.5" hidden="1" customHeight="1" x14ac:dyDescent="0.2">
      <c r="A439" s="17" t="s">
        <v>104</v>
      </c>
      <c r="B439" s="16" t="s">
        <v>119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t="18" hidden="1" customHeight="1" x14ac:dyDescent="0.2">
      <c r="A440" s="17" t="s">
        <v>102</v>
      </c>
      <c r="B440" s="16" t="s">
        <v>118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ht="10.5" hidden="1" customHeight="1" x14ac:dyDescent="0.2">
      <c r="A441" s="17" t="s">
        <v>100</v>
      </c>
      <c r="B441" s="16" t="s">
        <v>117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s="18" customFormat="1" ht="20.25" hidden="1" customHeight="1" x14ac:dyDescent="0.2">
      <c r="A442" s="22" t="s">
        <v>116</v>
      </c>
      <c r="B442" s="21" t="s">
        <v>115</v>
      </c>
      <c r="C442" s="20">
        <f t="shared" ref="C442:N442" si="175">C443+C444+C445</f>
        <v>0</v>
      </c>
      <c r="D442" s="20">
        <f t="shared" si="175"/>
        <v>0</v>
      </c>
      <c r="E442" s="20">
        <f t="shared" si="175"/>
        <v>0</v>
      </c>
      <c r="F442" s="20">
        <f t="shared" si="175"/>
        <v>0</v>
      </c>
      <c r="G442" s="20">
        <f t="shared" si="175"/>
        <v>0</v>
      </c>
      <c r="H442" s="20">
        <f t="shared" si="175"/>
        <v>0</v>
      </c>
      <c r="I442" s="20">
        <f t="shared" si="175"/>
        <v>0</v>
      </c>
      <c r="J442" s="20">
        <f t="shared" si="175"/>
        <v>0</v>
      </c>
      <c r="K442" s="20">
        <f t="shared" si="175"/>
        <v>0</v>
      </c>
      <c r="L442" s="20">
        <f t="shared" si="175"/>
        <v>0</v>
      </c>
      <c r="M442" s="20">
        <f t="shared" si="175"/>
        <v>0</v>
      </c>
      <c r="N442" s="20">
        <f t="shared" si="175"/>
        <v>0</v>
      </c>
      <c r="O442" s="19"/>
    </row>
    <row r="443" spans="1:15" ht="15" hidden="1" customHeight="1" x14ac:dyDescent="0.2">
      <c r="A443" s="17" t="s">
        <v>104</v>
      </c>
      <c r="B443" s="16" t="s">
        <v>114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t="14.25" hidden="1" customHeight="1" x14ac:dyDescent="0.2">
      <c r="A444" s="17" t="s">
        <v>102</v>
      </c>
      <c r="B444" s="16" t="s">
        <v>113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ht="14.25" hidden="1" customHeight="1" x14ac:dyDescent="0.2">
      <c r="A445" s="17" t="s">
        <v>100</v>
      </c>
      <c r="B445" s="16" t="s">
        <v>112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s="18" customFormat="1" ht="9.75" hidden="1" customHeight="1" x14ac:dyDescent="0.2">
      <c r="A446" s="22" t="s">
        <v>111</v>
      </c>
      <c r="B446" s="21" t="s">
        <v>110</v>
      </c>
      <c r="C446" s="20">
        <f t="shared" ref="C446:N446" si="176">C447+C448+C449</f>
        <v>0</v>
      </c>
      <c r="D446" s="20">
        <f t="shared" si="176"/>
        <v>0</v>
      </c>
      <c r="E446" s="20">
        <f t="shared" si="176"/>
        <v>0</v>
      </c>
      <c r="F446" s="20">
        <f t="shared" si="176"/>
        <v>0</v>
      </c>
      <c r="G446" s="20">
        <f t="shared" si="176"/>
        <v>0</v>
      </c>
      <c r="H446" s="20">
        <f t="shared" si="176"/>
        <v>0</v>
      </c>
      <c r="I446" s="20">
        <f t="shared" si="176"/>
        <v>0</v>
      </c>
      <c r="J446" s="20">
        <f t="shared" si="176"/>
        <v>0</v>
      </c>
      <c r="K446" s="20">
        <f t="shared" si="176"/>
        <v>0</v>
      </c>
      <c r="L446" s="20">
        <f t="shared" si="176"/>
        <v>0</v>
      </c>
      <c r="M446" s="20">
        <f t="shared" si="176"/>
        <v>0</v>
      </c>
      <c r="N446" s="20">
        <f t="shared" si="176"/>
        <v>0</v>
      </c>
      <c r="O446" s="19"/>
    </row>
    <row r="447" spans="1:15" ht="14.25" hidden="1" customHeight="1" x14ac:dyDescent="0.2">
      <c r="A447" s="17" t="s">
        <v>104</v>
      </c>
      <c r="B447" s="16" t="s">
        <v>109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t="12.75" hidden="1" customHeight="1" x14ac:dyDescent="0.2">
      <c r="A448" s="17" t="s">
        <v>102</v>
      </c>
      <c r="B448" s="16" t="s">
        <v>108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5" ht="17.25" hidden="1" customHeight="1" x14ac:dyDescent="0.2">
      <c r="A449" s="17" t="s">
        <v>100</v>
      </c>
      <c r="B449" s="16" t="s">
        <v>107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s="18" customFormat="1" ht="18" hidden="1" customHeight="1" x14ac:dyDescent="0.2">
      <c r="A450" s="22" t="s">
        <v>106</v>
      </c>
      <c r="B450" s="21" t="s">
        <v>105</v>
      </c>
      <c r="C450" s="20">
        <f t="shared" ref="C450:N450" si="177">C451+C452+C453</f>
        <v>0</v>
      </c>
      <c r="D450" s="20">
        <f t="shared" si="177"/>
        <v>0</v>
      </c>
      <c r="E450" s="20">
        <f t="shared" si="177"/>
        <v>0</v>
      </c>
      <c r="F450" s="20">
        <f t="shared" si="177"/>
        <v>0</v>
      </c>
      <c r="G450" s="20">
        <f t="shared" si="177"/>
        <v>0</v>
      </c>
      <c r="H450" s="20">
        <f t="shared" si="177"/>
        <v>0</v>
      </c>
      <c r="I450" s="20">
        <f t="shared" si="177"/>
        <v>0</v>
      </c>
      <c r="J450" s="20">
        <f t="shared" si="177"/>
        <v>0</v>
      </c>
      <c r="K450" s="20">
        <f t="shared" si="177"/>
        <v>0</v>
      </c>
      <c r="L450" s="20">
        <f t="shared" si="177"/>
        <v>0</v>
      </c>
      <c r="M450" s="20">
        <f t="shared" si="177"/>
        <v>0</v>
      </c>
      <c r="N450" s="20">
        <f t="shared" si="177"/>
        <v>0</v>
      </c>
      <c r="O450" s="19"/>
    </row>
    <row r="451" spans="1:25" ht="19.5" hidden="1" customHeight="1" x14ac:dyDescent="0.2">
      <c r="A451" s="17" t="s">
        <v>104</v>
      </c>
      <c r="B451" s="16" t="s">
        <v>103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ht="12.75" hidden="1" customHeight="1" x14ac:dyDescent="0.2">
      <c r="A452" s="17" t="s">
        <v>102</v>
      </c>
      <c r="B452" s="16" t="s">
        <v>101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5" ht="12.75" hidden="1" customHeight="1" x14ac:dyDescent="0.2">
      <c r="A453" s="591" t="s">
        <v>100</v>
      </c>
      <c r="B453" s="592" t="s">
        <v>99</v>
      </c>
      <c r="C453" s="593"/>
      <c r="D453" s="593"/>
      <c r="E453" s="593">
        <f>C453+D453</f>
        <v>0</v>
      </c>
      <c r="F453" s="593">
        <f>G453+H453+I453+J453</f>
        <v>0</v>
      </c>
      <c r="G453" s="593"/>
      <c r="H453" s="593"/>
      <c r="I453" s="593"/>
      <c r="J453" s="593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s="39" customFormat="1" ht="27.75" customHeight="1" x14ac:dyDescent="0.2">
      <c r="A454" s="254" t="s">
        <v>98</v>
      </c>
      <c r="B454" s="255" t="s">
        <v>97</v>
      </c>
      <c r="C454" s="256">
        <f t="shared" ref="C454:N454" si="178">C455+C456+C457+C458+C459+C460+C461+C462+C463+C464+C465+C466+C467+C468</f>
        <v>132</v>
      </c>
      <c r="D454" s="256">
        <f t="shared" si="178"/>
        <v>0</v>
      </c>
      <c r="E454" s="256">
        <f t="shared" si="178"/>
        <v>132</v>
      </c>
      <c r="F454" s="256">
        <f t="shared" si="178"/>
        <v>132</v>
      </c>
      <c r="G454" s="256">
        <f t="shared" si="178"/>
        <v>36</v>
      </c>
      <c r="H454" s="256">
        <f t="shared" si="178"/>
        <v>32</v>
      </c>
      <c r="I454" s="256">
        <f t="shared" si="178"/>
        <v>32</v>
      </c>
      <c r="J454" s="256">
        <f t="shared" si="178"/>
        <v>32</v>
      </c>
      <c r="K454" s="579">
        <f t="shared" si="178"/>
        <v>0</v>
      </c>
      <c r="L454" s="42">
        <f t="shared" si="178"/>
        <v>132</v>
      </c>
      <c r="M454" s="42">
        <f t="shared" si="178"/>
        <v>134</v>
      </c>
      <c r="N454" s="42">
        <f t="shared" si="178"/>
        <v>136</v>
      </c>
      <c r="O454" s="40"/>
      <c r="P454" s="417"/>
      <c r="Q454" s="245"/>
      <c r="R454" s="237"/>
      <c r="S454" s="237"/>
      <c r="T454" s="237"/>
      <c r="U454" s="503">
        <f>G454+H454</f>
        <v>68</v>
      </c>
      <c r="Y454" s="500"/>
    </row>
    <row r="455" spans="1:25" s="18" customFormat="1" hidden="1" x14ac:dyDescent="0.2">
      <c r="A455" s="641" t="s">
        <v>96</v>
      </c>
      <c r="B455" s="642" t="s">
        <v>95</v>
      </c>
      <c r="C455" s="637"/>
      <c r="D455" s="637"/>
      <c r="E455" s="643">
        <f t="shared" ref="E455:E471" si="179">C455+D455</f>
        <v>0</v>
      </c>
      <c r="F455" s="643">
        <f t="shared" ref="F455:F468" si="180">G455+H455+I455+J455</f>
        <v>0</v>
      </c>
      <c r="G455" s="643"/>
      <c r="H455" s="643"/>
      <c r="I455" s="643"/>
      <c r="J455" s="643"/>
      <c r="K455" s="20">
        <v>0</v>
      </c>
      <c r="L455" s="20">
        <v>0</v>
      </c>
      <c r="M455" s="20">
        <v>0</v>
      </c>
      <c r="N455" s="20">
        <v>0</v>
      </c>
      <c r="O455" s="41">
        <v>1</v>
      </c>
    </row>
    <row r="456" spans="1:25" s="18" customFormat="1" hidden="1" x14ac:dyDescent="0.2">
      <c r="A456" s="22" t="s">
        <v>94</v>
      </c>
      <c r="B456" s="21" t="s">
        <v>93</v>
      </c>
      <c r="C456" s="20"/>
      <c r="D456" s="20"/>
      <c r="E456" s="20">
        <f t="shared" si="179"/>
        <v>0</v>
      </c>
      <c r="F456" s="20">
        <f t="shared" si="180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25" s="18" customFormat="1" hidden="1" x14ac:dyDescent="0.2">
      <c r="A457" s="22" t="s">
        <v>92</v>
      </c>
      <c r="B457" s="21" t="s">
        <v>91</v>
      </c>
      <c r="C457" s="20"/>
      <c r="D457" s="20"/>
      <c r="E457" s="20">
        <f t="shared" si="179"/>
        <v>0</v>
      </c>
      <c r="F457" s="20">
        <f t="shared" si="180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5" s="18" customFormat="1" ht="25.5" hidden="1" x14ac:dyDescent="0.2">
      <c r="A458" s="22" t="s">
        <v>90</v>
      </c>
      <c r="B458" s="21" t="s">
        <v>89</v>
      </c>
      <c r="C458" s="20"/>
      <c r="D458" s="20"/>
      <c r="E458" s="20">
        <f t="shared" si="179"/>
        <v>0</v>
      </c>
      <c r="F458" s="20">
        <f t="shared" si="180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idden="1" x14ac:dyDescent="0.2">
      <c r="A459" s="22" t="s">
        <v>88</v>
      </c>
      <c r="B459" s="21" t="s">
        <v>87</v>
      </c>
      <c r="C459" s="20"/>
      <c r="D459" s="20"/>
      <c r="E459" s="20">
        <f t="shared" si="179"/>
        <v>0</v>
      </c>
      <c r="F459" s="20">
        <f t="shared" si="180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idden="1" x14ac:dyDescent="0.2">
      <c r="A460" s="22" t="s">
        <v>86</v>
      </c>
      <c r="B460" s="21" t="s">
        <v>85</v>
      </c>
      <c r="C460" s="20"/>
      <c r="D460" s="20"/>
      <c r="E460" s="20">
        <f t="shared" si="179"/>
        <v>0</v>
      </c>
      <c r="F460" s="20">
        <f t="shared" si="180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84</v>
      </c>
      <c r="B461" s="21" t="s">
        <v>83</v>
      </c>
      <c r="C461" s="20"/>
      <c r="D461" s="20"/>
      <c r="E461" s="20">
        <f t="shared" si="179"/>
        <v>0</v>
      </c>
      <c r="F461" s="20">
        <f t="shared" si="180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t="25.5" hidden="1" x14ac:dyDescent="0.2">
      <c r="A462" s="22" t="s">
        <v>82</v>
      </c>
      <c r="B462" s="21" t="s">
        <v>81</v>
      </c>
      <c r="C462" s="20"/>
      <c r="D462" s="20"/>
      <c r="E462" s="20">
        <f t="shared" si="179"/>
        <v>0</v>
      </c>
      <c r="F462" s="20">
        <f t="shared" si="180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idden="1" x14ac:dyDescent="0.2">
      <c r="A463" s="22" t="s">
        <v>80</v>
      </c>
      <c r="B463" s="21" t="s">
        <v>79</v>
      </c>
      <c r="C463" s="20"/>
      <c r="D463" s="20"/>
      <c r="E463" s="20">
        <f t="shared" si="179"/>
        <v>0</v>
      </c>
      <c r="F463" s="20">
        <f t="shared" si="180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5.5" hidden="1" x14ac:dyDescent="0.2">
      <c r="A464" s="22" t="s">
        <v>78</v>
      </c>
      <c r="B464" s="21" t="s">
        <v>77</v>
      </c>
      <c r="C464" s="20"/>
      <c r="D464" s="20"/>
      <c r="E464" s="20">
        <f t="shared" si="179"/>
        <v>0</v>
      </c>
      <c r="F464" s="20">
        <f t="shared" si="180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31" s="18" customFormat="1" hidden="1" x14ac:dyDescent="0.2">
      <c r="A465" s="22" t="s">
        <v>76</v>
      </c>
      <c r="B465" s="21" t="s">
        <v>75</v>
      </c>
      <c r="C465" s="20"/>
      <c r="D465" s="20"/>
      <c r="E465" s="20">
        <f t="shared" si="179"/>
        <v>0</v>
      </c>
      <c r="F465" s="20">
        <f t="shared" si="180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31" s="18" customFormat="1" hidden="1" x14ac:dyDescent="0.2">
      <c r="A466" s="22" t="s">
        <v>74</v>
      </c>
      <c r="B466" s="21" t="s">
        <v>73</v>
      </c>
      <c r="C466" s="20"/>
      <c r="D466" s="20"/>
      <c r="E466" s="20">
        <f t="shared" si="179"/>
        <v>0</v>
      </c>
      <c r="F466" s="20">
        <f t="shared" si="180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31" s="18" customFormat="1" ht="7.5" hidden="1" customHeight="1" x14ac:dyDescent="0.2">
      <c r="A467" s="600" t="s">
        <v>72</v>
      </c>
      <c r="B467" s="601" t="s">
        <v>71</v>
      </c>
      <c r="C467" s="602"/>
      <c r="D467" s="602"/>
      <c r="E467" s="602">
        <f t="shared" si="179"/>
        <v>0</v>
      </c>
      <c r="F467" s="602">
        <f t="shared" si="180"/>
        <v>0</v>
      </c>
      <c r="G467" s="602"/>
      <c r="H467" s="602"/>
      <c r="I467" s="602"/>
      <c r="J467" s="602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31" s="18" customFormat="1" x14ac:dyDescent="0.2">
      <c r="A468" s="139" t="s">
        <v>70</v>
      </c>
      <c r="B468" s="140" t="s">
        <v>69</v>
      </c>
      <c r="C468" s="141">
        <v>132</v>
      </c>
      <c r="D468" s="141">
        <v>0</v>
      </c>
      <c r="E468" s="141">
        <f t="shared" si="179"/>
        <v>132</v>
      </c>
      <c r="F468" s="141">
        <f t="shared" si="180"/>
        <v>132</v>
      </c>
      <c r="G468" s="141">
        <v>36</v>
      </c>
      <c r="H468" s="141">
        <v>32</v>
      </c>
      <c r="I468" s="141">
        <v>32</v>
      </c>
      <c r="J468" s="141">
        <v>32</v>
      </c>
      <c r="K468" s="570">
        <v>0</v>
      </c>
      <c r="L468" s="42">
        <v>132</v>
      </c>
      <c r="M468" s="42">
        <v>134</v>
      </c>
      <c r="N468" s="42">
        <v>136</v>
      </c>
      <c r="O468" s="19">
        <v>1</v>
      </c>
      <c r="P468" s="417"/>
      <c r="Q468" s="244"/>
      <c r="R468" s="238"/>
      <c r="S468" s="238"/>
      <c r="T468" s="238"/>
      <c r="U468" s="501">
        <f>G468+H468</f>
        <v>68</v>
      </c>
      <c r="Y468" s="500"/>
      <c r="AE468" s="18" t="s">
        <v>958</v>
      </c>
    </row>
    <row r="469" spans="1:31" s="18" customFormat="1" ht="26.25" customHeight="1" x14ac:dyDescent="0.2">
      <c r="A469" s="1032" t="s">
        <v>998</v>
      </c>
      <c r="B469" s="1005">
        <v>60</v>
      </c>
      <c r="C469" s="141">
        <f>C470+C471</f>
        <v>1439.08</v>
      </c>
      <c r="D469" s="141">
        <f>D470+D471</f>
        <v>0</v>
      </c>
      <c r="E469" s="141">
        <f t="shared" si="179"/>
        <v>1439.08</v>
      </c>
      <c r="F469" s="141">
        <f>G469+H469+I469+J469</f>
        <v>1439.075</v>
      </c>
      <c r="G469" s="141">
        <f>G470+G471</f>
        <v>0</v>
      </c>
      <c r="H469" s="141">
        <f t="shared" ref="H469:J469" si="181">H470+H471</f>
        <v>1439.075</v>
      </c>
      <c r="I469" s="141">
        <f t="shared" si="181"/>
        <v>0</v>
      </c>
      <c r="J469" s="141">
        <f t="shared" si="181"/>
        <v>0</v>
      </c>
      <c r="K469" s="943"/>
      <c r="L469" s="944"/>
      <c r="M469" s="944"/>
      <c r="N469" s="944"/>
      <c r="O469" s="19"/>
      <c r="P469" s="417"/>
      <c r="Q469" s="244"/>
      <c r="R469" s="238"/>
      <c r="S469" s="238"/>
      <c r="T469" s="238"/>
      <c r="U469" s="501">
        <f t="shared" ref="U469:U476" si="182">G469+H469</f>
        <v>1439.075</v>
      </c>
      <c r="Y469" s="503"/>
    </row>
    <row r="470" spans="1:31" s="18" customFormat="1" ht="15" x14ac:dyDescent="0.25">
      <c r="A470" s="1004" t="s">
        <v>994</v>
      </c>
      <c r="B470" s="1005" t="s">
        <v>1000</v>
      </c>
      <c r="C470" s="141">
        <v>1209.31</v>
      </c>
      <c r="D470" s="141"/>
      <c r="E470" s="141">
        <f t="shared" si="179"/>
        <v>1209.31</v>
      </c>
      <c r="F470" s="141">
        <f t="shared" ref="F470:F471" si="183">G470+H470+I470+J470</f>
        <v>1209.307</v>
      </c>
      <c r="G470" s="141">
        <v>0</v>
      </c>
      <c r="H470" s="141">
        <v>1209.307</v>
      </c>
      <c r="I470" s="141">
        <v>0</v>
      </c>
      <c r="J470" s="141">
        <v>0</v>
      </c>
      <c r="K470" s="943"/>
      <c r="L470" s="944"/>
      <c r="M470" s="944"/>
      <c r="N470" s="944"/>
      <c r="O470" s="19"/>
      <c r="P470" s="417"/>
      <c r="Q470" s="244"/>
      <c r="R470" s="238"/>
      <c r="S470" s="238"/>
      <c r="T470" s="238"/>
      <c r="U470" s="504">
        <f t="shared" si="182"/>
        <v>1209.307</v>
      </c>
      <c r="Y470" s="500"/>
    </row>
    <row r="471" spans="1:31" s="18" customFormat="1" ht="15" x14ac:dyDescent="0.25">
      <c r="A471" s="1004" t="s">
        <v>996</v>
      </c>
      <c r="B471" s="1005" t="s">
        <v>1001</v>
      </c>
      <c r="C471" s="141">
        <v>229.77</v>
      </c>
      <c r="D471" s="141"/>
      <c r="E471" s="141">
        <f t="shared" si="179"/>
        <v>229.77</v>
      </c>
      <c r="F471" s="141">
        <f t="shared" si="183"/>
        <v>229.768</v>
      </c>
      <c r="G471" s="141">
        <v>0</v>
      </c>
      <c r="H471" s="141">
        <v>229.768</v>
      </c>
      <c r="I471" s="141">
        <v>0</v>
      </c>
      <c r="J471" s="141">
        <v>0</v>
      </c>
      <c r="K471" s="943"/>
      <c r="L471" s="944"/>
      <c r="M471" s="944"/>
      <c r="N471" s="944"/>
      <c r="O471" s="19"/>
      <c r="P471" s="417"/>
      <c r="Q471" s="244"/>
      <c r="R471" s="238"/>
      <c r="S471" s="238"/>
      <c r="T471" s="238"/>
      <c r="U471" s="504">
        <f t="shared" si="182"/>
        <v>229.768</v>
      </c>
      <c r="Y471" s="500"/>
    </row>
    <row r="472" spans="1:31" s="39" customFormat="1" x14ac:dyDescent="0.2">
      <c r="A472" s="254" t="s">
        <v>68</v>
      </c>
      <c r="B472" s="255" t="s">
        <v>67</v>
      </c>
      <c r="C472" s="256">
        <f t="shared" ref="C472:N472" si="184">C473+C480+C483</f>
        <v>0</v>
      </c>
      <c r="D472" s="256">
        <f t="shared" si="184"/>
        <v>0</v>
      </c>
      <c r="E472" s="256">
        <f t="shared" si="184"/>
        <v>0</v>
      </c>
      <c r="F472" s="256">
        <f t="shared" si="184"/>
        <v>0</v>
      </c>
      <c r="G472" s="256">
        <f t="shared" si="184"/>
        <v>0</v>
      </c>
      <c r="H472" s="256">
        <f t="shared" si="184"/>
        <v>0</v>
      </c>
      <c r="I472" s="256">
        <f t="shared" si="184"/>
        <v>0</v>
      </c>
      <c r="J472" s="256">
        <f t="shared" si="184"/>
        <v>0</v>
      </c>
      <c r="K472" s="579">
        <f t="shared" si="184"/>
        <v>0</v>
      </c>
      <c r="L472" s="42">
        <f t="shared" si="184"/>
        <v>0</v>
      </c>
      <c r="M472" s="42">
        <f t="shared" si="184"/>
        <v>0</v>
      </c>
      <c r="N472" s="42">
        <f t="shared" si="184"/>
        <v>0</v>
      </c>
      <c r="O472" s="40"/>
      <c r="P472" s="417"/>
      <c r="Q472" s="245"/>
      <c r="R472" s="237"/>
      <c r="S472" s="237"/>
      <c r="T472" s="237"/>
      <c r="U472" s="501">
        <f t="shared" si="182"/>
        <v>0</v>
      </c>
      <c r="Y472" s="500"/>
    </row>
    <row r="473" spans="1:31" s="8" customFormat="1" x14ac:dyDescent="0.2">
      <c r="A473" s="254" t="s">
        <v>66</v>
      </c>
      <c r="B473" s="255" t="s">
        <v>65</v>
      </c>
      <c r="C473" s="256">
        <f t="shared" ref="C473:N473" si="185">C474+C479</f>
        <v>0</v>
      </c>
      <c r="D473" s="256">
        <f t="shared" si="185"/>
        <v>0</v>
      </c>
      <c r="E473" s="256">
        <f t="shared" si="185"/>
        <v>0</v>
      </c>
      <c r="F473" s="256">
        <f t="shared" si="185"/>
        <v>0</v>
      </c>
      <c r="G473" s="256">
        <f t="shared" si="185"/>
        <v>0</v>
      </c>
      <c r="H473" s="256">
        <f t="shared" si="185"/>
        <v>0</v>
      </c>
      <c r="I473" s="256">
        <f t="shared" si="185"/>
        <v>0</v>
      </c>
      <c r="J473" s="256">
        <f t="shared" si="185"/>
        <v>0</v>
      </c>
      <c r="K473" s="565">
        <f t="shared" si="185"/>
        <v>0</v>
      </c>
      <c r="L473" s="20">
        <f t="shared" si="185"/>
        <v>0</v>
      </c>
      <c r="M473" s="20">
        <f t="shared" si="185"/>
        <v>0</v>
      </c>
      <c r="N473" s="20">
        <f t="shared" si="185"/>
        <v>0</v>
      </c>
      <c r="O473" s="10"/>
      <c r="P473" s="417"/>
      <c r="Q473" s="244"/>
      <c r="R473" s="237"/>
      <c r="S473" s="237"/>
      <c r="T473" s="237"/>
      <c r="U473" s="501">
        <f t="shared" si="182"/>
        <v>0</v>
      </c>
      <c r="Y473" s="500"/>
    </row>
    <row r="474" spans="1:31" s="18" customFormat="1" x14ac:dyDescent="0.2">
      <c r="A474" s="139" t="s">
        <v>64</v>
      </c>
      <c r="B474" s="140" t="s">
        <v>63</v>
      </c>
      <c r="C474" s="141">
        <f t="shared" ref="C474:N474" si="186">C475+C476+C477+C478</f>
        <v>0</v>
      </c>
      <c r="D474" s="141">
        <f t="shared" si="186"/>
        <v>0</v>
      </c>
      <c r="E474" s="141">
        <f t="shared" si="186"/>
        <v>0</v>
      </c>
      <c r="F474" s="141">
        <f t="shared" si="186"/>
        <v>0</v>
      </c>
      <c r="G474" s="141">
        <f t="shared" si="186"/>
        <v>0</v>
      </c>
      <c r="H474" s="141">
        <f t="shared" si="186"/>
        <v>0</v>
      </c>
      <c r="I474" s="141">
        <f t="shared" si="186"/>
        <v>0</v>
      </c>
      <c r="J474" s="141">
        <f t="shared" si="186"/>
        <v>0</v>
      </c>
      <c r="K474" s="570">
        <f t="shared" si="186"/>
        <v>0</v>
      </c>
      <c r="L474" s="20">
        <f t="shared" si="186"/>
        <v>0</v>
      </c>
      <c r="M474" s="20">
        <f t="shared" si="186"/>
        <v>0</v>
      </c>
      <c r="N474" s="20">
        <f t="shared" si="186"/>
        <v>0</v>
      </c>
      <c r="O474" s="19"/>
      <c r="P474" s="417"/>
      <c r="Q474" s="244"/>
      <c r="R474" s="238"/>
      <c r="S474" s="238"/>
      <c r="T474" s="238"/>
      <c r="U474" s="501">
        <f t="shared" si="182"/>
        <v>0</v>
      </c>
      <c r="Y474" s="500"/>
    </row>
    <row r="475" spans="1:31" hidden="1" x14ac:dyDescent="0.2">
      <c r="A475" s="616" t="s">
        <v>62</v>
      </c>
      <c r="B475" s="617" t="s">
        <v>61</v>
      </c>
      <c r="C475" s="618"/>
      <c r="D475" s="618"/>
      <c r="E475" s="618">
        <f>C475+D475</f>
        <v>0</v>
      </c>
      <c r="F475" s="618">
        <f>G475+H475+I475+J475</f>
        <v>0</v>
      </c>
      <c r="G475" s="618"/>
      <c r="H475" s="618"/>
      <c r="I475" s="618"/>
      <c r="J475" s="618"/>
      <c r="K475" s="15">
        <v>0</v>
      </c>
      <c r="L475" s="15">
        <v>0</v>
      </c>
      <c r="M475" s="15">
        <v>0</v>
      </c>
      <c r="N475" s="15">
        <v>0</v>
      </c>
      <c r="O475" s="2">
        <v>2</v>
      </c>
    </row>
    <row r="476" spans="1:31" s="31" customFormat="1" ht="12.75" customHeight="1" x14ac:dyDescent="0.2">
      <c r="A476" s="135" t="s">
        <v>60</v>
      </c>
      <c r="B476" s="136" t="s">
        <v>59</v>
      </c>
      <c r="C476" s="137">
        <v>0</v>
      </c>
      <c r="D476" s="137"/>
      <c r="E476" s="137">
        <f>C476+D476</f>
        <v>0</v>
      </c>
      <c r="F476" s="137">
        <f>G476+H476+I476+J476</f>
        <v>0</v>
      </c>
      <c r="G476" s="137">
        <v>0</v>
      </c>
      <c r="H476" s="137">
        <v>0</v>
      </c>
      <c r="I476" s="137">
        <v>0</v>
      </c>
      <c r="J476" s="137">
        <v>0</v>
      </c>
      <c r="K476" s="581">
        <v>0</v>
      </c>
      <c r="L476" s="969">
        <v>0</v>
      </c>
      <c r="M476" s="969">
        <v>0</v>
      </c>
      <c r="N476" s="969">
        <v>0</v>
      </c>
      <c r="O476" s="32">
        <v>2</v>
      </c>
      <c r="P476" s="417"/>
      <c r="Q476" s="239"/>
      <c r="R476" s="240"/>
      <c r="S476" s="239"/>
      <c r="T476" s="239"/>
      <c r="U476" s="504">
        <f t="shared" si="182"/>
        <v>0</v>
      </c>
      <c r="Y476" s="500"/>
    </row>
    <row r="477" spans="1:31" hidden="1" x14ac:dyDescent="0.2">
      <c r="A477" s="622" t="s">
        <v>58</v>
      </c>
      <c r="B477" s="623" t="s">
        <v>57</v>
      </c>
      <c r="C477" s="624"/>
      <c r="D477" s="624"/>
      <c r="E477" s="624">
        <f>C477+D477</f>
        <v>0</v>
      </c>
      <c r="F477" s="624">
        <f>G477+H477+I477+J477</f>
        <v>0</v>
      </c>
      <c r="G477" s="624"/>
      <c r="H477" s="624"/>
      <c r="I477" s="624"/>
      <c r="J477" s="624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31" hidden="1" x14ac:dyDescent="0.2">
      <c r="A478" s="594" t="s">
        <v>56</v>
      </c>
      <c r="B478" s="595" t="s">
        <v>55</v>
      </c>
      <c r="C478" s="596"/>
      <c r="D478" s="28"/>
      <c r="E478" s="28">
        <f>C478+D478</f>
        <v>0</v>
      </c>
      <c r="F478" s="596">
        <f>G478+H478+I478+J478</f>
        <v>0</v>
      </c>
      <c r="G478" s="596"/>
      <c r="H478" s="596"/>
      <c r="I478" s="596"/>
      <c r="J478" s="596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31" s="18" customFormat="1" ht="3.75" hidden="1" customHeight="1" thickBot="1" x14ac:dyDescent="0.25">
      <c r="A479" s="139" t="s">
        <v>54</v>
      </c>
      <c r="B479" s="140" t="s">
        <v>53</v>
      </c>
      <c r="C479" s="927">
        <v>0</v>
      </c>
      <c r="D479" s="558">
        <v>0</v>
      </c>
      <c r="E479" s="527">
        <f>C479+D479</f>
        <v>0</v>
      </c>
      <c r="F479" s="256">
        <f>G479+H479+I479+J479</f>
        <v>0</v>
      </c>
      <c r="G479" s="141"/>
      <c r="H479" s="141"/>
      <c r="I479" s="141"/>
      <c r="J479" s="141"/>
      <c r="K479" s="570">
        <v>0</v>
      </c>
      <c r="L479" s="20">
        <v>0</v>
      </c>
      <c r="M479" s="20">
        <v>0</v>
      </c>
      <c r="N479" s="20">
        <v>0</v>
      </c>
      <c r="O479" s="19">
        <v>2</v>
      </c>
      <c r="P479" s="417"/>
      <c r="Q479" s="238"/>
      <c r="R479" s="238"/>
      <c r="S479" s="238"/>
      <c r="T479" s="238"/>
      <c r="U479" s="406"/>
      <c r="Y479" s="406"/>
    </row>
    <row r="480" spans="1:31" s="8" customFormat="1" ht="2.25" hidden="1" customHeight="1" x14ac:dyDescent="0.2">
      <c r="A480" s="638" t="s">
        <v>52</v>
      </c>
      <c r="B480" s="639" t="s">
        <v>51</v>
      </c>
      <c r="C480" s="640">
        <f t="shared" ref="C480:N481" si="187">C481</f>
        <v>0</v>
      </c>
      <c r="D480" s="11">
        <f t="shared" si="187"/>
        <v>0</v>
      </c>
      <c r="E480" s="11">
        <f t="shared" si="187"/>
        <v>0</v>
      </c>
      <c r="F480" s="640">
        <f t="shared" si="187"/>
        <v>0</v>
      </c>
      <c r="G480" s="640">
        <f t="shared" si="187"/>
        <v>0</v>
      </c>
      <c r="H480" s="640">
        <f t="shared" si="187"/>
        <v>0</v>
      </c>
      <c r="I480" s="640">
        <f t="shared" si="187"/>
        <v>0</v>
      </c>
      <c r="J480" s="640">
        <f t="shared" si="187"/>
        <v>0</v>
      </c>
      <c r="K480" s="11">
        <f t="shared" si="187"/>
        <v>0</v>
      </c>
      <c r="L480" s="11">
        <f t="shared" si="187"/>
        <v>0</v>
      </c>
      <c r="M480" s="11">
        <f t="shared" si="187"/>
        <v>0</v>
      </c>
      <c r="N480" s="11">
        <f t="shared" si="187"/>
        <v>0</v>
      </c>
      <c r="O480" s="10"/>
    </row>
    <row r="481" spans="1:15" s="18" customFormat="1" ht="12.75" hidden="1" customHeight="1" x14ac:dyDescent="0.2">
      <c r="A481" s="22" t="s">
        <v>50</v>
      </c>
      <c r="B481" s="21" t="s">
        <v>49</v>
      </c>
      <c r="C481" s="20">
        <f t="shared" si="187"/>
        <v>0</v>
      </c>
      <c r="D481" s="20">
        <f t="shared" si="187"/>
        <v>0</v>
      </c>
      <c r="E481" s="20">
        <f t="shared" si="187"/>
        <v>0</v>
      </c>
      <c r="F481" s="20">
        <f t="shared" si="187"/>
        <v>0</v>
      </c>
      <c r="G481" s="20">
        <f t="shared" si="187"/>
        <v>0</v>
      </c>
      <c r="H481" s="20">
        <f t="shared" si="187"/>
        <v>0</v>
      </c>
      <c r="I481" s="20">
        <f t="shared" si="187"/>
        <v>0</v>
      </c>
      <c r="J481" s="20">
        <f t="shared" si="187"/>
        <v>0</v>
      </c>
      <c r="K481" s="20">
        <f t="shared" si="187"/>
        <v>0</v>
      </c>
      <c r="L481" s="20">
        <f t="shared" si="187"/>
        <v>0</v>
      </c>
      <c r="M481" s="20">
        <f t="shared" si="187"/>
        <v>0</v>
      </c>
      <c r="N481" s="20">
        <f t="shared" si="187"/>
        <v>0</v>
      </c>
      <c r="O481" s="19"/>
    </row>
    <row r="482" spans="1:15" ht="14.25" hidden="1" customHeight="1" x14ac:dyDescent="0.2">
      <c r="A482" s="17" t="s">
        <v>48</v>
      </c>
      <c r="B482" s="16" t="s">
        <v>47</v>
      </c>
      <c r="C482" s="15"/>
      <c r="D482" s="15"/>
      <c r="E482" s="15">
        <f>C482+D482</f>
        <v>0</v>
      </c>
      <c r="F482" s="15">
        <f>G482+H482+I482+J482</f>
        <v>0</v>
      </c>
      <c r="G482" s="15"/>
      <c r="H482" s="15"/>
      <c r="I482" s="15"/>
      <c r="J482" s="15"/>
      <c r="K482" s="15">
        <v>0</v>
      </c>
      <c r="L482" s="15">
        <v>0</v>
      </c>
      <c r="M482" s="15">
        <v>0</v>
      </c>
      <c r="N482" s="15">
        <v>0</v>
      </c>
      <c r="O482" s="2">
        <v>2</v>
      </c>
    </row>
    <row r="483" spans="1:15" s="8" customFormat="1" ht="17.25" hidden="1" customHeight="1" x14ac:dyDescent="0.2">
      <c r="A483" s="14" t="s">
        <v>46</v>
      </c>
      <c r="B483" s="13" t="s">
        <v>45</v>
      </c>
      <c r="C483" s="11"/>
      <c r="D483" s="11"/>
      <c r="E483" s="11">
        <f>C483+D483</f>
        <v>0</v>
      </c>
      <c r="F483" s="11">
        <f>G483+H483+I483+J483</f>
        <v>0</v>
      </c>
      <c r="G483" s="11"/>
      <c r="H483" s="11"/>
      <c r="I483" s="11"/>
      <c r="J483" s="11"/>
      <c r="K483" s="11">
        <v>0</v>
      </c>
      <c r="L483" s="11">
        <v>0</v>
      </c>
      <c r="M483" s="11">
        <v>0</v>
      </c>
      <c r="N483" s="11">
        <v>0</v>
      </c>
      <c r="O483" s="10">
        <v>2</v>
      </c>
    </row>
    <row r="484" spans="1:15" s="8" customFormat="1" ht="15" hidden="1" customHeight="1" x14ac:dyDescent="0.2">
      <c r="A484" s="14" t="s">
        <v>44</v>
      </c>
      <c r="B484" s="13" t="s">
        <v>43</v>
      </c>
      <c r="C484" s="11">
        <f t="shared" ref="C484:N484" si="188">C485+C488</f>
        <v>0</v>
      </c>
      <c r="D484" s="11">
        <f t="shared" si="188"/>
        <v>0</v>
      </c>
      <c r="E484" s="11">
        <f t="shared" si="188"/>
        <v>0</v>
      </c>
      <c r="F484" s="11">
        <f t="shared" si="188"/>
        <v>0</v>
      </c>
      <c r="G484" s="11">
        <f t="shared" si="188"/>
        <v>0</v>
      </c>
      <c r="H484" s="11">
        <f t="shared" si="188"/>
        <v>0</v>
      </c>
      <c r="I484" s="11">
        <f t="shared" si="188"/>
        <v>0</v>
      </c>
      <c r="J484" s="11">
        <f t="shared" si="188"/>
        <v>0</v>
      </c>
      <c r="K484" s="11">
        <f t="shared" si="188"/>
        <v>0</v>
      </c>
      <c r="L484" s="11">
        <f t="shared" si="188"/>
        <v>0</v>
      </c>
      <c r="M484" s="11">
        <f t="shared" si="188"/>
        <v>0</v>
      </c>
      <c r="N484" s="11">
        <f t="shared" si="188"/>
        <v>0</v>
      </c>
      <c r="O484" s="10"/>
    </row>
    <row r="485" spans="1:15" s="8" customFormat="1" ht="21.75" hidden="1" customHeight="1" x14ac:dyDescent="0.2">
      <c r="A485" s="14" t="s">
        <v>42</v>
      </c>
      <c r="B485" s="13" t="s">
        <v>41</v>
      </c>
      <c r="C485" s="11">
        <f t="shared" ref="C485:N485" si="189">C486+C487</f>
        <v>0</v>
      </c>
      <c r="D485" s="11">
        <f t="shared" si="189"/>
        <v>0</v>
      </c>
      <c r="E485" s="11">
        <f t="shared" si="189"/>
        <v>0</v>
      </c>
      <c r="F485" s="11">
        <f t="shared" si="189"/>
        <v>0</v>
      </c>
      <c r="G485" s="11">
        <f t="shared" si="189"/>
        <v>0</v>
      </c>
      <c r="H485" s="11">
        <f t="shared" si="189"/>
        <v>0</v>
      </c>
      <c r="I485" s="11">
        <f t="shared" si="189"/>
        <v>0</v>
      </c>
      <c r="J485" s="11">
        <f t="shared" si="189"/>
        <v>0</v>
      </c>
      <c r="K485" s="11">
        <f t="shared" si="189"/>
        <v>0</v>
      </c>
      <c r="L485" s="11">
        <f t="shared" si="189"/>
        <v>0</v>
      </c>
      <c r="M485" s="11">
        <f t="shared" si="189"/>
        <v>0</v>
      </c>
      <c r="N485" s="11">
        <f t="shared" si="189"/>
        <v>0</v>
      </c>
      <c r="O485" s="10"/>
    </row>
    <row r="486" spans="1:15" s="18" customFormat="1" ht="25.5" hidden="1" customHeight="1" x14ac:dyDescent="0.2">
      <c r="A486" s="22" t="s">
        <v>40</v>
      </c>
      <c r="B486" s="21" t="s">
        <v>39</v>
      </c>
      <c r="C486" s="20"/>
      <c r="D486" s="20"/>
      <c r="E486" s="20">
        <f>C486+D486</f>
        <v>0</v>
      </c>
      <c r="F486" s="20">
        <f>G486+H486+I486+J486</f>
        <v>0</v>
      </c>
      <c r="G486" s="20"/>
      <c r="H486" s="20"/>
      <c r="I486" s="20"/>
      <c r="J486" s="20"/>
      <c r="K486" s="20">
        <v>0</v>
      </c>
      <c r="L486" s="20">
        <v>0</v>
      </c>
      <c r="M486" s="20">
        <v>0</v>
      </c>
      <c r="N486" s="20">
        <v>0</v>
      </c>
      <c r="O486" s="19">
        <v>1</v>
      </c>
    </row>
    <row r="487" spans="1:15" s="18" customFormat="1" ht="24" hidden="1" customHeight="1" x14ac:dyDescent="0.2">
      <c r="A487" s="22" t="s">
        <v>38</v>
      </c>
      <c r="B487" s="21" t="s">
        <v>37</v>
      </c>
      <c r="C487" s="20"/>
      <c r="D487" s="20"/>
      <c r="E487" s="20">
        <f>C487+D487</f>
        <v>0</v>
      </c>
      <c r="F487" s="20">
        <f>G487+H487+I487+J487</f>
        <v>0</v>
      </c>
      <c r="G487" s="20"/>
      <c r="H487" s="20"/>
      <c r="I487" s="20"/>
      <c r="J487" s="20"/>
      <c r="K487" s="20">
        <v>0</v>
      </c>
      <c r="L487" s="20">
        <v>0</v>
      </c>
      <c r="M487" s="20">
        <v>0</v>
      </c>
      <c r="N487" s="20">
        <v>0</v>
      </c>
      <c r="O487" s="19">
        <v>1</v>
      </c>
    </row>
    <row r="488" spans="1:15" s="8" customFormat="1" ht="21.75" hidden="1" customHeight="1" x14ac:dyDescent="0.2">
      <c r="A488" s="23" t="s">
        <v>36</v>
      </c>
      <c r="B488" s="13" t="s">
        <v>35</v>
      </c>
      <c r="C488" s="11">
        <f t="shared" ref="C488:N488" si="190">C489+C494+C498</f>
        <v>0</v>
      </c>
      <c r="D488" s="11">
        <f t="shared" si="190"/>
        <v>0</v>
      </c>
      <c r="E488" s="11">
        <f t="shared" si="190"/>
        <v>0</v>
      </c>
      <c r="F488" s="11">
        <f t="shared" si="190"/>
        <v>0</v>
      </c>
      <c r="G488" s="11">
        <f t="shared" si="190"/>
        <v>0</v>
      </c>
      <c r="H488" s="11">
        <f t="shared" si="190"/>
        <v>0</v>
      </c>
      <c r="I488" s="11">
        <f t="shared" si="190"/>
        <v>0</v>
      </c>
      <c r="J488" s="11">
        <f t="shared" si="190"/>
        <v>0</v>
      </c>
      <c r="K488" s="11">
        <f t="shared" si="190"/>
        <v>0</v>
      </c>
      <c r="L488" s="11">
        <f t="shared" si="190"/>
        <v>0</v>
      </c>
      <c r="M488" s="11">
        <f t="shared" si="190"/>
        <v>0</v>
      </c>
      <c r="N488" s="11">
        <f t="shared" si="190"/>
        <v>0</v>
      </c>
      <c r="O488" s="10"/>
    </row>
    <row r="489" spans="1:15" s="18" customFormat="1" ht="18" hidden="1" customHeight="1" x14ac:dyDescent="0.2">
      <c r="A489" s="22" t="s">
        <v>34</v>
      </c>
      <c r="B489" s="21" t="s">
        <v>33</v>
      </c>
      <c r="C489" s="20">
        <f t="shared" ref="C489:N489" si="191">C490+C491+C492+C493</f>
        <v>0</v>
      </c>
      <c r="D489" s="20">
        <f t="shared" si="191"/>
        <v>0</v>
      </c>
      <c r="E489" s="20">
        <f t="shared" si="191"/>
        <v>0</v>
      </c>
      <c r="F489" s="20">
        <f t="shared" si="191"/>
        <v>0</v>
      </c>
      <c r="G489" s="20">
        <f t="shared" si="191"/>
        <v>0</v>
      </c>
      <c r="H489" s="20">
        <f t="shared" si="191"/>
        <v>0</v>
      </c>
      <c r="I489" s="20">
        <f t="shared" si="191"/>
        <v>0</v>
      </c>
      <c r="J489" s="20">
        <f t="shared" si="191"/>
        <v>0</v>
      </c>
      <c r="K489" s="20">
        <f t="shared" si="191"/>
        <v>0</v>
      </c>
      <c r="L489" s="20">
        <f t="shared" si="191"/>
        <v>0</v>
      </c>
      <c r="M489" s="20">
        <f t="shared" si="191"/>
        <v>0</v>
      </c>
      <c r="N489" s="20">
        <f t="shared" si="191"/>
        <v>0</v>
      </c>
      <c r="O489" s="19"/>
    </row>
    <row r="490" spans="1:15" ht="24.75" hidden="1" customHeight="1" x14ac:dyDescent="0.2">
      <c r="A490" s="17" t="s">
        <v>32</v>
      </c>
      <c r="B490" s="16" t="s">
        <v>31</v>
      </c>
      <c r="C490" s="15"/>
      <c r="D490" s="15"/>
      <c r="E490" s="15">
        <f>C490+D490</f>
        <v>0</v>
      </c>
      <c r="F490" s="15">
        <f>G490+H490+I490+J490</f>
        <v>0</v>
      </c>
      <c r="G490" s="15"/>
      <c r="H490" s="15"/>
      <c r="I490" s="15"/>
      <c r="J490" s="15"/>
      <c r="K490" s="15">
        <v>0</v>
      </c>
      <c r="L490" s="15">
        <v>0</v>
      </c>
      <c r="M490" s="15">
        <v>0</v>
      </c>
      <c r="N490" s="15">
        <v>0</v>
      </c>
      <c r="O490" s="2">
        <v>1</v>
      </c>
    </row>
    <row r="491" spans="1:15" ht="10.5" hidden="1" customHeight="1" x14ac:dyDescent="0.2">
      <c r="A491" s="17" t="s">
        <v>30</v>
      </c>
      <c r="B491" s="16" t="s">
        <v>29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14.25" hidden="1" customHeight="1" x14ac:dyDescent="0.2">
      <c r="A492" s="17" t="s">
        <v>28</v>
      </c>
      <c r="B492" s="16" t="s">
        <v>27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19.5" hidden="1" customHeight="1" x14ac:dyDescent="0.2">
      <c r="A493" s="17" t="s">
        <v>26</v>
      </c>
      <c r="B493" s="16" t="s">
        <v>25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16.5" hidden="1" customHeight="1" x14ac:dyDescent="0.2">
      <c r="A494" s="22" t="s">
        <v>24</v>
      </c>
      <c r="B494" s="21" t="s">
        <v>23</v>
      </c>
      <c r="C494" s="20">
        <f t="shared" ref="C494:N494" si="192">C495+C496+C497</f>
        <v>0</v>
      </c>
      <c r="D494" s="20">
        <f t="shared" si="192"/>
        <v>0</v>
      </c>
      <c r="E494" s="20">
        <f t="shared" si="192"/>
        <v>0</v>
      </c>
      <c r="F494" s="20">
        <f t="shared" si="192"/>
        <v>0</v>
      </c>
      <c r="G494" s="20">
        <f t="shared" si="192"/>
        <v>0</v>
      </c>
      <c r="H494" s="20">
        <f t="shared" si="192"/>
        <v>0</v>
      </c>
      <c r="I494" s="20">
        <f t="shared" si="192"/>
        <v>0</v>
      </c>
      <c r="J494" s="20">
        <f t="shared" si="192"/>
        <v>0</v>
      </c>
      <c r="K494" s="20">
        <f t="shared" si="192"/>
        <v>0</v>
      </c>
      <c r="L494" s="20">
        <f t="shared" si="192"/>
        <v>0</v>
      </c>
      <c r="M494" s="20">
        <f t="shared" si="192"/>
        <v>0</v>
      </c>
      <c r="N494" s="20">
        <f t="shared" si="192"/>
        <v>0</v>
      </c>
      <c r="O494" s="19"/>
    </row>
    <row r="495" spans="1:15" ht="19.5" hidden="1" customHeight="1" x14ac:dyDescent="0.2">
      <c r="A495" s="17" t="s">
        <v>22</v>
      </c>
      <c r="B495" s="16" t="s">
        <v>21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15" ht="30" hidden="1" customHeight="1" x14ac:dyDescent="0.2">
      <c r="A496" s="17" t="s">
        <v>20</v>
      </c>
      <c r="B496" s="16" t="s">
        <v>19</v>
      </c>
      <c r="C496" s="15"/>
      <c r="D496" s="15"/>
      <c r="E496" s="15">
        <f>C496+D496</f>
        <v>0</v>
      </c>
      <c r="F496" s="15">
        <f>G496+H496+I496+J496</f>
        <v>0</v>
      </c>
      <c r="G496" s="15"/>
      <c r="H496" s="15"/>
      <c r="I496" s="15"/>
      <c r="J496" s="15"/>
      <c r="K496" s="15">
        <v>0</v>
      </c>
      <c r="L496" s="15">
        <v>0</v>
      </c>
      <c r="M496" s="15">
        <v>0</v>
      </c>
      <c r="N496" s="15">
        <v>0</v>
      </c>
      <c r="O496" s="2">
        <v>1</v>
      </c>
    </row>
    <row r="497" spans="1:25" ht="20.25" hidden="1" customHeight="1" x14ac:dyDescent="0.2">
      <c r="A497" s="17" t="s">
        <v>18</v>
      </c>
      <c r="B497" s="16" t="s">
        <v>17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s="18" customFormat="1" ht="20.25" hidden="1" customHeight="1" x14ac:dyDescent="0.2">
      <c r="A498" s="22" t="s">
        <v>16</v>
      </c>
      <c r="B498" s="21" t="s">
        <v>15</v>
      </c>
      <c r="C498" s="20"/>
      <c r="D498" s="20"/>
      <c r="E498" s="20">
        <f>C498+D498</f>
        <v>0</v>
      </c>
      <c r="F498" s="20">
        <f>G498+H498+I498+J498</f>
        <v>0</v>
      </c>
      <c r="G498" s="20"/>
      <c r="H498" s="20"/>
      <c r="I498" s="20"/>
      <c r="J498" s="20"/>
      <c r="K498" s="20">
        <v>0</v>
      </c>
      <c r="L498" s="20">
        <v>0</v>
      </c>
      <c r="M498" s="20">
        <v>0</v>
      </c>
      <c r="N498" s="20">
        <v>0</v>
      </c>
      <c r="O498" s="19">
        <v>2</v>
      </c>
    </row>
    <row r="499" spans="1:25" s="8" customFormat="1" ht="16.5" hidden="1" customHeight="1" x14ac:dyDescent="0.2">
      <c r="A499" s="14" t="s">
        <v>14</v>
      </c>
      <c r="B499" s="13" t="s">
        <v>13</v>
      </c>
      <c r="C499" s="11">
        <f t="shared" ref="C499:N499" si="193">C500</f>
        <v>0</v>
      </c>
      <c r="D499" s="11">
        <f t="shared" si="193"/>
        <v>0</v>
      </c>
      <c r="E499" s="11">
        <f t="shared" si="193"/>
        <v>0</v>
      </c>
      <c r="F499" s="11">
        <f t="shared" si="193"/>
        <v>0</v>
      </c>
      <c r="G499" s="11">
        <f t="shared" si="193"/>
        <v>0</v>
      </c>
      <c r="H499" s="11">
        <f t="shared" si="193"/>
        <v>0</v>
      </c>
      <c r="I499" s="11">
        <f t="shared" si="193"/>
        <v>0</v>
      </c>
      <c r="J499" s="11">
        <f t="shared" si="193"/>
        <v>0</v>
      </c>
      <c r="K499" s="11">
        <f t="shared" si="193"/>
        <v>0</v>
      </c>
      <c r="L499" s="11">
        <f t="shared" si="193"/>
        <v>0</v>
      </c>
      <c r="M499" s="11">
        <f t="shared" si="193"/>
        <v>0</v>
      </c>
      <c r="N499" s="11">
        <f t="shared" si="193"/>
        <v>0</v>
      </c>
      <c r="O499" s="10"/>
    </row>
    <row r="500" spans="1:25" s="18" customFormat="1" ht="10.5" hidden="1" customHeight="1" x14ac:dyDescent="0.2">
      <c r="A500" s="22" t="s">
        <v>12</v>
      </c>
      <c r="B500" s="21" t="s">
        <v>11</v>
      </c>
      <c r="C500" s="20">
        <f t="shared" ref="C500:N500" si="194">C501+C502+C503</f>
        <v>0</v>
      </c>
      <c r="D500" s="20">
        <f t="shared" si="194"/>
        <v>0</v>
      </c>
      <c r="E500" s="20">
        <f t="shared" si="194"/>
        <v>0</v>
      </c>
      <c r="F500" s="20">
        <f t="shared" si="194"/>
        <v>0</v>
      </c>
      <c r="G500" s="20">
        <f t="shared" si="194"/>
        <v>0</v>
      </c>
      <c r="H500" s="20">
        <f t="shared" si="194"/>
        <v>0</v>
      </c>
      <c r="I500" s="20">
        <f t="shared" si="194"/>
        <v>0</v>
      </c>
      <c r="J500" s="20">
        <f t="shared" si="194"/>
        <v>0</v>
      </c>
      <c r="K500" s="20">
        <f t="shared" si="194"/>
        <v>0</v>
      </c>
      <c r="L500" s="20">
        <f t="shared" si="194"/>
        <v>0</v>
      </c>
      <c r="M500" s="20">
        <f t="shared" si="194"/>
        <v>0</v>
      </c>
      <c r="N500" s="20">
        <f t="shared" si="194"/>
        <v>0</v>
      </c>
      <c r="O500" s="19"/>
    </row>
    <row r="501" spans="1:25" ht="6.75" hidden="1" customHeight="1" x14ac:dyDescent="0.2">
      <c r="A501" s="17" t="s">
        <v>10</v>
      </c>
      <c r="B501" s="16" t="s">
        <v>9</v>
      </c>
      <c r="C501" s="15"/>
      <c r="D501" s="15"/>
      <c r="E501" s="15">
        <f>C501+D501</f>
        <v>0</v>
      </c>
      <c r="F501" s="15">
        <f>G501+H501+I501+J501</f>
        <v>0</v>
      </c>
      <c r="G501" s="15"/>
      <c r="H501" s="15"/>
      <c r="I501" s="15"/>
      <c r="J501" s="15"/>
      <c r="K501" s="15">
        <v>0</v>
      </c>
      <c r="L501" s="15">
        <v>0</v>
      </c>
      <c r="M501" s="15">
        <v>0</v>
      </c>
      <c r="N501" s="15">
        <v>0</v>
      </c>
      <c r="O501" s="2">
        <v>1</v>
      </c>
    </row>
    <row r="502" spans="1:25" ht="10.5" hidden="1" customHeight="1" x14ac:dyDescent="0.2">
      <c r="A502" s="17" t="s">
        <v>8</v>
      </c>
      <c r="B502" s="16" t="s">
        <v>7</v>
      </c>
      <c r="C502" s="15"/>
      <c r="D502" s="15"/>
      <c r="E502" s="15">
        <f>C502+D502</f>
        <v>0</v>
      </c>
      <c r="F502" s="15">
        <f>G502+H502+I502+J502</f>
        <v>0</v>
      </c>
      <c r="G502" s="15"/>
      <c r="H502" s="15"/>
      <c r="I502" s="15"/>
      <c r="J502" s="15"/>
      <c r="K502" s="15">
        <v>0</v>
      </c>
      <c r="L502" s="15">
        <v>0</v>
      </c>
      <c r="M502" s="15">
        <v>0</v>
      </c>
      <c r="N502" s="15">
        <v>0</v>
      </c>
      <c r="O502" s="2">
        <v>2</v>
      </c>
    </row>
    <row r="503" spans="1:25" ht="13.5" hidden="1" customHeight="1" thickBot="1" x14ac:dyDescent="0.25">
      <c r="A503" s="591" t="s">
        <v>6</v>
      </c>
      <c r="B503" s="592" t="s">
        <v>5</v>
      </c>
      <c r="C503" s="593"/>
      <c r="D503" s="593"/>
      <c r="E503" s="593">
        <f>C503+D503</f>
        <v>0</v>
      </c>
      <c r="F503" s="593">
        <f>G503+H503+I503+J503</f>
        <v>0</v>
      </c>
      <c r="G503" s="593"/>
      <c r="H503" s="593"/>
      <c r="I503" s="593"/>
      <c r="J503" s="593"/>
      <c r="K503" s="15">
        <v>0</v>
      </c>
      <c r="L503" s="15">
        <v>0</v>
      </c>
      <c r="M503" s="15">
        <v>0</v>
      </c>
      <c r="N503" s="15">
        <v>0</v>
      </c>
      <c r="O503" s="2">
        <v>2</v>
      </c>
    </row>
    <row r="504" spans="1:25" s="8" customFormat="1" x14ac:dyDescent="0.2">
      <c r="A504" s="383" t="s">
        <v>4</v>
      </c>
      <c r="B504" s="384" t="s">
        <v>3</v>
      </c>
      <c r="C504" s="385">
        <f t="shared" ref="C504:K504" si="195">C11-C201</f>
        <v>-863</v>
      </c>
      <c r="D504" s="385">
        <f t="shared" si="195"/>
        <v>0</v>
      </c>
      <c r="E504" s="385">
        <f t="shared" si="195"/>
        <v>-863.00000000000364</v>
      </c>
      <c r="F504" s="385">
        <f t="shared" si="195"/>
        <v>-863.00000000000364</v>
      </c>
      <c r="G504" s="256">
        <f t="shared" si="195"/>
        <v>-213</v>
      </c>
      <c r="H504" s="256">
        <f t="shared" si="195"/>
        <v>-12</v>
      </c>
      <c r="I504" s="256">
        <f t="shared" si="195"/>
        <v>-16</v>
      </c>
      <c r="J504" s="256">
        <f t="shared" si="195"/>
        <v>-622</v>
      </c>
      <c r="K504" s="565">
        <f t="shared" si="195"/>
        <v>-75</v>
      </c>
      <c r="L504" s="20">
        <f>L11-L201</f>
        <v>0</v>
      </c>
      <c r="M504" s="20">
        <f>M11-M201</f>
        <v>0</v>
      </c>
      <c r="N504" s="20">
        <f>N11-N201</f>
        <v>0</v>
      </c>
      <c r="O504" s="10"/>
      <c r="P504" s="417"/>
      <c r="Q504" s="237"/>
      <c r="R504" s="237"/>
      <c r="S504" s="237"/>
      <c r="T504" s="237"/>
      <c r="U504" s="489">
        <f>G504+H504</f>
        <v>-225</v>
      </c>
      <c r="Y504" s="397"/>
    </row>
    <row r="505" spans="1:25" x14ac:dyDescent="0.2">
      <c r="A505" s="7" t="s">
        <v>2</v>
      </c>
      <c r="Q505" s="239"/>
      <c r="R505" s="239"/>
      <c r="S505" s="239"/>
    </row>
    <row r="506" spans="1:25" x14ac:dyDescent="0.2">
      <c r="A506" s="367" t="s">
        <v>1</v>
      </c>
      <c r="G506" s="1068" t="s">
        <v>957</v>
      </c>
      <c r="H506" s="1068"/>
      <c r="I506" s="1068"/>
      <c r="J506" s="1068"/>
      <c r="K506" s="1068"/>
      <c r="Q506" s="239"/>
      <c r="R506" s="239"/>
      <c r="S506" s="239"/>
    </row>
    <row r="507" spans="1:25" x14ac:dyDescent="0.2">
      <c r="A507" s="367" t="s">
        <v>0</v>
      </c>
      <c r="C507" s="229"/>
      <c r="G507" s="1068" t="s">
        <v>860</v>
      </c>
      <c r="H507" s="1068"/>
      <c r="I507" s="1068"/>
      <c r="J507" s="1068"/>
      <c r="K507" s="1068"/>
      <c r="Q507" s="239"/>
      <c r="R507" s="239"/>
      <c r="S507" s="239"/>
    </row>
    <row r="508" spans="1:25" x14ac:dyDescent="0.2">
      <c r="F508" s="229">
        <v>863</v>
      </c>
      <c r="I508" s="1068"/>
      <c r="J508" s="1068"/>
      <c r="K508" s="1068"/>
      <c r="L508" s="1068"/>
      <c r="M508" s="1068"/>
    </row>
    <row r="509" spans="1:25" x14ac:dyDescent="0.2">
      <c r="I509" s="1068"/>
      <c r="J509" s="1068"/>
      <c r="K509" s="1069"/>
      <c r="L509" s="1068"/>
      <c r="M509" s="1068"/>
    </row>
  </sheetData>
  <autoFilter ref="E1:E505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6:K506"/>
    <mergeCell ref="G507:K507"/>
    <mergeCell ref="I508:M508"/>
    <mergeCell ref="I509:M509"/>
    <mergeCell ref="A6:N6"/>
    <mergeCell ref="A8:A9"/>
    <mergeCell ref="B8:B9"/>
    <mergeCell ref="C8:K8"/>
    <mergeCell ref="L8:L9"/>
    <mergeCell ref="M8:M9"/>
    <mergeCell ref="N8:N9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0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N509"/>
  <sheetViews>
    <sheetView zoomScale="98" zoomScaleNormal="98" workbookViewId="0">
      <pane ySplit="10" topLeftCell="A249" activePane="bottomLeft" state="frozen"/>
      <selection pane="bottomLeft" sqref="A1:N507"/>
    </sheetView>
  </sheetViews>
  <sheetFormatPr defaultColWidth="9.140625" defaultRowHeight="12.75" x14ac:dyDescent="0.2"/>
  <cols>
    <col min="1" max="1" width="78.5703125" style="6" customWidth="1"/>
    <col min="2" max="2" width="10.5703125" style="5" customWidth="1"/>
    <col min="3" max="3" width="9.7109375" style="3" hidden="1" customWidth="1"/>
    <col min="4" max="4" width="7.28515625" style="3" hidden="1" customWidth="1"/>
    <col min="5" max="5" width="11.7109375" style="3" hidden="1" customWidth="1"/>
    <col min="6" max="6" width="10.1406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42578125" style="3" customWidth="1"/>
    <col min="11" max="11" width="9.7109375" style="3" hidden="1" customWidth="1"/>
    <col min="12" max="12" width="10.7109375" style="3" hidden="1" customWidth="1"/>
    <col min="13" max="13" width="10.5703125" style="3" hidden="1" customWidth="1"/>
    <col min="14" max="14" width="9.85546875" style="3" hidden="1" customWidth="1"/>
    <col min="15" max="15" width="9.5703125" style="2" hidden="1" customWidth="1"/>
    <col min="16" max="16" width="0.140625" style="1" hidden="1" customWidth="1"/>
    <col min="17" max="17" width="12.28515625" style="1" hidden="1" customWidth="1"/>
    <col min="18" max="18" width="6.85546875" style="1" hidden="1" customWidth="1"/>
    <col min="19" max="19" width="6.42578125" style="1" hidden="1" customWidth="1"/>
    <col min="20" max="20" width="9.85546875" style="1" hidden="1" customWidth="1"/>
    <col min="21" max="21" width="8.5703125" style="1" hidden="1" customWidth="1"/>
    <col min="22" max="22" width="8.140625" style="1" hidden="1" customWidth="1"/>
    <col min="23" max="23" width="10.42578125" style="1" hidden="1" customWidth="1"/>
    <col min="24" max="24" width="10" style="1" hidden="1" customWidth="1"/>
    <col min="25" max="25" width="8.5703125" style="1" hidden="1" customWidth="1"/>
    <col min="26" max="26" width="0.5703125" style="1" hidden="1" customWidth="1"/>
    <col min="27" max="27" width="11.42578125" style="1" hidden="1" customWidth="1"/>
    <col min="28" max="28" width="9.140625" style="1" hidden="1" customWidth="1"/>
    <col min="29" max="29" width="9.140625" style="1"/>
    <col min="30" max="30" width="11.140625" style="1" customWidth="1"/>
    <col min="31" max="35" width="9.140625" style="1"/>
    <col min="36" max="36" width="10.85546875" style="1" customWidth="1"/>
    <col min="37" max="16384" width="9.140625" style="1"/>
  </cols>
  <sheetData>
    <row r="1" spans="1:34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34" x14ac:dyDescent="0.2">
      <c r="A2" s="96" t="s">
        <v>1031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34" x14ac:dyDescent="0.2">
      <c r="A3" s="96"/>
      <c r="D3" s="257"/>
      <c r="G3" s="994"/>
      <c r="H3" s="1068" t="s">
        <v>855</v>
      </c>
      <c r="I3" s="1068"/>
      <c r="J3" s="1068"/>
      <c r="L3" s="994"/>
      <c r="M3" s="994"/>
      <c r="N3" s="994"/>
      <c r="Q3" s="286"/>
    </row>
    <row r="4" spans="1:34" x14ac:dyDescent="0.2">
      <c r="A4" s="96" t="s">
        <v>958</v>
      </c>
      <c r="B4" s="142" t="s">
        <v>958</v>
      </c>
      <c r="G4" s="994"/>
      <c r="H4" s="994"/>
      <c r="I4" s="994"/>
      <c r="J4" s="93"/>
      <c r="L4" s="994"/>
      <c r="M4" s="994"/>
      <c r="N4" s="994"/>
      <c r="Q4" s="286"/>
      <c r="S4" s="1" t="s">
        <v>958</v>
      </c>
      <c r="X4" s="1" t="s">
        <v>958</v>
      </c>
    </row>
    <row r="5" spans="1:34" x14ac:dyDescent="0.2">
      <c r="A5" s="96"/>
      <c r="G5" s="994"/>
      <c r="H5" s="994"/>
      <c r="I5" s="994"/>
      <c r="J5" s="93"/>
      <c r="L5" s="994"/>
      <c r="M5" s="994"/>
      <c r="N5" s="994"/>
      <c r="Q5" s="286"/>
    </row>
    <row r="6" spans="1:34" s="8" customFormat="1" ht="12.75" customHeight="1" x14ac:dyDescent="0.2">
      <c r="A6" s="1070" t="s">
        <v>1022</v>
      </c>
      <c r="B6" s="1070"/>
      <c r="C6" s="1071"/>
      <c r="D6" s="1071"/>
      <c r="E6" s="1071"/>
      <c r="F6" s="1070"/>
      <c r="G6" s="1070"/>
      <c r="H6" s="1070"/>
      <c r="I6" s="1070"/>
      <c r="J6" s="1070"/>
      <c r="K6" s="1071"/>
      <c r="L6" s="1070"/>
      <c r="M6" s="1070"/>
      <c r="N6" s="1070"/>
      <c r="O6" s="10"/>
      <c r="Q6" s="287" t="s">
        <v>958</v>
      </c>
    </row>
    <row r="7" spans="1:34" s="8" customFormat="1" ht="13.5" thickBot="1" x14ac:dyDescent="0.25">
      <c r="A7" s="95" t="s">
        <v>1032</v>
      </c>
      <c r="B7" s="94"/>
      <c r="C7" s="66"/>
      <c r="D7" s="66"/>
      <c r="E7" s="66"/>
      <c r="F7" s="66"/>
      <c r="G7" s="93"/>
      <c r="H7" s="66"/>
      <c r="I7" s="66"/>
      <c r="J7" s="66"/>
      <c r="K7" s="66"/>
      <c r="L7" s="66"/>
      <c r="M7" s="66"/>
      <c r="N7" s="92" t="s">
        <v>854</v>
      </c>
      <c r="O7" s="10"/>
      <c r="Q7" s="287"/>
    </row>
    <row r="8" spans="1:34" s="8" customFormat="1" ht="13.5" thickBot="1" x14ac:dyDescent="0.25">
      <c r="A8" s="1072" t="s">
        <v>853</v>
      </c>
      <c r="B8" s="1074" t="s">
        <v>852</v>
      </c>
      <c r="C8" s="1076" t="s">
        <v>1020</v>
      </c>
      <c r="D8" s="1077"/>
      <c r="E8" s="1077"/>
      <c r="F8" s="1078"/>
      <c r="G8" s="1079"/>
      <c r="H8" s="1079"/>
      <c r="I8" s="1079"/>
      <c r="J8" s="1080"/>
      <c r="K8" s="1081"/>
      <c r="L8" s="1082">
        <v>2026</v>
      </c>
      <c r="M8" s="1084">
        <v>2027</v>
      </c>
      <c r="N8" s="1086">
        <v>2028</v>
      </c>
      <c r="O8" s="10"/>
      <c r="Q8" s="287"/>
      <c r="AE8" s="8" t="s">
        <v>1025</v>
      </c>
    </row>
    <row r="9" spans="1:34" s="8" customFormat="1" ht="48" customHeight="1" thickBot="1" x14ac:dyDescent="0.25">
      <c r="A9" s="1073"/>
      <c r="B9" s="1075"/>
      <c r="C9" s="948" t="s">
        <v>851</v>
      </c>
      <c r="D9" s="539" t="s">
        <v>956</v>
      </c>
      <c r="E9" s="538" t="s">
        <v>850</v>
      </c>
      <c r="F9" s="949" t="s">
        <v>960</v>
      </c>
      <c r="G9" s="950" t="s">
        <v>849</v>
      </c>
      <c r="H9" s="951" t="s">
        <v>848</v>
      </c>
      <c r="I9" s="951" t="s">
        <v>847</v>
      </c>
      <c r="J9" s="952" t="s">
        <v>846</v>
      </c>
      <c r="K9" s="947" t="s">
        <v>845</v>
      </c>
      <c r="L9" s="1083"/>
      <c r="M9" s="1085"/>
      <c r="N9" s="1087"/>
      <c r="O9" s="10"/>
      <c r="P9" s="418" t="s">
        <v>988</v>
      </c>
      <c r="Q9" s="90" t="s">
        <v>849</v>
      </c>
      <c r="R9" s="369" t="s">
        <v>848</v>
      </c>
      <c r="S9" s="369" t="s">
        <v>847</v>
      </c>
      <c r="T9" s="369" t="s">
        <v>846</v>
      </c>
      <c r="V9" s="369" t="s">
        <v>848</v>
      </c>
      <c r="W9" s="369" t="s">
        <v>847</v>
      </c>
      <c r="X9" s="369" t="s">
        <v>846</v>
      </c>
      <c r="Y9" s="397"/>
      <c r="Z9" s="369"/>
      <c r="AA9" s="369"/>
      <c r="AD9" s="369" t="s">
        <v>960</v>
      </c>
      <c r="AE9" s="90" t="s">
        <v>849</v>
      </c>
      <c r="AF9" s="369" t="s">
        <v>848</v>
      </c>
      <c r="AG9" s="369" t="s">
        <v>847</v>
      </c>
      <c r="AH9" s="369" t="s">
        <v>846</v>
      </c>
    </row>
    <row r="10" spans="1:34" s="8" customFormat="1" x14ac:dyDescent="0.2">
      <c r="A10" s="1011">
        <v>1</v>
      </c>
      <c r="B10" s="1012" t="s">
        <v>844</v>
      </c>
      <c r="C10" s="1013">
        <v>3</v>
      </c>
      <c r="D10" s="1014">
        <v>4</v>
      </c>
      <c r="E10" s="1015">
        <v>5</v>
      </c>
      <c r="F10" s="1016">
        <v>3</v>
      </c>
      <c r="G10" s="1017">
        <v>4</v>
      </c>
      <c r="H10" s="1018">
        <v>5</v>
      </c>
      <c r="I10" s="1018">
        <v>5</v>
      </c>
      <c r="J10" s="1019">
        <v>7</v>
      </c>
      <c r="K10" s="541">
        <v>11</v>
      </c>
      <c r="L10" s="958">
        <v>12</v>
      </c>
      <c r="M10" s="958">
        <v>13</v>
      </c>
      <c r="N10" s="958">
        <v>14</v>
      </c>
      <c r="O10" s="10"/>
      <c r="P10" s="397"/>
      <c r="Q10" s="409">
        <v>7</v>
      </c>
      <c r="R10" s="995">
        <v>8</v>
      </c>
      <c r="S10" s="995">
        <v>9</v>
      </c>
      <c r="T10" s="995">
        <v>10</v>
      </c>
      <c r="Y10" s="397"/>
      <c r="AD10" s="369">
        <v>3</v>
      </c>
      <c r="AE10" s="90">
        <v>4</v>
      </c>
      <c r="AF10" s="369">
        <v>5</v>
      </c>
      <c r="AG10" s="369">
        <v>5</v>
      </c>
      <c r="AH10" s="369">
        <v>7</v>
      </c>
    </row>
    <row r="11" spans="1:34" s="8" customFormat="1" x14ac:dyDescent="0.2">
      <c r="A11" s="89" t="s">
        <v>843</v>
      </c>
      <c r="B11" s="88" t="s">
        <v>842</v>
      </c>
      <c r="C11" s="454">
        <f t="shared" ref="C11:X11" si="0">C12+C61+C65+C75+C103+C165</f>
        <v>17477.080000000002</v>
      </c>
      <c r="D11" s="454">
        <f t="shared" si="0"/>
        <v>740</v>
      </c>
      <c r="E11" s="454">
        <f t="shared" si="0"/>
        <v>18217.080000000002</v>
      </c>
      <c r="F11" s="454">
        <f t="shared" si="0"/>
        <v>18217.075000000001</v>
      </c>
      <c r="G11" s="454">
        <f t="shared" si="0"/>
        <v>4223</v>
      </c>
      <c r="H11" s="454">
        <f t="shared" si="0"/>
        <v>5769.0749999999998</v>
      </c>
      <c r="I11" s="454">
        <f t="shared" si="0"/>
        <v>4345</v>
      </c>
      <c r="J11" s="86">
        <f t="shared" si="0"/>
        <v>3880</v>
      </c>
      <c r="K11" s="547">
        <f t="shared" si="0"/>
        <v>15</v>
      </c>
      <c r="L11" s="959">
        <f t="shared" si="0"/>
        <v>17532</v>
      </c>
      <c r="M11" s="959">
        <f t="shared" si="0"/>
        <v>17634</v>
      </c>
      <c r="N11" s="959">
        <f t="shared" si="0"/>
        <v>18236</v>
      </c>
      <c r="O11" s="86">
        <f t="shared" si="0"/>
        <v>0</v>
      </c>
      <c r="P11" s="86">
        <f t="shared" si="0"/>
        <v>0</v>
      </c>
      <c r="Q11" s="86">
        <f t="shared" si="0"/>
        <v>0</v>
      </c>
      <c r="R11" s="86">
        <f t="shared" si="0"/>
        <v>0</v>
      </c>
      <c r="S11" s="86">
        <f t="shared" si="0"/>
        <v>0</v>
      </c>
      <c r="T11" s="86">
        <f t="shared" si="0"/>
        <v>0</v>
      </c>
      <c r="U11" s="86">
        <f t="shared" si="0"/>
        <v>9992.0750000000007</v>
      </c>
      <c r="V11" s="86">
        <f t="shared" si="0"/>
        <v>0</v>
      </c>
      <c r="W11" s="86">
        <f t="shared" si="0"/>
        <v>0</v>
      </c>
      <c r="X11" s="414">
        <f t="shared" si="0"/>
        <v>0</v>
      </c>
      <c r="Y11" s="86"/>
      <c r="Z11" s="529"/>
      <c r="AA11" s="517"/>
    </row>
    <row r="12" spans="1:34" s="8" customFormat="1" x14ac:dyDescent="0.2">
      <c r="A12" s="69" t="s">
        <v>841</v>
      </c>
      <c r="B12" s="68" t="s">
        <v>840</v>
      </c>
      <c r="C12" s="426">
        <f t="shared" ref="C12:N12" si="1">C13+C18</f>
        <v>6116</v>
      </c>
      <c r="D12" s="426">
        <f t="shared" si="1"/>
        <v>600</v>
      </c>
      <c r="E12" s="426">
        <f t="shared" si="1"/>
        <v>6716</v>
      </c>
      <c r="F12" s="426">
        <f t="shared" si="1"/>
        <v>6716</v>
      </c>
      <c r="G12" s="426">
        <f t="shared" si="1"/>
        <v>1641</v>
      </c>
      <c r="H12" s="426">
        <f t="shared" si="1"/>
        <v>1660</v>
      </c>
      <c r="I12" s="426">
        <f t="shared" si="1"/>
        <v>1875</v>
      </c>
      <c r="J12" s="67">
        <f t="shared" si="1"/>
        <v>1540</v>
      </c>
      <c r="K12" s="546">
        <f t="shared" si="1"/>
        <v>15</v>
      </c>
      <c r="L12" s="63">
        <f t="shared" si="1"/>
        <v>6200</v>
      </c>
      <c r="M12" s="63">
        <f t="shared" si="1"/>
        <v>6250</v>
      </c>
      <c r="N12" s="63">
        <f t="shared" si="1"/>
        <v>6300</v>
      </c>
      <c r="O12" s="66"/>
      <c r="P12" s="86">
        <f t="shared" ref="P12:P14" si="2">Q12+R12+S12+T12</f>
        <v>0</v>
      </c>
      <c r="Q12" s="395"/>
      <c r="R12" s="397"/>
      <c r="S12" s="397"/>
      <c r="T12" s="475"/>
      <c r="U12" s="489">
        <f>G12+H12</f>
        <v>3301</v>
      </c>
      <c r="Y12" s="397"/>
    </row>
    <row r="13" spans="1:34" s="8" customFormat="1" x14ac:dyDescent="0.2">
      <c r="A13" s="69" t="s">
        <v>839</v>
      </c>
      <c r="B13" s="68" t="s">
        <v>838</v>
      </c>
      <c r="C13" s="426">
        <f t="shared" ref="C13:N14" si="3">C14</f>
        <v>0</v>
      </c>
      <c r="D13" s="426">
        <f t="shared" si="3"/>
        <v>0</v>
      </c>
      <c r="E13" s="426">
        <f t="shared" si="3"/>
        <v>0</v>
      </c>
      <c r="F13" s="426">
        <f t="shared" si="3"/>
        <v>0</v>
      </c>
      <c r="G13" s="426">
        <f t="shared" si="3"/>
        <v>0</v>
      </c>
      <c r="H13" s="426">
        <f t="shared" si="3"/>
        <v>0</v>
      </c>
      <c r="I13" s="426">
        <f t="shared" si="3"/>
        <v>0</v>
      </c>
      <c r="J13" s="67">
        <f t="shared" si="3"/>
        <v>0</v>
      </c>
      <c r="K13" s="546">
        <f t="shared" si="3"/>
        <v>0</v>
      </c>
      <c r="L13" s="63">
        <f t="shared" si="3"/>
        <v>0</v>
      </c>
      <c r="M13" s="63">
        <f t="shared" si="3"/>
        <v>0</v>
      </c>
      <c r="N13" s="63">
        <f t="shared" si="3"/>
        <v>0</v>
      </c>
      <c r="O13" s="66"/>
      <c r="P13" s="86">
        <f t="shared" si="2"/>
        <v>0</v>
      </c>
      <c r="Q13" s="395"/>
      <c r="R13" s="397"/>
      <c r="S13" s="397"/>
      <c r="T13" s="475"/>
      <c r="U13" s="397"/>
      <c r="Y13" s="397"/>
    </row>
    <row r="14" spans="1:34" s="8" customFormat="1" x14ac:dyDescent="0.2">
      <c r="A14" s="69" t="s">
        <v>837</v>
      </c>
      <c r="B14" s="68" t="s">
        <v>836</v>
      </c>
      <c r="C14" s="67">
        <f t="shared" si="3"/>
        <v>0</v>
      </c>
      <c r="D14" s="67">
        <f t="shared" si="3"/>
        <v>0</v>
      </c>
      <c r="E14" s="67">
        <f t="shared" si="3"/>
        <v>0</v>
      </c>
      <c r="F14" s="67">
        <f t="shared" si="3"/>
        <v>0</v>
      </c>
      <c r="G14" s="82">
        <f t="shared" si="3"/>
        <v>0</v>
      </c>
      <c r="H14" s="67">
        <f t="shared" si="3"/>
        <v>0</v>
      </c>
      <c r="I14" s="67">
        <f t="shared" si="3"/>
        <v>0</v>
      </c>
      <c r="J14" s="67">
        <f t="shared" si="3"/>
        <v>0</v>
      </c>
      <c r="K14" s="546">
        <f t="shared" si="3"/>
        <v>0</v>
      </c>
      <c r="L14" s="63">
        <f t="shared" si="3"/>
        <v>0</v>
      </c>
      <c r="M14" s="63">
        <f t="shared" si="3"/>
        <v>0</v>
      </c>
      <c r="N14" s="63">
        <f t="shared" si="3"/>
        <v>0</v>
      </c>
      <c r="O14" s="66"/>
      <c r="P14" s="86">
        <f t="shared" si="2"/>
        <v>0</v>
      </c>
      <c r="Q14" s="395"/>
      <c r="R14" s="397"/>
      <c r="S14" s="397"/>
      <c r="T14" s="475"/>
      <c r="U14" s="397"/>
      <c r="Y14" s="397"/>
    </row>
    <row r="15" spans="1:34" s="8" customFormat="1" hidden="1" x14ac:dyDescent="0.2">
      <c r="A15" s="603" t="s">
        <v>835</v>
      </c>
      <c r="B15" s="604" t="s">
        <v>834</v>
      </c>
      <c r="C15" s="605">
        <f t="shared" ref="C15:N15" si="4">C16+C17</f>
        <v>0</v>
      </c>
      <c r="D15" s="605">
        <f t="shared" si="4"/>
        <v>0</v>
      </c>
      <c r="E15" s="605">
        <f t="shared" si="4"/>
        <v>0</v>
      </c>
      <c r="F15" s="605">
        <f t="shared" si="4"/>
        <v>0</v>
      </c>
      <c r="G15" s="605">
        <f t="shared" si="4"/>
        <v>0</v>
      </c>
      <c r="H15" s="605">
        <f t="shared" si="4"/>
        <v>0</v>
      </c>
      <c r="I15" s="605">
        <f t="shared" si="4"/>
        <v>0</v>
      </c>
      <c r="J15" s="605">
        <f t="shared" si="4"/>
        <v>0</v>
      </c>
      <c r="K15" s="67">
        <f t="shared" si="4"/>
        <v>0</v>
      </c>
      <c r="L15" s="67">
        <f t="shared" si="4"/>
        <v>0</v>
      </c>
      <c r="M15" s="67">
        <f t="shared" si="4"/>
        <v>0</v>
      </c>
      <c r="N15" s="67">
        <f t="shared" si="4"/>
        <v>0</v>
      </c>
      <c r="O15" s="66"/>
    </row>
    <row r="16" spans="1:34" hidden="1" x14ac:dyDescent="0.2">
      <c r="A16" s="61" t="s">
        <v>833</v>
      </c>
      <c r="B16" s="60" t="s">
        <v>832</v>
      </c>
      <c r="C16" s="59"/>
      <c r="D16" s="59"/>
      <c r="E16" s="59">
        <f>C16+D16</f>
        <v>0</v>
      </c>
      <c r="F16" s="59">
        <f>G16+H16+I16+J16</f>
        <v>0</v>
      </c>
      <c r="G16" s="59"/>
      <c r="H16" s="59"/>
      <c r="I16" s="59"/>
      <c r="J16" s="59"/>
      <c r="K16" s="59">
        <v>0</v>
      </c>
      <c r="L16" s="59">
        <v>0</v>
      </c>
      <c r="M16" s="59">
        <v>0</v>
      </c>
      <c r="N16" s="59">
        <v>0</v>
      </c>
      <c r="O16" s="3">
        <v>1</v>
      </c>
    </row>
    <row r="17" spans="1:25" hidden="1" x14ac:dyDescent="0.2">
      <c r="A17" s="61" t="s">
        <v>831</v>
      </c>
      <c r="B17" s="60" t="s">
        <v>830</v>
      </c>
      <c r="C17" s="59"/>
      <c r="D17" s="59"/>
      <c r="E17" s="59">
        <f>C17+D17</f>
        <v>0</v>
      </c>
      <c r="F17" s="59">
        <f>G17+H17+I17+J17</f>
        <v>0</v>
      </c>
      <c r="G17" s="59"/>
      <c r="H17" s="59"/>
      <c r="I17" s="59"/>
      <c r="J17" s="59"/>
      <c r="K17" s="59">
        <v>0</v>
      </c>
      <c r="L17" s="59">
        <v>0</v>
      </c>
      <c r="M17" s="59">
        <v>0</v>
      </c>
      <c r="N17" s="59">
        <v>0</v>
      </c>
      <c r="O17" s="3">
        <v>1</v>
      </c>
    </row>
    <row r="18" spans="1:25" s="8" customFormat="1" ht="13.5" hidden="1" thickBot="1" x14ac:dyDescent="0.25">
      <c r="A18" s="583" t="s">
        <v>829</v>
      </c>
      <c r="B18" s="584" t="s">
        <v>828</v>
      </c>
      <c r="C18" s="585">
        <f t="shared" ref="C18:N18" si="5">C19+C30</f>
        <v>6116</v>
      </c>
      <c r="D18" s="585">
        <f t="shared" si="5"/>
        <v>600</v>
      </c>
      <c r="E18" s="585">
        <f t="shared" si="5"/>
        <v>6716</v>
      </c>
      <c r="F18" s="585">
        <f t="shared" si="5"/>
        <v>6716</v>
      </c>
      <c r="G18" s="585">
        <f t="shared" si="5"/>
        <v>1641</v>
      </c>
      <c r="H18" s="585">
        <f t="shared" si="5"/>
        <v>1660</v>
      </c>
      <c r="I18" s="585">
        <f t="shared" si="5"/>
        <v>1875</v>
      </c>
      <c r="J18" s="585">
        <f t="shared" si="5"/>
        <v>1540</v>
      </c>
      <c r="K18" s="67">
        <f t="shared" si="5"/>
        <v>15</v>
      </c>
      <c r="L18" s="67">
        <f t="shared" si="5"/>
        <v>6200</v>
      </c>
      <c r="M18" s="67">
        <f t="shared" si="5"/>
        <v>6250</v>
      </c>
      <c r="N18" s="67">
        <f t="shared" si="5"/>
        <v>6300</v>
      </c>
      <c r="O18" s="66"/>
    </row>
    <row r="19" spans="1:25" s="8" customFormat="1" x14ac:dyDescent="0.2">
      <c r="A19" s="69" t="s">
        <v>827</v>
      </c>
      <c r="B19" s="68" t="s">
        <v>826</v>
      </c>
      <c r="C19" s="67">
        <f t="shared" ref="C19:N19" si="6">C20+C28</f>
        <v>0</v>
      </c>
      <c r="D19" s="67">
        <f t="shared" si="6"/>
        <v>0</v>
      </c>
      <c r="E19" s="67">
        <f t="shared" si="6"/>
        <v>0</v>
      </c>
      <c r="F19" s="67">
        <f t="shared" si="6"/>
        <v>0</v>
      </c>
      <c r="G19" s="82">
        <f t="shared" si="6"/>
        <v>0</v>
      </c>
      <c r="H19" s="67">
        <f t="shared" si="6"/>
        <v>0</v>
      </c>
      <c r="I19" s="67">
        <f t="shared" si="6"/>
        <v>0</v>
      </c>
      <c r="J19" s="67">
        <f t="shared" si="6"/>
        <v>0</v>
      </c>
      <c r="K19" s="546">
        <f t="shared" si="6"/>
        <v>0</v>
      </c>
      <c r="L19" s="63">
        <f t="shared" si="6"/>
        <v>0</v>
      </c>
      <c r="M19" s="63">
        <f t="shared" si="6"/>
        <v>0</v>
      </c>
      <c r="N19" s="63">
        <f t="shared" si="6"/>
        <v>0</v>
      </c>
      <c r="O19" s="66"/>
      <c r="P19" s="86">
        <f t="shared" ref="P19:P22" si="7">Q19+R19+S19+T19</f>
        <v>0</v>
      </c>
      <c r="Q19" s="395"/>
      <c r="R19" s="395"/>
      <c r="S19" s="395"/>
      <c r="T19" s="475"/>
      <c r="U19" s="397"/>
      <c r="Y19" s="397"/>
    </row>
    <row r="20" spans="1:25" s="8" customFormat="1" x14ac:dyDescent="0.2">
      <c r="A20" s="69" t="s">
        <v>825</v>
      </c>
      <c r="B20" s="68" t="s">
        <v>824</v>
      </c>
      <c r="C20" s="67">
        <f t="shared" ref="C20:N20" si="8">C21+C23+C26+C27</f>
        <v>0</v>
      </c>
      <c r="D20" s="67">
        <f t="shared" si="8"/>
        <v>0</v>
      </c>
      <c r="E20" s="67">
        <f t="shared" si="8"/>
        <v>0</v>
      </c>
      <c r="F20" s="67">
        <f t="shared" si="8"/>
        <v>0</v>
      </c>
      <c r="G20" s="82">
        <f t="shared" si="8"/>
        <v>0</v>
      </c>
      <c r="H20" s="67">
        <f t="shared" si="8"/>
        <v>0</v>
      </c>
      <c r="I20" s="67">
        <f t="shared" si="8"/>
        <v>0</v>
      </c>
      <c r="J20" s="67">
        <f t="shared" si="8"/>
        <v>0</v>
      </c>
      <c r="K20" s="546">
        <f t="shared" si="8"/>
        <v>0</v>
      </c>
      <c r="L20" s="63">
        <f t="shared" si="8"/>
        <v>0</v>
      </c>
      <c r="M20" s="63">
        <f t="shared" si="8"/>
        <v>0</v>
      </c>
      <c r="N20" s="63">
        <f t="shared" si="8"/>
        <v>0</v>
      </c>
      <c r="O20" s="66"/>
      <c r="P20" s="86">
        <f t="shared" si="7"/>
        <v>0</v>
      </c>
      <c r="Q20" s="395"/>
      <c r="R20" s="395"/>
      <c r="S20" s="395"/>
      <c r="T20" s="475"/>
      <c r="U20" s="397"/>
      <c r="Y20" s="397"/>
    </row>
    <row r="21" spans="1:25" s="18" customFormat="1" x14ac:dyDescent="0.2">
      <c r="A21" s="65" t="s">
        <v>823</v>
      </c>
      <c r="B21" s="64" t="s">
        <v>822</v>
      </c>
      <c r="C21" s="63">
        <f t="shared" ref="C21:N21" si="9">C22</f>
        <v>0</v>
      </c>
      <c r="D21" s="63">
        <f t="shared" si="9"/>
        <v>0</v>
      </c>
      <c r="E21" s="63">
        <f t="shared" si="9"/>
        <v>0</v>
      </c>
      <c r="F21" s="63">
        <f t="shared" si="9"/>
        <v>0</v>
      </c>
      <c r="G21" s="85">
        <f t="shared" si="9"/>
        <v>0</v>
      </c>
      <c r="H21" s="63">
        <f t="shared" si="9"/>
        <v>0</v>
      </c>
      <c r="I21" s="63">
        <f t="shared" si="9"/>
        <v>0</v>
      </c>
      <c r="J21" s="63">
        <f t="shared" si="9"/>
        <v>0</v>
      </c>
      <c r="K21" s="548">
        <f t="shared" si="9"/>
        <v>0</v>
      </c>
      <c r="L21" s="63">
        <f t="shared" si="9"/>
        <v>0</v>
      </c>
      <c r="M21" s="63">
        <f t="shared" si="9"/>
        <v>0</v>
      </c>
      <c r="N21" s="63">
        <f t="shared" si="9"/>
        <v>0</v>
      </c>
      <c r="O21" s="62"/>
      <c r="P21" s="86">
        <f t="shared" si="7"/>
        <v>0</v>
      </c>
      <c r="Q21" s="407"/>
      <c r="R21" s="407"/>
      <c r="S21" s="407"/>
      <c r="T21" s="476"/>
      <c r="U21" s="406"/>
      <c r="Y21" s="406"/>
    </row>
    <row r="22" spans="1:25" ht="16.5" customHeight="1" x14ac:dyDescent="0.2">
      <c r="A22" s="250" t="s">
        <v>821</v>
      </c>
      <c r="B22" s="936" t="s">
        <v>820</v>
      </c>
      <c r="C22" s="59">
        <v>0</v>
      </c>
      <c r="D22" s="59"/>
      <c r="E22" s="59">
        <f>C22+D22</f>
        <v>0</v>
      </c>
      <c r="F22" s="228">
        <f>G22+H22+I22+J22</f>
        <v>0</v>
      </c>
      <c r="G22" s="252">
        <v>0</v>
      </c>
      <c r="H22" s="228">
        <v>0</v>
      </c>
      <c r="I22" s="228">
        <v>0</v>
      </c>
      <c r="J22" s="228">
        <v>0</v>
      </c>
      <c r="K22" s="549">
        <v>0</v>
      </c>
      <c r="L22" s="960">
        <v>0</v>
      </c>
      <c r="M22" s="960">
        <v>0</v>
      </c>
      <c r="N22" s="960">
        <v>0</v>
      </c>
      <c r="O22" s="3">
        <v>1</v>
      </c>
      <c r="P22" s="86">
        <f t="shared" si="7"/>
        <v>0</v>
      </c>
      <c r="Q22" s="398"/>
      <c r="R22" s="398"/>
      <c r="S22" s="398"/>
      <c r="T22" s="477"/>
      <c r="U22" s="399"/>
      <c r="Y22" s="399"/>
    </row>
    <row r="23" spans="1:25" s="18" customFormat="1" hidden="1" x14ac:dyDescent="0.2">
      <c r="A23" s="606" t="s">
        <v>819</v>
      </c>
      <c r="B23" s="607" t="s">
        <v>818</v>
      </c>
      <c r="C23" s="608">
        <f t="shared" ref="C23:N23" si="10">C24+C25</f>
        <v>0</v>
      </c>
      <c r="D23" s="608">
        <f t="shared" si="10"/>
        <v>0</v>
      </c>
      <c r="E23" s="608">
        <f t="shared" si="10"/>
        <v>0</v>
      </c>
      <c r="F23" s="608">
        <f t="shared" si="10"/>
        <v>0</v>
      </c>
      <c r="G23" s="608">
        <f t="shared" si="10"/>
        <v>0</v>
      </c>
      <c r="H23" s="608">
        <f t="shared" si="10"/>
        <v>0</v>
      </c>
      <c r="I23" s="608">
        <f t="shared" si="10"/>
        <v>0</v>
      </c>
      <c r="J23" s="608">
        <f t="shared" si="10"/>
        <v>0</v>
      </c>
      <c r="K23" s="63">
        <f t="shared" si="10"/>
        <v>0</v>
      </c>
      <c r="L23" s="63">
        <f t="shared" si="10"/>
        <v>0</v>
      </c>
      <c r="M23" s="63">
        <f t="shared" si="10"/>
        <v>0</v>
      </c>
      <c r="N23" s="63">
        <f t="shared" si="10"/>
        <v>0</v>
      </c>
      <c r="O23" s="62"/>
    </row>
    <row r="24" spans="1:25" ht="25.5" hidden="1" x14ac:dyDescent="0.2">
      <c r="A24" s="61" t="s">
        <v>817</v>
      </c>
      <c r="B24" s="60" t="s">
        <v>816</v>
      </c>
      <c r="C24" s="59"/>
      <c r="D24" s="59"/>
      <c r="E24" s="59">
        <f>C24+D24</f>
        <v>0</v>
      </c>
      <c r="F24" s="59">
        <f>G24+H24+I24+J24</f>
        <v>0</v>
      </c>
      <c r="G24" s="59"/>
      <c r="H24" s="59"/>
      <c r="I24" s="59"/>
      <c r="J24" s="59"/>
      <c r="K24" s="59">
        <v>0</v>
      </c>
      <c r="L24" s="59">
        <v>0</v>
      </c>
      <c r="M24" s="59">
        <v>0</v>
      </c>
      <c r="N24" s="59">
        <v>0</v>
      </c>
      <c r="O24" s="3">
        <v>1</v>
      </c>
    </row>
    <row r="25" spans="1:25" ht="25.5" hidden="1" x14ac:dyDescent="0.2">
      <c r="A25" s="61" t="s">
        <v>815</v>
      </c>
      <c r="B25" s="60" t="s">
        <v>814</v>
      </c>
      <c r="C25" s="59"/>
      <c r="D25" s="59"/>
      <c r="E25" s="59">
        <f>C25+D25</f>
        <v>0</v>
      </c>
      <c r="F25" s="59">
        <f>G25+H25+I25+J25</f>
        <v>0</v>
      </c>
      <c r="G25" s="59"/>
      <c r="H25" s="59"/>
      <c r="I25" s="59"/>
      <c r="J25" s="59"/>
      <c r="K25" s="59">
        <v>0</v>
      </c>
      <c r="L25" s="59">
        <v>0</v>
      </c>
      <c r="M25" s="59">
        <v>0</v>
      </c>
      <c r="N25" s="59">
        <v>0</v>
      </c>
      <c r="O25" s="3">
        <v>1</v>
      </c>
    </row>
    <row r="26" spans="1:25" hidden="1" x14ac:dyDescent="0.2">
      <c r="A26" s="61" t="s">
        <v>813</v>
      </c>
      <c r="B26" s="60" t="s">
        <v>812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idden="1" x14ac:dyDescent="0.2">
      <c r="A27" s="61" t="s">
        <v>811</v>
      </c>
      <c r="B27" s="60" t="s">
        <v>810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83">
        <v>1</v>
      </c>
    </row>
    <row r="28" spans="1:25" s="8" customFormat="1" hidden="1" x14ac:dyDescent="0.2">
      <c r="A28" s="69" t="s">
        <v>809</v>
      </c>
      <c r="B28" s="68" t="s">
        <v>808</v>
      </c>
      <c r="C28" s="67">
        <f t="shared" ref="C28:N28" si="11">C29</f>
        <v>0</v>
      </c>
      <c r="D28" s="67">
        <f t="shared" si="11"/>
        <v>0</v>
      </c>
      <c r="E28" s="67">
        <f t="shared" si="11"/>
        <v>0</v>
      </c>
      <c r="F28" s="67">
        <f t="shared" si="11"/>
        <v>0</v>
      </c>
      <c r="G28" s="67">
        <f t="shared" si="11"/>
        <v>0</v>
      </c>
      <c r="H28" s="67">
        <f t="shared" si="11"/>
        <v>0</v>
      </c>
      <c r="I28" s="67">
        <f t="shared" si="11"/>
        <v>0</v>
      </c>
      <c r="J28" s="67">
        <f t="shared" si="11"/>
        <v>0</v>
      </c>
      <c r="K28" s="67">
        <f t="shared" si="11"/>
        <v>0</v>
      </c>
      <c r="L28" s="67">
        <f t="shared" si="11"/>
        <v>0</v>
      </c>
      <c r="M28" s="67">
        <f t="shared" si="11"/>
        <v>0</v>
      </c>
      <c r="N28" s="67">
        <f t="shared" si="11"/>
        <v>0</v>
      </c>
      <c r="O28" s="66"/>
    </row>
    <row r="29" spans="1:25" ht="13.5" hidden="1" thickBot="1" x14ac:dyDescent="0.25">
      <c r="A29" s="586" t="s">
        <v>807</v>
      </c>
      <c r="B29" s="587" t="s">
        <v>806</v>
      </c>
      <c r="C29" s="588"/>
      <c r="D29" s="588"/>
      <c r="E29" s="588">
        <f>C29+D29</f>
        <v>0</v>
      </c>
      <c r="F29" s="588">
        <f>G29+H29+I29+J29</f>
        <v>0</v>
      </c>
      <c r="G29" s="588"/>
      <c r="H29" s="588"/>
      <c r="I29" s="588"/>
      <c r="J29" s="588"/>
      <c r="K29" s="59">
        <v>0</v>
      </c>
      <c r="L29" s="59">
        <v>0</v>
      </c>
      <c r="M29" s="59">
        <v>0</v>
      </c>
      <c r="N29" s="59">
        <v>0</v>
      </c>
      <c r="O29" s="3">
        <v>1</v>
      </c>
    </row>
    <row r="30" spans="1:25" s="8" customFormat="1" x14ac:dyDescent="0.2">
      <c r="A30" s="248" t="s">
        <v>805</v>
      </c>
      <c r="B30" s="249" t="s">
        <v>804</v>
      </c>
      <c r="C30" s="67">
        <f t="shared" ref="C30:N30" si="12">C31+C46+C48+C50+C56</f>
        <v>6116</v>
      </c>
      <c r="D30" s="426">
        <f t="shared" si="12"/>
        <v>600</v>
      </c>
      <c r="E30" s="67">
        <f t="shared" si="12"/>
        <v>6716</v>
      </c>
      <c r="F30" s="227">
        <f t="shared" si="12"/>
        <v>6716</v>
      </c>
      <c r="G30" s="253">
        <f t="shared" si="12"/>
        <v>1641</v>
      </c>
      <c r="H30" s="227">
        <f t="shared" si="12"/>
        <v>1660</v>
      </c>
      <c r="I30" s="227">
        <f t="shared" si="12"/>
        <v>1875</v>
      </c>
      <c r="J30" s="227">
        <f t="shared" si="12"/>
        <v>1540</v>
      </c>
      <c r="K30" s="546">
        <f t="shared" si="12"/>
        <v>15</v>
      </c>
      <c r="L30" s="63">
        <f t="shared" si="12"/>
        <v>6200</v>
      </c>
      <c r="M30" s="63">
        <f t="shared" si="12"/>
        <v>6250</v>
      </c>
      <c r="N30" s="63">
        <f t="shared" si="12"/>
        <v>6300</v>
      </c>
      <c r="O30" s="66"/>
      <c r="P30" s="86">
        <f t="shared" ref="P30" si="13">Q30+R30+S30+T30</f>
        <v>0</v>
      </c>
      <c r="Q30" s="395"/>
      <c r="R30" s="395"/>
      <c r="S30" s="395"/>
      <c r="T30" s="475"/>
      <c r="U30" s="397"/>
      <c r="Y30" s="397"/>
    </row>
    <row r="31" spans="1:25" s="8" customFormat="1" ht="15.75" customHeight="1" x14ac:dyDescent="0.2">
      <c r="A31" s="248" t="s">
        <v>803</v>
      </c>
      <c r="B31" s="249" t="s">
        <v>802</v>
      </c>
      <c r="C31" s="226">
        <f t="shared" ref="C31:X31" si="14">C32+C33+C34+C35+C36+C37+C38+C39+C40+C41+C42+C43+C44+C45</f>
        <v>6116</v>
      </c>
      <c r="D31" s="227">
        <f t="shared" si="14"/>
        <v>600</v>
      </c>
      <c r="E31" s="226">
        <f t="shared" si="14"/>
        <v>6716</v>
      </c>
      <c r="F31" s="227">
        <f t="shared" si="14"/>
        <v>6716</v>
      </c>
      <c r="G31" s="253">
        <f t="shared" si="14"/>
        <v>1641</v>
      </c>
      <c r="H31" s="227">
        <f t="shared" si="14"/>
        <v>1660</v>
      </c>
      <c r="I31" s="227">
        <f t="shared" si="14"/>
        <v>1875</v>
      </c>
      <c r="J31" s="227">
        <f t="shared" si="14"/>
        <v>1540</v>
      </c>
      <c r="K31" s="550">
        <f t="shared" si="14"/>
        <v>0</v>
      </c>
      <c r="L31" s="961">
        <f t="shared" si="14"/>
        <v>6200</v>
      </c>
      <c r="M31" s="961">
        <f t="shared" si="14"/>
        <v>6250</v>
      </c>
      <c r="N31" s="961">
        <f t="shared" si="14"/>
        <v>6300</v>
      </c>
      <c r="O31" s="227">
        <f t="shared" si="14"/>
        <v>14</v>
      </c>
      <c r="P31" s="227">
        <f t="shared" si="14"/>
        <v>0</v>
      </c>
      <c r="Q31" s="227">
        <f t="shared" si="14"/>
        <v>0</v>
      </c>
      <c r="R31" s="227">
        <f t="shared" si="14"/>
        <v>0</v>
      </c>
      <c r="S31" s="227">
        <f t="shared" si="14"/>
        <v>0</v>
      </c>
      <c r="T31" s="227">
        <f t="shared" si="14"/>
        <v>5587</v>
      </c>
      <c r="U31" s="227">
        <f t="shared" si="14"/>
        <v>2634</v>
      </c>
      <c r="V31" s="227">
        <f t="shared" si="14"/>
        <v>0</v>
      </c>
      <c r="W31" s="227">
        <f t="shared" si="14"/>
        <v>0</v>
      </c>
      <c r="X31" s="519" t="e">
        <f t="shared" si="14"/>
        <v>#VALUE!</v>
      </c>
      <c r="Y31" s="227"/>
    </row>
    <row r="32" spans="1:25" ht="13.5" hidden="1" thickBot="1" x14ac:dyDescent="0.25">
      <c r="A32" s="609" t="s">
        <v>801</v>
      </c>
      <c r="B32" s="610" t="s">
        <v>800</v>
      </c>
      <c r="C32" s="611"/>
      <c r="D32" s="611"/>
      <c r="E32" s="611">
        <f t="shared" ref="E32:E45" si="15">C32+D32</f>
        <v>0</v>
      </c>
      <c r="F32" s="611">
        <f t="shared" ref="F32:F45" si="16">G32+H32+I32+J32</f>
        <v>0</v>
      </c>
      <c r="G32" s="611"/>
      <c r="H32" s="611"/>
      <c r="I32" s="611"/>
      <c r="J32" s="611"/>
      <c r="K32" s="59">
        <v>0</v>
      </c>
      <c r="L32" s="59">
        <v>0</v>
      </c>
      <c r="M32" s="59">
        <v>0</v>
      </c>
      <c r="N32" s="59">
        <v>0</v>
      </c>
      <c r="O32" s="3">
        <v>1</v>
      </c>
      <c r="Q32" s="261">
        <v>0</v>
      </c>
      <c r="R32" s="262"/>
      <c r="S32" s="263"/>
    </row>
    <row r="33" spans="1:34" s="31" customFormat="1" x14ac:dyDescent="0.2">
      <c r="A33" s="305" t="s">
        <v>799</v>
      </c>
      <c r="B33" s="306" t="s">
        <v>798</v>
      </c>
      <c r="C33" s="1020">
        <v>164</v>
      </c>
      <c r="D33" s="1006">
        <v>45</v>
      </c>
      <c r="E33" s="1020">
        <f t="shared" si="15"/>
        <v>209</v>
      </c>
      <c r="F33" s="307">
        <f t="shared" si="16"/>
        <v>209</v>
      </c>
      <c r="G33" s="308">
        <v>40</v>
      </c>
      <c r="H33" s="1006">
        <v>60</v>
      </c>
      <c r="I33" s="1006">
        <v>50</v>
      </c>
      <c r="J33" s="1006">
        <v>59</v>
      </c>
      <c r="K33" s="552">
        <v>0</v>
      </c>
      <c r="L33" s="962">
        <v>0</v>
      </c>
      <c r="M33" s="962">
        <v>0</v>
      </c>
      <c r="N33" s="962">
        <v>0</v>
      </c>
      <c r="O33" s="7">
        <v>1</v>
      </c>
      <c r="P33" s="86">
        <f>Q33+R33+S33+T33</f>
        <v>0</v>
      </c>
      <c r="Q33" s="269"/>
      <c r="R33" s="260"/>
      <c r="S33" s="137"/>
      <c r="T33" s="478"/>
      <c r="U33" s="490">
        <f>G33+H33</f>
        <v>100</v>
      </c>
      <c r="Y33" s="500"/>
      <c r="AC33" s="31" t="s">
        <v>1027</v>
      </c>
      <c r="AD33" s="997">
        <f>AE33+AF33+AG33+AH33</f>
        <v>209</v>
      </c>
      <c r="AE33" s="997">
        <v>40</v>
      </c>
      <c r="AF33" s="998">
        <v>60</v>
      </c>
      <c r="AG33" s="998">
        <v>50</v>
      </c>
      <c r="AH33" s="998">
        <v>59</v>
      </c>
    </row>
    <row r="34" spans="1:34" hidden="1" x14ac:dyDescent="0.2">
      <c r="A34" s="612" t="s">
        <v>797</v>
      </c>
      <c r="B34" s="613" t="s">
        <v>796</v>
      </c>
      <c r="C34" s="614"/>
      <c r="D34" s="614"/>
      <c r="E34" s="614">
        <f t="shared" si="15"/>
        <v>0</v>
      </c>
      <c r="F34" s="614">
        <f t="shared" si="16"/>
        <v>0</v>
      </c>
      <c r="G34" s="614"/>
      <c r="H34" s="614"/>
      <c r="I34" s="614"/>
      <c r="J34" s="614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T34" s="1">
        <v>4920</v>
      </c>
      <c r="U34" s="1">
        <v>-280</v>
      </c>
    </row>
    <row r="35" spans="1:34" hidden="1" x14ac:dyDescent="0.2">
      <c r="A35" s="61" t="s">
        <v>795</v>
      </c>
      <c r="B35" s="60" t="s">
        <v>794</v>
      </c>
      <c r="C35" s="59"/>
      <c r="D35" s="59"/>
      <c r="E35" s="59">
        <f t="shared" si="15"/>
        <v>0</v>
      </c>
      <c r="F35" s="59">
        <f t="shared" si="16"/>
        <v>0</v>
      </c>
      <c r="G35" s="59"/>
      <c r="H35" s="59"/>
      <c r="I35" s="59"/>
      <c r="J35" s="59"/>
      <c r="K35" s="59">
        <v>0</v>
      </c>
      <c r="L35" s="59">
        <v>0</v>
      </c>
      <c r="M35" s="59">
        <v>0</v>
      </c>
      <c r="N35" s="59">
        <v>0</v>
      </c>
      <c r="O35" s="3">
        <v>1</v>
      </c>
      <c r="T35" s="1">
        <v>667</v>
      </c>
      <c r="U35" s="1">
        <v>-33</v>
      </c>
    </row>
    <row r="36" spans="1:34" hidden="1" x14ac:dyDescent="0.2">
      <c r="A36" s="61" t="s">
        <v>793</v>
      </c>
      <c r="B36" s="60" t="s">
        <v>792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U36" s="1">
        <v>-353</v>
      </c>
    </row>
    <row r="37" spans="1:34" hidden="1" x14ac:dyDescent="0.2">
      <c r="A37" s="61" t="s">
        <v>791</v>
      </c>
      <c r="B37" s="60" t="s">
        <v>790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</row>
    <row r="38" spans="1:34" ht="25.5" hidden="1" x14ac:dyDescent="0.2">
      <c r="A38" s="61" t="s">
        <v>789</v>
      </c>
      <c r="B38" s="60" t="s">
        <v>788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</row>
    <row r="39" spans="1:34" hidden="1" x14ac:dyDescent="0.2">
      <c r="A39" s="61" t="s">
        <v>787</v>
      </c>
      <c r="B39" s="60" t="s">
        <v>786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34" ht="13.5" hidden="1" thickBot="1" x14ac:dyDescent="0.25">
      <c r="A40" s="586" t="s">
        <v>785</v>
      </c>
      <c r="B40" s="587" t="s">
        <v>784</v>
      </c>
      <c r="C40" s="588"/>
      <c r="D40" s="588"/>
      <c r="E40" s="588">
        <f t="shared" si="15"/>
        <v>0</v>
      </c>
      <c r="F40" s="588">
        <f t="shared" si="16"/>
        <v>0</v>
      </c>
      <c r="G40" s="588"/>
      <c r="H40" s="588"/>
      <c r="I40" s="588"/>
      <c r="J40" s="588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34" s="31" customFormat="1" x14ac:dyDescent="0.2">
      <c r="A41" s="1022" t="s">
        <v>783</v>
      </c>
      <c r="B41" s="1023" t="s">
        <v>782</v>
      </c>
      <c r="C41" s="1024">
        <v>5126</v>
      </c>
      <c r="D41" s="1025">
        <v>300</v>
      </c>
      <c r="E41" s="1024">
        <f t="shared" si="15"/>
        <v>5426</v>
      </c>
      <c r="F41" s="454">
        <f t="shared" si="16"/>
        <v>5426</v>
      </c>
      <c r="G41" s="1026">
        <v>1300</v>
      </c>
      <c r="H41" s="1027">
        <v>1300</v>
      </c>
      <c r="I41" s="1028">
        <v>1600</v>
      </c>
      <c r="J41" s="1027">
        <v>1226</v>
      </c>
      <c r="K41" s="552">
        <v>0</v>
      </c>
      <c r="L41" s="962">
        <v>6200</v>
      </c>
      <c r="M41" s="962">
        <v>6250</v>
      </c>
      <c r="N41" s="962">
        <v>6300</v>
      </c>
      <c r="O41" s="7">
        <v>1</v>
      </c>
      <c r="P41" s="86">
        <f t="shared" ref="P41:P42" si="17">Q41+R41+S41+T41</f>
        <v>0</v>
      </c>
      <c r="Q41" s="312"/>
      <c r="R41" s="403"/>
      <c r="S41" s="398"/>
      <c r="T41" s="478"/>
      <c r="U41" s="490">
        <f>G41+H41</f>
        <v>2600</v>
      </c>
      <c r="Y41" s="500"/>
      <c r="Z41" s="530"/>
      <c r="AA41" s="428"/>
      <c r="AD41" s="227"/>
      <c r="AE41" s="252"/>
      <c r="AF41" s="228"/>
      <c r="AG41" s="228"/>
      <c r="AH41" s="228"/>
    </row>
    <row r="42" spans="1:34" s="31" customFormat="1" x14ac:dyDescent="0.2">
      <c r="A42" s="1007" t="s">
        <v>1003</v>
      </c>
      <c r="B42" s="1008" t="s">
        <v>780</v>
      </c>
      <c r="C42" s="1020">
        <v>825</v>
      </c>
      <c r="D42" s="1006">
        <v>255</v>
      </c>
      <c r="E42" s="1020">
        <f t="shared" si="15"/>
        <v>1080</v>
      </c>
      <c r="F42" s="307">
        <f t="shared" si="16"/>
        <v>1080</v>
      </c>
      <c r="G42" s="308">
        <v>300</v>
      </c>
      <c r="H42" s="1009">
        <v>300</v>
      </c>
      <c r="I42" s="1009">
        <v>225</v>
      </c>
      <c r="J42" s="1006">
        <v>255</v>
      </c>
      <c r="K42" s="552">
        <v>0</v>
      </c>
      <c r="L42" s="962">
        <v>0</v>
      </c>
      <c r="M42" s="962">
        <v>0</v>
      </c>
      <c r="N42" s="962">
        <v>0</v>
      </c>
      <c r="O42" s="7">
        <v>1</v>
      </c>
      <c r="P42" s="86">
        <f t="shared" si="17"/>
        <v>0</v>
      </c>
      <c r="Q42" s="277"/>
      <c r="R42" s="277"/>
      <c r="S42" s="277"/>
      <c r="T42" s="478"/>
      <c r="U42" s="490">
        <f>G42+H42</f>
        <v>600</v>
      </c>
      <c r="X42" s="31" t="s">
        <v>958</v>
      </c>
      <c r="Y42" s="500"/>
      <c r="AC42" s="31" t="s">
        <v>1028</v>
      </c>
      <c r="AD42" s="227">
        <f t="shared" ref="AD42" si="18">AE42+AF42+AG42+AH42</f>
        <v>1080</v>
      </c>
      <c r="AE42" s="252">
        <v>300</v>
      </c>
      <c r="AF42" s="228">
        <v>300</v>
      </c>
      <c r="AG42" s="228">
        <v>225</v>
      </c>
      <c r="AH42" s="996">
        <v>255</v>
      </c>
    </row>
    <row r="43" spans="1:34" ht="25.5" hidden="1" x14ac:dyDescent="0.2">
      <c r="A43" s="612" t="s">
        <v>779</v>
      </c>
      <c r="B43" s="613" t="s">
        <v>778</v>
      </c>
      <c r="C43" s="614"/>
      <c r="D43" s="614"/>
      <c r="E43" s="614">
        <f t="shared" si="15"/>
        <v>0</v>
      </c>
      <c r="F43" s="614">
        <f t="shared" si="16"/>
        <v>0</v>
      </c>
      <c r="G43" s="614"/>
      <c r="H43" s="614"/>
      <c r="I43" s="614"/>
      <c r="J43" s="614"/>
      <c r="K43" s="59">
        <v>0</v>
      </c>
      <c r="L43" s="59">
        <v>0</v>
      </c>
      <c r="M43" s="59">
        <v>0</v>
      </c>
      <c r="N43" s="59">
        <v>0</v>
      </c>
      <c r="O43" s="3">
        <v>1</v>
      </c>
    </row>
    <row r="44" spans="1:34" ht="13.5" hidden="1" thickBot="1" x14ac:dyDescent="0.25">
      <c r="A44" s="586" t="s">
        <v>777</v>
      </c>
      <c r="B44" s="587" t="s">
        <v>776</v>
      </c>
      <c r="C44" s="588"/>
      <c r="D44" s="588"/>
      <c r="E44" s="588">
        <f t="shared" si="15"/>
        <v>0</v>
      </c>
      <c r="F44" s="588">
        <f t="shared" si="16"/>
        <v>0</v>
      </c>
      <c r="G44" s="588"/>
      <c r="H44" s="588"/>
      <c r="I44" s="588"/>
      <c r="J44" s="588"/>
      <c r="K44" s="59">
        <v>0</v>
      </c>
      <c r="L44" s="59">
        <v>0</v>
      </c>
      <c r="M44" s="59">
        <v>0</v>
      </c>
      <c r="N44" s="59">
        <v>0</v>
      </c>
      <c r="O44" s="3">
        <v>1</v>
      </c>
    </row>
    <row r="45" spans="1:34" s="31" customFormat="1" x14ac:dyDescent="0.2">
      <c r="A45" s="250" t="s">
        <v>775</v>
      </c>
      <c r="B45" s="251" t="s">
        <v>774</v>
      </c>
      <c r="C45" s="110">
        <v>1</v>
      </c>
      <c r="D45" s="228"/>
      <c r="E45" s="110">
        <f t="shared" si="15"/>
        <v>1</v>
      </c>
      <c r="F45" s="228">
        <f t="shared" si="16"/>
        <v>1</v>
      </c>
      <c r="G45" s="252">
        <v>1</v>
      </c>
      <c r="H45" s="228">
        <v>0</v>
      </c>
      <c r="I45" s="228">
        <v>0</v>
      </c>
      <c r="J45" s="228">
        <v>0</v>
      </c>
      <c r="K45" s="552">
        <v>0</v>
      </c>
      <c r="L45" s="962">
        <v>0</v>
      </c>
      <c r="M45" s="962">
        <v>0</v>
      </c>
      <c r="N45" s="962">
        <v>0</v>
      </c>
      <c r="O45" s="7">
        <v>1</v>
      </c>
      <c r="P45" s="86">
        <f>Q45+R45+S45+T45</f>
        <v>0</v>
      </c>
      <c r="Q45" s="412"/>
      <c r="R45" s="398"/>
      <c r="S45" s="398"/>
      <c r="T45" s="478"/>
      <c r="U45" s="491"/>
      <c r="Y45" s="233"/>
    </row>
    <row r="46" spans="1:34" s="8" customFormat="1" hidden="1" x14ac:dyDescent="0.2">
      <c r="A46" s="603" t="s">
        <v>773</v>
      </c>
      <c r="B46" s="604" t="s">
        <v>772</v>
      </c>
      <c r="C46" s="605">
        <f t="shared" ref="C46:N46" si="19">C47</f>
        <v>0</v>
      </c>
      <c r="D46" s="605">
        <f t="shared" si="19"/>
        <v>0</v>
      </c>
      <c r="E46" s="605">
        <f t="shared" si="19"/>
        <v>0</v>
      </c>
      <c r="F46" s="605">
        <f t="shared" si="19"/>
        <v>0</v>
      </c>
      <c r="G46" s="605">
        <f t="shared" si="19"/>
        <v>0</v>
      </c>
      <c r="H46" s="605">
        <f t="shared" si="19"/>
        <v>0</v>
      </c>
      <c r="I46" s="605">
        <f t="shared" si="19"/>
        <v>0</v>
      </c>
      <c r="J46" s="605">
        <f t="shared" si="19"/>
        <v>0</v>
      </c>
      <c r="K46" s="67">
        <f t="shared" si="19"/>
        <v>0</v>
      </c>
      <c r="L46" s="67">
        <f t="shared" si="19"/>
        <v>0</v>
      </c>
      <c r="M46" s="67">
        <f t="shared" si="19"/>
        <v>0</v>
      </c>
      <c r="N46" s="67">
        <f t="shared" si="19"/>
        <v>0</v>
      </c>
      <c r="O46" s="66"/>
    </row>
    <row r="47" spans="1:34" hidden="1" x14ac:dyDescent="0.2">
      <c r="A47" s="61" t="s">
        <v>771</v>
      </c>
      <c r="B47" s="60" t="s">
        <v>770</v>
      </c>
      <c r="C47" s="59"/>
      <c r="D47" s="59"/>
      <c r="E47" s="59">
        <f>C47+D47</f>
        <v>0</v>
      </c>
      <c r="F47" s="59">
        <f>G47+H47+I47+J47</f>
        <v>0</v>
      </c>
      <c r="G47" s="59"/>
      <c r="H47" s="59"/>
      <c r="I47" s="59"/>
      <c r="J47" s="59"/>
      <c r="K47" s="59">
        <v>0</v>
      </c>
      <c r="L47" s="59">
        <v>0</v>
      </c>
      <c r="M47" s="59">
        <v>0</v>
      </c>
      <c r="N47" s="59">
        <v>0</v>
      </c>
      <c r="O47" s="3">
        <v>1</v>
      </c>
    </row>
    <row r="48" spans="1:34" s="8" customFormat="1" hidden="1" x14ac:dyDescent="0.2">
      <c r="A48" s="69" t="s">
        <v>769</v>
      </c>
      <c r="B48" s="68" t="s">
        <v>768</v>
      </c>
      <c r="C48" s="67">
        <f t="shared" ref="C48:N48" si="20">C49</f>
        <v>0</v>
      </c>
      <c r="D48" s="67">
        <f t="shared" si="20"/>
        <v>0</v>
      </c>
      <c r="E48" s="67">
        <f t="shared" si="20"/>
        <v>0</v>
      </c>
      <c r="F48" s="67">
        <f t="shared" si="20"/>
        <v>0</v>
      </c>
      <c r="G48" s="67">
        <f t="shared" si="20"/>
        <v>0</v>
      </c>
      <c r="H48" s="67">
        <f t="shared" si="20"/>
        <v>0</v>
      </c>
      <c r="I48" s="67">
        <f t="shared" si="20"/>
        <v>0</v>
      </c>
      <c r="J48" s="67">
        <f t="shared" si="20"/>
        <v>0</v>
      </c>
      <c r="K48" s="67">
        <f t="shared" si="20"/>
        <v>0</v>
      </c>
      <c r="L48" s="67">
        <f t="shared" si="20"/>
        <v>0</v>
      </c>
      <c r="M48" s="67">
        <f t="shared" si="20"/>
        <v>0</v>
      </c>
      <c r="N48" s="67">
        <f t="shared" si="20"/>
        <v>0</v>
      </c>
      <c r="O48" s="66"/>
    </row>
    <row r="49" spans="1:25" hidden="1" x14ac:dyDescent="0.2">
      <c r="A49" s="61" t="s">
        <v>767</v>
      </c>
      <c r="B49" s="60" t="s">
        <v>766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idden="1" x14ac:dyDescent="0.2">
      <c r="A50" s="69" t="s">
        <v>765</v>
      </c>
      <c r="B50" s="68" t="s">
        <v>764</v>
      </c>
      <c r="C50" s="67">
        <f t="shared" ref="C50:N50" si="21">C51+C52+C55</f>
        <v>0</v>
      </c>
      <c r="D50" s="67">
        <f t="shared" si="21"/>
        <v>0</v>
      </c>
      <c r="E50" s="67">
        <f t="shared" si="21"/>
        <v>0</v>
      </c>
      <c r="F50" s="67">
        <f t="shared" si="21"/>
        <v>0</v>
      </c>
      <c r="G50" s="67">
        <f t="shared" si="21"/>
        <v>0</v>
      </c>
      <c r="H50" s="67">
        <f t="shared" si="21"/>
        <v>0</v>
      </c>
      <c r="I50" s="67">
        <f t="shared" si="21"/>
        <v>0</v>
      </c>
      <c r="J50" s="67">
        <f t="shared" si="21"/>
        <v>0</v>
      </c>
      <c r="K50" s="67">
        <f t="shared" si="21"/>
        <v>0</v>
      </c>
      <c r="L50" s="67">
        <f t="shared" si="21"/>
        <v>0</v>
      </c>
      <c r="M50" s="67">
        <f t="shared" si="21"/>
        <v>0</v>
      </c>
      <c r="N50" s="67">
        <f t="shared" si="21"/>
        <v>0</v>
      </c>
      <c r="O50" s="66"/>
    </row>
    <row r="51" spans="1:25" hidden="1" x14ac:dyDescent="0.2">
      <c r="A51" s="61" t="s">
        <v>763</v>
      </c>
      <c r="B51" s="60" t="s">
        <v>762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18" customFormat="1" ht="25.5" hidden="1" x14ac:dyDescent="0.2">
      <c r="A52" s="65" t="s">
        <v>761</v>
      </c>
      <c r="B52" s="64" t="s">
        <v>760</v>
      </c>
      <c r="C52" s="63">
        <f t="shared" ref="C52:N52" si="22">C53+C54</f>
        <v>0</v>
      </c>
      <c r="D52" s="63">
        <f t="shared" si="22"/>
        <v>0</v>
      </c>
      <c r="E52" s="63">
        <f t="shared" si="22"/>
        <v>0</v>
      </c>
      <c r="F52" s="63">
        <f t="shared" si="22"/>
        <v>0</v>
      </c>
      <c r="G52" s="63">
        <f t="shared" si="22"/>
        <v>0</v>
      </c>
      <c r="H52" s="63">
        <f t="shared" si="22"/>
        <v>0</v>
      </c>
      <c r="I52" s="63">
        <f t="shared" si="22"/>
        <v>0</v>
      </c>
      <c r="J52" s="63">
        <f t="shared" si="22"/>
        <v>0</v>
      </c>
      <c r="K52" s="63">
        <f t="shared" si="22"/>
        <v>0</v>
      </c>
      <c r="L52" s="63">
        <f t="shared" si="22"/>
        <v>0</v>
      </c>
      <c r="M52" s="63">
        <f t="shared" si="22"/>
        <v>0</v>
      </c>
      <c r="N52" s="63">
        <f t="shared" si="22"/>
        <v>0</v>
      </c>
      <c r="O52" s="62"/>
    </row>
    <row r="53" spans="1:25" ht="25.5" hidden="1" x14ac:dyDescent="0.2">
      <c r="A53" s="61" t="s">
        <v>759</v>
      </c>
      <c r="B53" s="60" t="s">
        <v>758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2</v>
      </c>
    </row>
    <row r="54" spans="1:25" ht="25.5" hidden="1" x14ac:dyDescent="0.2">
      <c r="A54" s="61" t="s">
        <v>757</v>
      </c>
      <c r="B54" s="60" t="s">
        <v>756</v>
      </c>
      <c r="C54" s="59"/>
      <c r="D54" s="59"/>
      <c r="E54" s="59">
        <f>C54+D54</f>
        <v>0</v>
      </c>
      <c r="F54" s="59">
        <f>G54+H54+I54+J54</f>
        <v>0</v>
      </c>
      <c r="G54" s="59"/>
      <c r="H54" s="59"/>
      <c r="I54" s="59"/>
      <c r="J54" s="59"/>
      <c r="K54" s="59">
        <v>0</v>
      </c>
      <c r="L54" s="59">
        <v>0</v>
      </c>
      <c r="M54" s="59">
        <v>0</v>
      </c>
      <c r="N54" s="59">
        <v>0</v>
      </c>
      <c r="O54" s="3">
        <v>1</v>
      </c>
    </row>
    <row r="55" spans="1:25" ht="13.5" hidden="1" thickBot="1" x14ac:dyDescent="0.25">
      <c r="A55" s="586" t="s">
        <v>755</v>
      </c>
      <c r="B55" s="587" t="s">
        <v>754</v>
      </c>
      <c r="C55" s="588"/>
      <c r="D55" s="588"/>
      <c r="E55" s="588">
        <f>C55+D55</f>
        <v>0</v>
      </c>
      <c r="F55" s="588">
        <f>G55+H55+I55+J55</f>
        <v>0</v>
      </c>
      <c r="G55" s="588"/>
      <c r="H55" s="588"/>
      <c r="I55" s="588"/>
      <c r="J55" s="588"/>
      <c r="K55" s="59">
        <v>0</v>
      </c>
      <c r="L55" s="59">
        <v>0</v>
      </c>
      <c r="M55" s="59">
        <v>0</v>
      </c>
      <c r="N55" s="59">
        <v>0</v>
      </c>
      <c r="O55" s="3">
        <v>1</v>
      </c>
    </row>
    <row r="56" spans="1:25" s="8" customFormat="1" ht="0.75" customHeight="1" x14ac:dyDescent="0.2">
      <c r="A56" s="248" t="s">
        <v>753</v>
      </c>
      <c r="B56" s="249" t="s">
        <v>752</v>
      </c>
      <c r="C56" s="226">
        <f t="shared" ref="C56:N56" si="23">C57+C58+C59+C60</f>
        <v>0</v>
      </c>
      <c r="D56" s="227"/>
      <c r="E56" s="226">
        <f t="shared" si="23"/>
        <v>0</v>
      </c>
      <c r="F56" s="227">
        <f t="shared" si="23"/>
        <v>0</v>
      </c>
      <c r="G56" s="253">
        <f t="shared" si="23"/>
        <v>0</v>
      </c>
      <c r="H56" s="227">
        <f t="shared" si="23"/>
        <v>0</v>
      </c>
      <c r="I56" s="227">
        <f t="shared" si="23"/>
        <v>0</v>
      </c>
      <c r="J56" s="227">
        <f t="shared" si="23"/>
        <v>0</v>
      </c>
      <c r="K56" s="546">
        <f t="shared" si="23"/>
        <v>15</v>
      </c>
      <c r="L56" s="963">
        <f t="shared" si="23"/>
        <v>0</v>
      </c>
      <c r="M56" s="963">
        <f t="shared" si="23"/>
        <v>0</v>
      </c>
      <c r="N56" s="963">
        <f t="shared" si="23"/>
        <v>0</v>
      </c>
      <c r="O56" s="66"/>
      <c r="P56" s="86">
        <f>Q56+R56+S56+T56</f>
        <v>0</v>
      </c>
      <c r="Q56" s="395"/>
      <c r="R56" s="395"/>
      <c r="S56" s="395"/>
      <c r="T56" s="475"/>
      <c r="U56" s="492"/>
      <c r="Y56" s="397"/>
    </row>
    <row r="57" spans="1:25" ht="13.5" hidden="1" thickBot="1" x14ac:dyDescent="0.25">
      <c r="A57" s="609" t="s">
        <v>751</v>
      </c>
      <c r="B57" s="610" t="s">
        <v>750</v>
      </c>
      <c r="C57" s="611"/>
      <c r="D57" s="614"/>
      <c r="E57" s="614">
        <f>C57+D57</f>
        <v>0</v>
      </c>
      <c r="F57" s="611">
        <f>G57+H57+I57+J57</f>
        <v>0</v>
      </c>
      <c r="G57" s="611"/>
      <c r="H57" s="611"/>
      <c r="I57" s="611"/>
      <c r="J57" s="611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31" customFormat="1" ht="1.5" hidden="1" customHeight="1" x14ac:dyDescent="0.2">
      <c r="A58" s="250" t="s">
        <v>749</v>
      </c>
      <c r="B58" s="251" t="s">
        <v>748</v>
      </c>
      <c r="C58" s="916">
        <v>0</v>
      </c>
      <c r="D58" s="551"/>
      <c r="E58" s="519">
        <f>C58+D58</f>
        <v>0</v>
      </c>
      <c r="F58" s="227">
        <f>G58+H58+I58+J58</f>
        <v>0</v>
      </c>
      <c r="G58" s="228">
        <v>0</v>
      </c>
      <c r="H58" s="228">
        <v>0</v>
      </c>
      <c r="I58" s="227">
        <v>0</v>
      </c>
      <c r="J58" s="227">
        <v>0</v>
      </c>
      <c r="K58" s="552">
        <v>0</v>
      </c>
      <c r="L58" s="962">
        <v>0</v>
      </c>
      <c r="M58" s="962">
        <v>0</v>
      </c>
      <c r="N58" s="962">
        <v>0</v>
      </c>
      <c r="O58" s="7">
        <v>1</v>
      </c>
      <c r="P58" s="86">
        <f t="shared" ref="P58:P59" si="24">Q58+R58+S58+T58</f>
        <v>0</v>
      </c>
      <c r="Q58" s="398"/>
      <c r="R58" s="398"/>
      <c r="S58" s="398"/>
      <c r="T58" s="478"/>
      <c r="U58" s="490">
        <f>G58+H58</f>
        <v>0</v>
      </c>
      <c r="Y58" s="500"/>
    </row>
    <row r="59" spans="1:25" s="31" customFormat="1" ht="11.25" hidden="1" customHeight="1" thickBot="1" x14ac:dyDescent="0.25">
      <c r="A59" s="250" t="s">
        <v>747</v>
      </c>
      <c r="B59" s="251" t="s">
        <v>746</v>
      </c>
      <c r="C59" s="915">
        <v>0</v>
      </c>
      <c r="D59" s="551"/>
      <c r="E59" s="519">
        <v>0</v>
      </c>
      <c r="F59" s="227">
        <f>G59+H59+I59+J59</f>
        <v>0</v>
      </c>
      <c r="G59" s="228">
        <v>0</v>
      </c>
      <c r="H59" s="228">
        <v>0</v>
      </c>
      <c r="I59" s="227">
        <v>0</v>
      </c>
      <c r="J59" s="227">
        <v>0</v>
      </c>
      <c r="K59" s="552">
        <v>15</v>
      </c>
      <c r="L59" s="964">
        <v>0</v>
      </c>
      <c r="M59" s="962">
        <v>0</v>
      </c>
      <c r="N59" s="962">
        <v>0</v>
      </c>
      <c r="O59" s="7">
        <v>2</v>
      </c>
      <c r="P59" s="86">
        <f t="shared" si="24"/>
        <v>0</v>
      </c>
      <c r="Q59" s="398"/>
      <c r="R59" s="398"/>
      <c r="S59" s="398"/>
      <c r="T59" s="478"/>
      <c r="U59" s="490">
        <f>G59+H59</f>
        <v>0</v>
      </c>
      <c r="Y59" s="500"/>
    </row>
    <row r="60" spans="1:25" hidden="1" x14ac:dyDescent="0.2">
      <c r="A60" s="612" t="s">
        <v>745</v>
      </c>
      <c r="B60" s="613" t="s">
        <v>744</v>
      </c>
      <c r="C60" s="614"/>
      <c r="D60" s="59"/>
      <c r="E60" s="59">
        <f>C60+D60</f>
        <v>0</v>
      </c>
      <c r="F60" s="614">
        <f>G60+H60+I60+J60</f>
        <v>0</v>
      </c>
      <c r="G60" s="614"/>
      <c r="H60" s="614"/>
      <c r="I60" s="614"/>
      <c r="J60" s="614"/>
      <c r="K60" s="59">
        <v>0</v>
      </c>
      <c r="L60" s="59">
        <v>0</v>
      </c>
      <c r="M60" s="59">
        <v>0</v>
      </c>
      <c r="N60" s="59">
        <v>0</v>
      </c>
      <c r="O60" s="3">
        <v>1</v>
      </c>
    </row>
    <row r="61" spans="1:25" s="8" customFormat="1" hidden="1" x14ac:dyDescent="0.2">
      <c r="A61" s="69" t="s">
        <v>743</v>
      </c>
      <c r="B61" s="68" t="s">
        <v>742</v>
      </c>
      <c r="C61" s="67">
        <f t="shared" ref="C61:N61" si="25">C62</f>
        <v>0</v>
      </c>
      <c r="D61" s="67">
        <f t="shared" si="25"/>
        <v>0</v>
      </c>
      <c r="E61" s="67">
        <f t="shared" si="25"/>
        <v>0</v>
      </c>
      <c r="F61" s="67">
        <f t="shared" si="25"/>
        <v>0</v>
      </c>
      <c r="G61" s="67">
        <f t="shared" si="25"/>
        <v>0</v>
      </c>
      <c r="H61" s="67">
        <f t="shared" si="25"/>
        <v>0</v>
      </c>
      <c r="I61" s="67">
        <f t="shared" si="25"/>
        <v>0</v>
      </c>
      <c r="J61" s="67">
        <f t="shared" si="25"/>
        <v>0</v>
      </c>
      <c r="K61" s="67">
        <f t="shared" si="25"/>
        <v>0</v>
      </c>
      <c r="L61" s="67">
        <f t="shared" si="25"/>
        <v>0</v>
      </c>
      <c r="M61" s="67">
        <f t="shared" si="25"/>
        <v>0</v>
      </c>
      <c r="N61" s="67">
        <f t="shared" si="25"/>
        <v>0</v>
      </c>
      <c r="O61" s="66"/>
    </row>
    <row r="62" spans="1:25" s="8" customFormat="1" hidden="1" x14ac:dyDescent="0.2">
      <c r="A62" s="69" t="s">
        <v>741</v>
      </c>
      <c r="B62" s="68" t="s">
        <v>740</v>
      </c>
      <c r="C62" s="67">
        <f t="shared" ref="C62:N62" si="26">C63+C64</f>
        <v>0</v>
      </c>
      <c r="D62" s="67">
        <f t="shared" si="26"/>
        <v>0</v>
      </c>
      <c r="E62" s="67">
        <f t="shared" si="26"/>
        <v>0</v>
      </c>
      <c r="F62" s="67">
        <f t="shared" si="26"/>
        <v>0</v>
      </c>
      <c r="G62" s="67">
        <f t="shared" si="26"/>
        <v>0</v>
      </c>
      <c r="H62" s="67">
        <f t="shared" si="26"/>
        <v>0</v>
      </c>
      <c r="I62" s="67">
        <f t="shared" si="26"/>
        <v>0</v>
      </c>
      <c r="J62" s="67">
        <f t="shared" si="26"/>
        <v>0</v>
      </c>
      <c r="K62" s="67">
        <f t="shared" si="26"/>
        <v>0</v>
      </c>
      <c r="L62" s="67">
        <f t="shared" si="26"/>
        <v>0</v>
      </c>
      <c r="M62" s="67">
        <f t="shared" si="26"/>
        <v>0</v>
      </c>
      <c r="N62" s="67">
        <f t="shared" si="26"/>
        <v>0</v>
      </c>
      <c r="O62" s="66"/>
    </row>
    <row r="63" spans="1:25" hidden="1" x14ac:dyDescent="0.2">
      <c r="A63" s="61" t="s">
        <v>739</v>
      </c>
      <c r="B63" s="60" t="s">
        <v>738</v>
      </c>
      <c r="C63" s="59"/>
      <c r="D63" s="59"/>
      <c r="E63" s="59">
        <f>C63+D63</f>
        <v>0</v>
      </c>
      <c r="F63" s="59">
        <f>G63+H63+I63+J63</f>
        <v>0</v>
      </c>
      <c r="G63" s="59"/>
      <c r="H63" s="59"/>
      <c r="I63" s="59"/>
      <c r="J63" s="59"/>
      <c r="K63" s="59">
        <v>0</v>
      </c>
      <c r="L63" s="59">
        <v>0</v>
      </c>
      <c r="M63" s="59">
        <v>0</v>
      </c>
      <c r="N63" s="59">
        <v>0</v>
      </c>
      <c r="O63" s="3">
        <v>2</v>
      </c>
    </row>
    <row r="64" spans="1:25" hidden="1" x14ac:dyDescent="0.2">
      <c r="A64" s="61" t="s">
        <v>737</v>
      </c>
      <c r="B64" s="60" t="s">
        <v>736</v>
      </c>
      <c r="C64" s="59"/>
      <c r="D64" s="59"/>
      <c r="E64" s="59">
        <f>C64+D64</f>
        <v>0</v>
      </c>
      <c r="F64" s="59">
        <f>G64+H64+I64+J64</f>
        <v>0</v>
      </c>
      <c r="G64" s="59"/>
      <c r="H64" s="59"/>
      <c r="I64" s="59"/>
      <c r="J64" s="59"/>
      <c r="K64" s="59">
        <v>0</v>
      </c>
      <c r="L64" s="59">
        <v>0</v>
      </c>
      <c r="M64" s="59">
        <v>0</v>
      </c>
      <c r="N64" s="59">
        <v>0</v>
      </c>
      <c r="O64" s="3">
        <v>2</v>
      </c>
    </row>
    <row r="65" spans="1:25" s="8" customFormat="1" hidden="1" x14ac:dyDescent="0.2">
      <c r="A65" s="69" t="s">
        <v>735</v>
      </c>
      <c r="B65" s="68" t="s">
        <v>734</v>
      </c>
      <c r="C65" s="67">
        <f t="shared" ref="C65:N65" si="27">C66+C71</f>
        <v>0</v>
      </c>
      <c r="D65" s="67">
        <f t="shared" si="27"/>
        <v>0</v>
      </c>
      <c r="E65" s="67">
        <f t="shared" si="27"/>
        <v>0</v>
      </c>
      <c r="F65" s="67">
        <f t="shared" si="27"/>
        <v>0</v>
      </c>
      <c r="G65" s="67">
        <f t="shared" si="27"/>
        <v>0</v>
      </c>
      <c r="H65" s="67">
        <f t="shared" si="27"/>
        <v>0</v>
      </c>
      <c r="I65" s="67">
        <f t="shared" si="27"/>
        <v>0</v>
      </c>
      <c r="J65" s="67">
        <f t="shared" si="27"/>
        <v>0</v>
      </c>
      <c r="K65" s="67">
        <f t="shared" si="27"/>
        <v>0</v>
      </c>
      <c r="L65" s="67">
        <f t="shared" si="27"/>
        <v>0</v>
      </c>
      <c r="M65" s="67">
        <f t="shared" si="27"/>
        <v>0</v>
      </c>
      <c r="N65" s="67">
        <f t="shared" si="27"/>
        <v>0</v>
      </c>
      <c r="O65" s="66"/>
    </row>
    <row r="66" spans="1:25" s="8" customFormat="1" hidden="1" x14ac:dyDescent="0.2">
      <c r="A66" s="69" t="s">
        <v>733</v>
      </c>
      <c r="B66" s="68" t="s">
        <v>732</v>
      </c>
      <c r="C66" s="67">
        <f t="shared" ref="C66:N66" si="28">C67+C70</f>
        <v>0</v>
      </c>
      <c r="D66" s="67">
        <f t="shared" si="28"/>
        <v>0</v>
      </c>
      <c r="E66" s="67">
        <f t="shared" si="28"/>
        <v>0</v>
      </c>
      <c r="F66" s="67">
        <f t="shared" si="28"/>
        <v>0</v>
      </c>
      <c r="G66" s="67">
        <f t="shared" si="28"/>
        <v>0</v>
      </c>
      <c r="H66" s="67">
        <f t="shared" si="28"/>
        <v>0</v>
      </c>
      <c r="I66" s="67">
        <f t="shared" si="28"/>
        <v>0</v>
      </c>
      <c r="J66" s="67">
        <f t="shared" si="28"/>
        <v>0</v>
      </c>
      <c r="K66" s="67">
        <f t="shared" si="28"/>
        <v>0</v>
      </c>
      <c r="L66" s="67">
        <f t="shared" si="28"/>
        <v>0</v>
      </c>
      <c r="M66" s="67">
        <f t="shared" si="28"/>
        <v>0</v>
      </c>
      <c r="N66" s="67">
        <f t="shared" si="28"/>
        <v>0</v>
      </c>
      <c r="O66" s="66"/>
    </row>
    <row r="67" spans="1:25" s="18" customFormat="1" ht="25.5" hidden="1" x14ac:dyDescent="0.2">
      <c r="A67" s="65" t="s">
        <v>731</v>
      </c>
      <c r="B67" s="64" t="s">
        <v>730</v>
      </c>
      <c r="C67" s="63">
        <f t="shared" ref="C67:N67" si="29">C68+C69</f>
        <v>0</v>
      </c>
      <c r="D67" s="63">
        <f t="shared" si="29"/>
        <v>0</v>
      </c>
      <c r="E67" s="63">
        <f t="shared" si="29"/>
        <v>0</v>
      </c>
      <c r="F67" s="63">
        <f t="shared" si="29"/>
        <v>0</v>
      </c>
      <c r="G67" s="63">
        <f t="shared" si="29"/>
        <v>0</v>
      </c>
      <c r="H67" s="63">
        <f t="shared" si="29"/>
        <v>0</v>
      </c>
      <c r="I67" s="63">
        <f t="shared" si="29"/>
        <v>0</v>
      </c>
      <c r="J67" s="63">
        <f t="shared" si="29"/>
        <v>0</v>
      </c>
      <c r="K67" s="63">
        <f t="shared" si="29"/>
        <v>0</v>
      </c>
      <c r="L67" s="63">
        <f t="shared" si="29"/>
        <v>0</v>
      </c>
      <c r="M67" s="63">
        <f t="shared" si="29"/>
        <v>0</v>
      </c>
      <c r="N67" s="63">
        <f t="shared" si="29"/>
        <v>0</v>
      </c>
      <c r="O67" s="62"/>
    </row>
    <row r="68" spans="1:25" ht="25.5" hidden="1" x14ac:dyDescent="0.2">
      <c r="A68" s="61" t="s">
        <v>729</v>
      </c>
      <c r="B68" s="60" t="s">
        <v>728</v>
      </c>
      <c r="C68" s="59"/>
      <c r="D68" s="59"/>
      <c r="E68" s="59">
        <f>C68+D68</f>
        <v>0</v>
      </c>
      <c r="F68" s="59">
        <f>G68+H68+I68+J68</f>
        <v>0</v>
      </c>
      <c r="G68" s="59"/>
      <c r="H68" s="59"/>
      <c r="I68" s="59"/>
      <c r="J68" s="59"/>
      <c r="K68" s="59">
        <v>0</v>
      </c>
      <c r="L68" s="59">
        <v>0</v>
      </c>
      <c r="M68" s="59">
        <v>0</v>
      </c>
      <c r="N68" s="59">
        <v>0</v>
      </c>
      <c r="O68" s="3">
        <v>1</v>
      </c>
    </row>
    <row r="69" spans="1:25" ht="25.5" hidden="1" x14ac:dyDescent="0.2">
      <c r="A69" s="61" t="s">
        <v>727</v>
      </c>
      <c r="B69" s="60" t="s">
        <v>726</v>
      </c>
      <c r="C69" s="59"/>
      <c r="D69" s="59"/>
      <c r="E69" s="59">
        <f>C69+D69</f>
        <v>0</v>
      </c>
      <c r="F69" s="59">
        <f>G69+H69+I69+J69</f>
        <v>0</v>
      </c>
      <c r="G69" s="59"/>
      <c r="H69" s="59"/>
      <c r="I69" s="59"/>
      <c r="J69" s="59"/>
      <c r="K69" s="59">
        <v>0</v>
      </c>
      <c r="L69" s="59">
        <v>0</v>
      </c>
      <c r="M69" s="59">
        <v>0</v>
      </c>
      <c r="N69" s="59">
        <v>0</v>
      </c>
      <c r="O69" s="3">
        <v>2</v>
      </c>
    </row>
    <row r="70" spans="1:25" hidden="1" x14ac:dyDescent="0.2">
      <c r="A70" s="61" t="s">
        <v>725</v>
      </c>
      <c r="B70" s="60" t="s">
        <v>724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2</v>
      </c>
    </row>
    <row r="71" spans="1:25" s="8" customFormat="1" ht="13.5" hidden="1" thickBot="1" x14ac:dyDescent="0.25">
      <c r="A71" s="583" t="s">
        <v>723</v>
      </c>
      <c r="B71" s="584" t="s">
        <v>722</v>
      </c>
      <c r="C71" s="585">
        <f t="shared" ref="C71:N71" si="30">C72+C73+C74</f>
        <v>0</v>
      </c>
      <c r="D71" s="67">
        <f t="shared" si="30"/>
        <v>0</v>
      </c>
      <c r="E71" s="67">
        <f t="shared" si="30"/>
        <v>0</v>
      </c>
      <c r="F71" s="585">
        <f t="shared" si="30"/>
        <v>0</v>
      </c>
      <c r="G71" s="585">
        <f t="shared" si="30"/>
        <v>0</v>
      </c>
      <c r="H71" s="585">
        <f t="shared" si="30"/>
        <v>0</v>
      </c>
      <c r="I71" s="585">
        <f t="shared" si="30"/>
        <v>0</v>
      </c>
      <c r="J71" s="585">
        <f t="shared" si="30"/>
        <v>0</v>
      </c>
      <c r="K71" s="67">
        <f t="shared" si="30"/>
        <v>0</v>
      </c>
      <c r="L71" s="67">
        <f t="shared" si="30"/>
        <v>0</v>
      </c>
      <c r="M71" s="67">
        <f t="shared" si="30"/>
        <v>0</v>
      </c>
      <c r="N71" s="67">
        <f t="shared" si="30"/>
        <v>0</v>
      </c>
      <c r="O71" s="66"/>
    </row>
    <row r="72" spans="1:25" ht="12" hidden="1" customHeight="1" thickBot="1" x14ac:dyDescent="0.25">
      <c r="A72" s="250" t="s">
        <v>721</v>
      </c>
      <c r="B72" s="251" t="s">
        <v>720</v>
      </c>
      <c r="C72" s="904"/>
      <c r="D72" s="555"/>
      <c r="E72" s="827">
        <f>C72+D72</f>
        <v>0</v>
      </c>
      <c r="F72" s="228">
        <f>G72+H72+I72+J72</f>
        <v>0</v>
      </c>
      <c r="G72" s="228"/>
      <c r="H72" s="228"/>
      <c r="I72" s="228"/>
      <c r="J72" s="228"/>
      <c r="K72" s="549">
        <v>0</v>
      </c>
      <c r="L72" s="960">
        <v>0</v>
      </c>
      <c r="M72" s="960">
        <v>0</v>
      </c>
      <c r="N72" s="960">
        <v>0</v>
      </c>
      <c r="O72" s="3">
        <v>1</v>
      </c>
      <c r="P72" s="86">
        <f>Q72+R72+S72+T72</f>
        <v>0</v>
      </c>
      <c r="Q72" s="398"/>
      <c r="R72" s="399"/>
      <c r="S72" s="399"/>
      <c r="T72" s="477"/>
      <c r="U72" s="493"/>
      <c r="Y72" s="399"/>
    </row>
    <row r="73" spans="1:25" ht="0.75" hidden="1" customHeight="1" x14ac:dyDescent="0.2">
      <c r="A73" s="612" t="s">
        <v>719</v>
      </c>
      <c r="B73" s="613" t="s">
        <v>718</v>
      </c>
      <c r="C73" s="614"/>
      <c r="D73" s="59"/>
      <c r="E73" s="59">
        <f>C73+D73</f>
        <v>0</v>
      </c>
      <c r="F73" s="614">
        <f>G73+H73+I73+J73</f>
        <v>0</v>
      </c>
      <c r="G73" s="614"/>
      <c r="H73" s="614"/>
      <c r="I73" s="614"/>
      <c r="J73" s="614"/>
      <c r="K73" s="59">
        <v>0</v>
      </c>
      <c r="L73" s="59">
        <v>0</v>
      </c>
      <c r="M73" s="59">
        <v>0</v>
      </c>
      <c r="N73" s="59">
        <v>0</v>
      </c>
      <c r="O73" s="3">
        <v>1</v>
      </c>
    </row>
    <row r="74" spans="1:25" s="78" customFormat="1" ht="19.5" hidden="1" customHeight="1" thickBot="1" x14ac:dyDescent="0.25">
      <c r="A74" s="589" t="s">
        <v>717</v>
      </c>
      <c r="B74" s="590" t="s">
        <v>716</v>
      </c>
      <c r="C74" s="588"/>
      <c r="D74" s="588"/>
      <c r="E74" s="588">
        <f>C74+D74</f>
        <v>0</v>
      </c>
      <c r="F74" s="588">
        <f>G74+H74+I74+J74</f>
        <v>0</v>
      </c>
      <c r="G74" s="588"/>
      <c r="H74" s="588"/>
      <c r="I74" s="588"/>
      <c r="J74" s="588"/>
      <c r="K74" s="59">
        <v>0</v>
      </c>
      <c r="L74" s="59">
        <v>0</v>
      </c>
      <c r="M74" s="59">
        <v>0</v>
      </c>
      <c r="N74" s="59">
        <v>0</v>
      </c>
      <c r="O74" s="79">
        <v>2</v>
      </c>
    </row>
    <row r="75" spans="1:25" s="39" customFormat="1" x14ac:dyDescent="0.2">
      <c r="A75" s="248" t="s">
        <v>715</v>
      </c>
      <c r="B75" s="249" t="s">
        <v>714</v>
      </c>
      <c r="C75" s="226">
        <f t="shared" ref="C75:N75" si="31">C76</f>
        <v>11361.08</v>
      </c>
      <c r="D75" s="226">
        <f t="shared" si="31"/>
        <v>140</v>
      </c>
      <c r="E75" s="226">
        <f t="shared" si="31"/>
        <v>11501.08</v>
      </c>
      <c r="F75" s="227">
        <f t="shared" si="31"/>
        <v>11501.075000000001</v>
      </c>
      <c r="G75" s="253">
        <f t="shared" si="31"/>
        <v>2582</v>
      </c>
      <c r="H75" s="253">
        <f t="shared" si="31"/>
        <v>4109.0749999999998</v>
      </c>
      <c r="I75" s="253">
        <f t="shared" si="31"/>
        <v>2470</v>
      </c>
      <c r="J75" s="253">
        <f t="shared" si="31"/>
        <v>2340</v>
      </c>
      <c r="K75" s="556">
        <f t="shared" si="31"/>
        <v>0</v>
      </c>
      <c r="L75" s="963">
        <f t="shared" si="31"/>
        <v>11332</v>
      </c>
      <c r="M75" s="963">
        <f t="shared" si="31"/>
        <v>11384</v>
      </c>
      <c r="N75" s="963">
        <f t="shared" si="31"/>
        <v>11936</v>
      </c>
      <c r="O75" s="76"/>
      <c r="P75" s="86">
        <f t="shared" ref="P75:P77" si="32">Q75+R75+S75+T75</f>
        <v>0</v>
      </c>
      <c r="Q75" s="395"/>
      <c r="R75" s="395"/>
      <c r="S75" s="395"/>
      <c r="T75" s="479"/>
      <c r="U75" s="494">
        <f>G75+H75</f>
        <v>6691.0749999999998</v>
      </c>
      <c r="Y75" s="396"/>
    </row>
    <row r="76" spans="1:25" s="39" customFormat="1" x14ac:dyDescent="0.2">
      <c r="A76" s="248" t="s">
        <v>713</v>
      </c>
      <c r="B76" s="249" t="s">
        <v>712</v>
      </c>
      <c r="C76" s="226">
        <f>C77+C82+C86</f>
        <v>11361.08</v>
      </c>
      <c r="D76" s="226">
        <f>D77+D82+D86</f>
        <v>140</v>
      </c>
      <c r="E76" s="226">
        <f t="shared" ref="E76:J76" si="33">E77+E82+E86</f>
        <v>11501.08</v>
      </c>
      <c r="F76" s="227">
        <f t="shared" si="33"/>
        <v>11501.075000000001</v>
      </c>
      <c r="G76" s="227">
        <f t="shared" si="33"/>
        <v>2582</v>
      </c>
      <c r="H76" s="227">
        <f t="shared" si="33"/>
        <v>4109.0749999999998</v>
      </c>
      <c r="I76" s="227">
        <f t="shared" si="33"/>
        <v>2470</v>
      </c>
      <c r="J76" s="227">
        <f t="shared" si="33"/>
        <v>2340</v>
      </c>
      <c r="K76" s="556">
        <f t="shared" ref="K76:N76" si="34">K77+K86</f>
        <v>0</v>
      </c>
      <c r="L76" s="963">
        <f t="shared" si="34"/>
        <v>11332</v>
      </c>
      <c r="M76" s="963">
        <f t="shared" si="34"/>
        <v>11384</v>
      </c>
      <c r="N76" s="963">
        <f t="shared" si="34"/>
        <v>11936</v>
      </c>
      <c r="O76" s="76"/>
      <c r="P76" s="86">
        <f t="shared" si="32"/>
        <v>0</v>
      </c>
      <c r="Q76" s="410"/>
      <c r="R76" s="410"/>
      <c r="S76" s="410"/>
      <c r="T76" s="480"/>
      <c r="U76" s="495"/>
      <c r="Y76" s="396"/>
    </row>
    <row r="77" spans="1:25" s="8" customFormat="1" x14ac:dyDescent="0.2">
      <c r="A77" s="248" t="s">
        <v>711</v>
      </c>
      <c r="B77" s="249" t="s">
        <v>710</v>
      </c>
      <c r="C77" s="226">
        <f>C81</f>
        <v>0</v>
      </c>
      <c r="D77" s="227"/>
      <c r="E77" s="226">
        <f t="shared" ref="E77:J77" si="35">E81</f>
        <v>0</v>
      </c>
      <c r="F77" s="227">
        <f t="shared" si="35"/>
        <v>0</v>
      </c>
      <c r="G77" s="227">
        <f t="shared" si="35"/>
        <v>0</v>
      </c>
      <c r="H77" s="227">
        <f t="shared" si="35"/>
        <v>0</v>
      </c>
      <c r="I77" s="227">
        <f t="shared" si="35"/>
        <v>0</v>
      </c>
      <c r="J77" s="227">
        <f t="shared" si="35"/>
        <v>0</v>
      </c>
      <c r="K77" s="546">
        <f t="shared" ref="K77:N77" si="36">K78+K79+K80+K84+K85</f>
        <v>0</v>
      </c>
      <c r="L77" s="963">
        <f t="shared" si="36"/>
        <v>0</v>
      </c>
      <c r="M77" s="963">
        <f t="shared" si="36"/>
        <v>0</v>
      </c>
      <c r="N77" s="963">
        <f t="shared" si="36"/>
        <v>0</v>
      </c>
      <c r="O77" s="66"/>
      <c r="P77" s="86">
        <f t="shared" si="32"/>
        <v>0</v>
      </c>
      <c r="Q77" s="395"/>
      <c r="R77" s="395"/>
      <c r="S77" s="395"/>
      <c r="T77" s="475"/>
      <c r="U77" s="492"/>
      <c r="Y77" s="397"/>
    </row>
    <row r="78" spans="1:25" hidden="1" x14ac:dyDescent="0.2">
      <c r="A78" s="612" t="s">
        <v>709</v>
      </c>
      <c r="B78" s="613" t="s">
        <v>708</v>
      </c>
      <c r="C78" s="614"/>
      <c r="D78" s="614"/>
      <c r="E78" s="614">
        <f>C78+D78</f>
        <v>0</v>
      </c>
      <c r="F78" s="614">
        <f>G78+H78+I78+J78</f>
        <v>0</v>
      </c>
      <c r="G78" s="614"/>
      <c r="H78" s="614"/>
      <c r="I78" s="614"/>
      <c r="J78" s="614"/>
      <c r="K78" s="59">
        <v>0</v>
      </c>
      <c r="L78" s="59">
        <v>0</v>
      </c>
      <c r="M78" s="59">
        <v>0</v>
      </c>
      <c r="N78" s="59">
        <v>0</v>
      </c>
      <c r="O78" s="3">
        <v>1</v>
      </c>
    </row>
    <row r="79" spans="1:25" ht="25.5" hidden="1" x14ac:dyDescent="0.2">
      <c r="A79" s="61" t="s">
        <v>707</v>
      </c>
      <c r="B79" s="60" t="s">
        <v>706</v>
      </c>
      <c r="C79" s="59"/>
      <c r="D79" s="59"/>
      <c r="E79" s="59">
        <f>C79+D79</f>
        <v>0</v>
      </c>
      <c r="F79" s="59">
        <f>G79+H79+I79+J79</f>
        <v>0</v>
      </c>
      <c r="G79" s="59"/>
      <c r="H79" s="59"/>
      <c r="I79" s="59"/>
      <c r="J79" s="59"/>
      <c r="K79" s="59">
        <v>0</v>
      </c>
      <c r="L79" s="59">
        <v>0</v>
      </c>
      <c r="M79" s="59">
        <v>0</v>
      </c>
      <c r="N79" s="59">
        <v>0</v>
      </c>
      <c r="O79" s="3">
        <v>2</v>
      </c>
    </row>
    <row r="80" spans="1:25" ht="26.25" hidden="1" thickBot="1" x14ac:dyDescent="0.25">
      <c r="A80" s="586" t="s">
        <v>705</v>
      </c>
      <c r="B80" s="587" t="s">
        <v>704</v>
      </c>
      <c r="C80" s="588"/>
      <c r="D80" s="588"/>
      <c r="E80" s="588">
        <f>C80+D80</f>
        <v>0</v>
      </c>
      <c r="F80" s="588">
        <f>G80+H80+I80+J80</f>
        <v>0</v>
      </c>
      <c r="G80" s="588"/>
      <c r="H80" s="588"/>
      <c r="I80" s="588"/>
      <c r="J80" s="588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8" x14ac:dyDescent="0.2">
      <c r="A81" s="250" t="s">
        <v>703</v>
      </c>
      <c r="B81" s="251" t="s">
        <v>702</v>
      </c>
      <c r="C81" s="227">
        <v>0</v>
      </c>
      <c r="D81" s="228">
        <v>0</v>
      </c>
      <c r="E81" s="252">
        <v>0</v>
      </c>
      <c r="F81" s="252">
        <v>0</v>
      </c>
      <c r="G81" s="252">
        <v>0</v>
      </c>
      <c r="H81" s="252">
        <v>0</v>
      </c>
      <c r="I81" s="252">
        <v>0</v>
      </c>
      <c r="J81" s="252">
        <v>0</v>
      </c>
      <c r="K81" s="549"/>
      <c r="L81" s="960"/>
      <c r="M81" s="960"/>
      <c r="N81" s="960"/>
      <c r="O81" s="3"/>
      <c r="U81" s="493"/>
      <c r="Y81" s="399"/>
    </row>
    <row r="82" spans="1:28" ht="15" x14ac:dyDescent="0.25">
      <c r="A82" s="937" t="s">
        <v>993</v>
      </c>
      <c r="B82" s="937">
        <v>42.88</v>
      </c>
      <c r="C82" s="141">
        <v>1439.08</v>
      </c>
      <c r="D82" s="141"/>
      <c r="E82" s="141">
        <f t="shared" ref="E82:E84" si="37">C82+D82</f>
        <v>1439.08</v>
      </c>
      <c r="F82" s="343">
        <f>G82+H82+I82+J82</f>
        <v>1439.075</v>
      </c>
      <c r="G82" s="343">
        <f>G83+G84</f>
        <v>0</v>
      </c>
      <c r="H82" s="343">
        <f t="shared" ref="H82:J82" si="38">H83+H84</f>
        <v>1439.075</v>
      </c>
      <c r="I82" s="343">
        <f t="shared" si="38"/>
        <v>0</v>
      </c>
      <c r="J82" s="343">
        <f t="shared" si="38"/>
        <v>0</v>
      </c>
      <c r="K82" s="939"/>
      <c r="L82" s="965"/>
      <c r="M82" s="965"/>
      <c r="N82" s="965"/>
      <c r="O82" s="3"/>
      <c r="U82" s="496">
        <f>G82+H82</f>
        <v>1439.075</v>
      </c>
      <c r="Y82" s="399"/>
    </row>
    <row r="83" spans="1:28" ht="15" x14ac:dyDescent="0.25">
      <c r="A83" s="938" t="s">
        <v>994</v>
      </c>
      <c r="B83" s="937" t="s">
        <v>995</v>
      </c>
      <c r="C83" s="141">
        <v>1209.31</v>
      </c>
      <c r="D83" s="141"/>
      <c r="E83" s="141">
        <f t="shared" si="37"/>
        <v>1209.31</v>
      </c>
      <c r="F83" s="343">
        <f t="shared" ref="F83:F84" si="39">G83+H83+I83+J83</f>
        <v>1209.307</v>
      </c>
      <c r="G83" s="343">
        <v>0</v>
      </c>
      <c r="H83" s="343">
        <v>1209.307</v>
      </c>
      <c r="I83" s="343">
        <v>0</v>
      </c>
      <c r="J83" s="343">
        <v>0</v>
      </c>
      <c r="K83" s="939"/>
      <c r="L83" s="965"/>
      <c r="M83" s="965"/>
      <c r="N83" s="965"/>
      <c r="O83" s="3"/>
      <c r="U83" s="497">
        <f>G83+H83</f>
        <v>1209.307</v>
      </c>
      <c r="Y83" s="499"/>
      <c r="AA83" s="286"/>
      <c r="AB83" s="286"/>
    </row>
    <row r="84" spans="1:28" ht="15" x14ac:dyDescent="0.25">
      <c r="A84" s="938" t="s">
        <v>996</v>
      </c>
      <c r="B84" s="937" t="s">
        <v>997</v>
      </c>
      <c r="C84" s="141">
        <v>229.77</v>
      </c>
      <c r="D84" s="141"/>
      <c r="E84" s="141">
        <f t="shared" si="37"/>
        <v>229.77</v>
      </c>
      <c r="F84" s="343">
        <f t="shared" si="39"/>
        <v>229.768</v>
      </c>
      <c r="G84" s="343">
        <v>0</v>
      </c>
      <c r="H84" s="343">
        <v>229.768</v>
      </c>
      <c r="I84" s="343">
        <v>0</v>
      </c>
      <c r="J84" s="343">
        <v>0</v>
      </c>
      <c r="K84" s="939">
        <v>0</v>
      </c>
      <c r="L84" s="965">
        <v>0</v>
      </c>
      <c r="M84" s="965">
        <v>0</v>
      </c>
      <c r="N84" s="965">
        <v>0</v>
      </c>
      <c r="O84" s="3">
        <v>1</v>
      </c>
      <c r="P84" s="86">
        <f>Q84+R84+S84+T84</f>
        <v>0</v>
      </c>
      <c r="Q84" s="398"/>
      <c r="R84" s="398"/>
      <c r="S84" s="398"/>
      <c r="T84" s="477"/>
      <c r="U84" s="497">
        <f>G84+H84</f>
        <v>229.768</v>
      </c>
      <c r="Y84" s="499"/>
      <c r="AA84" s="286"/>
      <c r="AB84" s="286"/>
    </row>
    <row r="85" spans="1:28" ht="39" hidden="1" thickBot="1" x14ac:dyDescent="0.25">
      <c r="A85" s="609" t="s">
        <v>701</v>
      </c>
      <c r="B85" s="610" t="s">
        <v>700</v>
      </c>
      <c r="C85" s="611"/>
      <c r="D85" s="611"/>
      <c r="E85" s="611">
        <f>C85+D85</f>
        <v>0</v>
      </c>
      <c r="F85" s="611">
        <f>G85+H85+I85+J85</f>
        <v>0</v>
      </c>
      <c r="G85" s="611"/>
      <c r="H85" s="611"/>
      <c r="I85" s="611"/>
      <c r="J85" s="611"/>
      <c r="K85" s="59">
        <v>0</v>
      </c>
      <c r="L85" s="59">
        <v>0</v>
      </c>
      <c r="M85" s="59">
        <v>0</v>
      </c>
      <c r="N85" s="59">
        <v>0</v>
      </c>
      <c r="O85" s="3">
        <v>2</v>
      </c>
    </row>
    <row r="86" spans="1:28" s="39" customFormat="1" ht="11.25" customHeight="1" x14ac:dyDescent="0.2">
      <c r="A86" s="248" t="s">
        <v>699</v>
      </c>
      <c r="B86" s="249" t="s">
        <v>698</v>
      </c>
      <c r="C86" s="227">
        <f t="shared" ref="C86:N86" si="40">C87+C88+C89+C90+C91+C95+C99+C100+C101+C102</f>
        <v>9922</v>
      </c>
      <c r="D86" s="227">
        <f t="shared" si="40"/>
        <v>140</v>
      </c>
      <c r="E86" s="227">
        <f t="shared" si="40"/>
        <v>10062</v>
      </c>
      <c r="F86" s="227">
        <f t="shared" si="40"/>
        <v>10062</v>
      </c>
      <c r="G86" s="227">
        <f t="shared" si="40"/>
        <v>2582</v>
      </c>
      <c r="H86" s="227">
        <f t="shared" si="40"/>
        <v>2670</v>
      </c>
      <c r="I86" s="227">
        <f t="shared" si="40"/>
        <v>2470</v>
      </c>
      <c r="J86" s="227">
        <f t="shared" si="40"/>
        <v>2340</v>
      </c>
      <c r="K86" s="227">
        <f t="shared" si="40"/>
        <v>0</v>
      </c>
      <c r="L86" s="961">
        <f t="shared" si="40"/>
        <v>11332</v>
      </c>
      <c r="M86" s="961">
        <f t="shared" si="40"/>
        <v>11384</v>
      </c>
      <c r="N86" s="961">
        <f t="shared" si="40"/>
        <v>11936</v>
      </c>
      <c r="O86" s="76"/>
      <c r="P86" s="86">
        <f>Q86+R86+S86+T86</f>
        <v>0</v>
      </c>
      <c r="Q86" s="395"/>
      <c r="R86" s="395"/>
      <c r="S86" s="395"/>
      <c r="T86" s="479"/>
      <c r="U86" s="494">
        <f>G86+H86</f>
        <v>5252</v>
      </c>
      <c r="Y86" s="396"/>
      <c r="AA86" s="287"/>
      <c r="AB86" s="287"/>
    </row>
    <row r="87" spans="1:28" ht="13.5" hidden="1" thickBot="1" x14ac:dyDescent="0.25">
      <c r="A87" s="609" t="s">
        <v>697</v>
      </c>
      <c r="B87" s="610" t="s">
        <v>696</v>
      </c>
      <c r="C87" s="611"/>
      <c r="D87" s="611"/>
      <c r="E87" s="611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1</v>
      </c>
    </row>
    <row r="88" spans="1:28" s="31" customFormat="1" ht="12.75" customHeight="1" x14ac:dyDescent="0.2">
      <c r="A88" s="248" t="s">
        <v>695</v>
      </c>
      <c r="B88" s="249" t="s">
        <v>694</v>
      </c>
      <c r="C88" s="227">
        <v>700</v>
      </c>
      <c r="D88" s="235"/>
      <c r="E88" s="228">
        <f>C88+D88</f>
        <v>700</v>
      </c>
      <c r="F88" s="227">
        <f>G88+H88+I88+J88</f>
        <v>700</v>
      </c>
      <c r="G88" s="227">
        <v>332</v>
      </c>
      <c r="H88" s="227">
        <v>330</v>
      </c>
      <c r="I88" s="227">
        <v>38</v>
      </c>
      <c r="J88" s="307"/>
      <c r="K88" s="552">
        <v>0</v>
      </c>
      <c r="L88" s="962">
        <v>0</v>
      </c>
      <c r="M88" s="962">
        <v>0</v>
      </c>
      <c r="N88" s="962">
        <v>0</v>
      </c>
      <c r="O88" s="7">
        <v>1</v>
      </c>
      <c r="P88" s="86">
        <f t="shared" ref="P88:P89" si="41">Q88+R88+S88+T88</f>
        <v>216</v>
      </c>
      <c r="Q88" s="427">
        <v>54</v>
      </c>
      <c r="R88" s="427">
        <v>54</v>
      </c>
      <c r="S88" s="427">
        <v>54</v>
      </c>
      <c r="T88" s="481">
        <v>54</v>
      </c>
      <c r="U88" s="490">
        <f>G88+H88</f>
        <v>662</v>
      </c>
      <c r="V88" s="31" t="s">
        <v>958</v>
      </c>
      <c r="W88" s="455">
        <v>16</v>
      </c>
      <c r="Y88" s="500"/>
      <c r="AA88" s="286"/>
      <c r="AB88" s="286"/>
    </row>
    <row r="89" spans="1:28" s="31" customFormat="1" ht="11.25" customHeight="1" x14ac:dyDescent="0.2">
      <c r="A89" s="248" t="s">
        <v>693</v>
      </c>
      <c r="B89" s="249" t="s">
        <v>692</v>
      </c>
      <c r="C89" s="228">
        <v>0</v>
      </c>
      <c r="D89" s="228"/>
      <c r="E89" s="228">
        <f>C89+D89</f>
        <v>0</v>
      </c>
      <c r="F89" s="227">
        <f>G89+H89+I89+J89</f>
        <v>0</v>
      </c>
      <c r="G89" s="228">
        <v>0</v>
      </c>
      <c r="H89" s="228">
        <v>0</v>
      </c>
      <c r="I89" s="228">
        <v>0</v>
      </c>
      <c r="J89" s="228">
        <v>0</v>
      </c>
      <c r="K89" s="560">
        <v>0</v>
      </c>
      <c r="L89" s="962">
        <v>0</v>
      </c>
      <c r="M89" s="962">
        <v>0</v>
      </c>
      <c r="N89" s="962">
        <v>0</v>
      </c>
      <c r="O89" s="7">
        <v>2</v>
      </c>
      <c r="P89" s="86">
        <f t="shared" si="41"/>
        <v>0</v>
      </c>
      <c r="Q89" s="35"/>
      <c r="R89" s="401"/>
      <c r="S89" s="401"/>
      <c r="T89" s="482"/>
      <c r="U89" s="490">
        <f>G89+H89</f>
        <v>0</v>
      </c>
      <c r="V89" s="239"/>
      <c r="Y89" s="500"/>
      <c r="AA89" s="286"/>
      <c r="AB89" s="286"/>
    </row>
    <row r="90" spans="1:28" hidden="1" x14ac:dyDescent="0.2">
      <c r="A90" s="612" t="s">
        <v>691</v>
      </c>
      <c r="B90" s="613" t="s">
        <v>690</v>
      </c>
      <c r="C90" s="614"/>
      <c r="D90" s="615"/>
      <c r="E90" s="614">
        <f>C90+D90</f>
        <v>0</v>
      </c>
      <c r="F90" s="614">
        <f>G90+H90+I90+J90</f>
        <v>0</v>
      </c>
      <c r="G90" s="615"/>
      <c r="H90" s="615"/>
      <c r="I90" s="615"/>
      <c r="J90" s="615"/>
      <c r="K90" s="75">
        <v>0</v>
      </c>
      <c r="L90" s="75">
        <v>0</v>
      </c>
      <c r="M90" s="75">
        <v>0</v>
      </c>
      <c r="N90" s="75">
        <v>0</v>
      </c>
      <c r="O90" s="3">
        <v>1</v>
      </c>
    </row>
    <row r="91" spans="1:28" s="18" customFormat="1" ht="25.5" hidden="1" x14ac:dyDescent="0.2">
      <c r="A91" s="65" t="s">
        <v>689</v>
      </c>
      <c r="B91" s="74" t="s">
        <v>688</v>
      </c>
      <c r="C91" s="73">
        <f t="shared" ref="C91:N91" si="42">C92+C93+C94</f>
        <v>0</v>
      </c>
      <c r="D91" s="73">
        <f t="shared" si="42"/>
        <v>0</v>
      </c>
      <c r="E91" s="73">
        <f t="shared" si="42"/>
        <v>0</v>
      </c>
      <c r="F91" s="73">
        <f t="shared" si="42"/>
        <v>0</v>
      </c>
      <c r="G91" s="73">
        <f t="shared" si="42"/>
        <v>0</v>
      </c>
      <c r="H91" s="73">
        <f t="shared" si="42"/>
        <v>0</v>
      </c>
      <c r="I91" s="73">
        <f t="shared" si="42"/>
        <v>0</v>
      </c>
      <c r="J91" s="73">
        <f t="shared" si="42"/>
        <v>0</v>
      </c>
      <c r="K91" s="63">
        <f t="shared" si="42"/>
        <v>0</v>
      </c>
      <c r="L91" s="63">
        <f t="shared" si="42"/>
        <v>0</v>
      </c>
      <c r="M91" s="63">
        <f t="shared" si="42"/>
        <v>0</v>
      </c>
      <c r="N91" s="63">
        <f t="shared" si="42"/>
        <v>0</v>
      </c>
      <c r="O91" s="62"/>
    </row>
    <row r="92" spans="1:28" s="31" customFormat="1" ht="25.5" hidden="1" x14ac:dyDescent="0.2">
      <c r="A92" s="72" t="s">
        <v>687</v>
      </c>
      <c r="B92" s="71" t="s">
        <v>686</v>
      </c>
      <c r="C92" s="70">
        <v>0</v>
      </c>
      <c r="D92" s="70"/>
      <c r="E92" s="70">
        <f>C92+D92</f>
        <v>0</v>
      </c>
      <c r="F92" s="70">
        <f>G92+H92+I92+J92</f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">
        <v>2</v>
      </c>
    </row>
    <row r="93" spans="1:28" ht="25.5" hidden="1" x14ac:dyDescent="0.2">
      <c r="A93" s="61" t="s">
        <v>685</v>
      </c>
      <c r="B93" s="60" t="s">
        <v>684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8" ht="25.5" hidden="1" x14ac:dyDescent="0.2">
      <c r="A94" s="61" t="s">
        <v>683</v>
      </c>
      <c r="B94" s="60" t="s">
        <v>682</v>
      </c>
      <c r="C94" s="59"/>
      <c r="D94" s="59"/>
      <c r="E94" s="59">
        <f>C94+D94</f>
        <v>0</v>
      </c>
      <c r="F94" s="59">
        <f>G94+H94+I94+J94</f>
        <v>0</v>
      </c>
      <c r="G94" s="59"/>
      <c r="H94" s="59"/>
      <c r="I94" s="59"/>
      <c r="J94" s="59"/>
      <c r="K94" s="59">
        <v>0</v>
      </c>
      <c r="L94" s="59">
        <v>0</v>
      </c>
      <c r="M94" s="59">
        <v>0</v>
      </c>
      <c r="N94" s="59">
        <v>0</v>
      </c>
      <c r="O94" s="3">
        <v>2</v>
      </c>
    </row>
    <row r="95" spans="1:28" s="18" customFormat="1" ht="25.5" hidden="1" x14ac:dyDescent="0.2">
      <c r="A95" s="65" t="s">
        <v>681</v>
      </c>
      <c r="B95" s="64" t="s">
        <v>680</v>
      </c>
      <c r="C95" s="63">
        <f t="shared" ref="C95:N95" si="43">C96+C97+C98</f>
        <v>0</v>
      </c>
      <c r="D95" s="63">
        <f t="shared" si="43"/>
        <v>0</v>
      </c>
      <c r="E95" s="63">
        <f t="shared" si="43"/>
        <v>0</v>
      </c>
      <c r="F95" s="63">
        <f t="shared" si="43"/>
        <v>0</v>
      </c>
      <c r="G95" s="63">
        <f t="shared" si="43"/>
        <v>0</v>
      </c>
      <c r="H95" s="63">
        <f t="shared" si="43"/>
        <v>0</v>
      </c>
      <c r="I95" s="63">
        <f t="shared" si="43"/>
        <v>0</v>
      </c>
      <c r="J95" s="63">
        <f t="shared" si="43"/>
        <v>0</v>
      </c>
      <c r="K95" s="63">
        <f t="shared" si="43"/>
        <v>0</v>
      </c>
      <c r="L95" s="63">
        <f t="shared" si="43"/>
        <v>0</v>
      </c>
      <c r="M95" s="63">
        <f t="shared" si="43"/>
        <v>0</v>
      </c>
      <c r="N95" s="63">
        <f t="shared" si="43"/>
        <v>0</v>
      </c>
      <c r="O95" s="62"/>
    </row>
    <row r="96" spans="1:28" ht="25.5" hidden="1" x14ac:dyDescent="0.2">
      <c r="A96" s="61" t="s">
        <v>679</v>
      </c>
      <c r="B96" s="60" t="s">
        <v>678</v>
      </c>
      <c r="C96" s="59"/>
      <c r="D96" s="59"/>
      <c r="E96" s="59">
        <f t="shared" ref="E96:E102" si="44">C96+D96</f>
        <v>0</v>
      </c>
      <c r="F96" s="59">
        <f t="shared" ref="F96:F102" si="45"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34" ht="25.5" hidden="1" x14ac:dyDescent="0.2">
      <c r="A97" s="61" t="s">
        <v>677</v>
      </c>
      <c r="B97" s="60" t="s">
        <v>676</v>
      </c>
      <c r="C97" s="59"/>
      <c r="D97" s="59"/>
      <c r="E97" s="59">
        <f t="shared" si="44"/>
        <v>0</v>
      </c>
      <c r="F97" s="59">
        <f t="shared" si="45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34" ht="25.5" hidden="1" x14ac:dyDescent="0.2">
      <c r="A98" s="61" t="s">
        <v>675</v>
      </c>
      <c r="B98" s="60" t="s">
        <v>674</v>
      </c>
      <c r="C98" s="59"/>
      <c r="D98" s="59"/>
      <c r="E98" s="59">
        <f t="shared" si="44"/>
        <v>0</v>
      </c>
      <c r="F98" s="59">
        <f t="shared" si="45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34" ht="13.5" hidden="1" thickBot="1" x14ac:dyDescent="0.25">
      <c r="A99" s="586" t="s">
        <v>673</v>
      </c>
      <c r="B99" s="587" t="s">
        <v>672</v>
      </c>
      <c r="C99" s="588"/>
      <c r="D99" s="588"/>
      <c r="E99" s="588">
        <f t="shared" si="44"/>
        <v>0</v>
      </c>
      <c r="F99" s="588">
        <f t="shared" si="45"/>
        <v>0</v>
      </c>
      <c r="G99" s="588"/>
      <c r="H99" s="588"/>
      <c r="I99" s="588"/>
      <c r="J99" s="588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34" ht="0.75" customHeight="1" x14ac:dyDescent="0.2">
      <c r="A100" s="250" t="s">
        <v>671</v>
      </c>
      <c r="B100" s="251" t="s">
        <v>670</v>
      </c>
      <c r="C100" s="228"/>
      <c r="D100" s="228"/>
      <c r="E100" s="228">
        <f t="shared" si="44"/>
        <v>0</v>
      </c>
      <c r="F100" s="228">
        <f t="shared" si="45"/>
        <v>0</v>
      </c>
      <c r="G100" s="228"/>
      <c r="H100" s="228"/>
      <c r="I100" s="228"/>
      <c r="J100" s="228"/>
      <c r="K100" s="549">
        <v>0</v>
      </c>
      <c r="L100" s="960">
        <v>0</v>
      </c>
      <c r="M100" s="960">
        <v>0</v>
      </c>
      <c r="N100" s="960">
        <v>0</v>
      </c>
      <c r="O100" s="3">
        <v>2</v>
      </c>
      <c r="U100" s="490">
        <f>G100+H100</f>
        <v>0</v>
      </c>
      <c r="Y100" s="500"/>
      <c r="AA100" s="286"/>
      <c r="AB100" s="286"/>
    </row>
    <row r="101" spans="1:34" s="31" customFormat="1" ht="11.25" customHeight="1" x14ac:dyDescent="0.2">
      <c r="A101" s="1007" t="s">
        <v>669</v>
      </c>
      <c r="B101" s="1008" t="s">
        <v>668</v>
      </c>
      <c r="C101" s="1009">
        <v>9222</v>
      </c>
      <c r="D101" s="1010">
        <v>140</v>
      </c>
      <c r="E101" s="1009">
        <f t="shared" si="44"/>
        <v>9362</v>
      </c>
      <c r="F101" s="1009">
        <f t="shared" si="45"/>
        <v>9362</v>
      </c>
      <c r="G101" s="1009">
        <v>2250</v>
      </c>
      <c r="H101" s="1006">
        <v>2340</v>
      </c>
      <c r="I101" s="1009">
        <v>2432</v>
      </c>
      <c r="J101" s="1006">
        <v>2340</v>
      </c>
      <c r="K101" s="552">
        <v>0</v>
      </c>
      <c r="L101" s="962">
        <v>11332</v>
      </c>
      <c r="M101" s="962">
        <v>11384</v>
      </c>
      <c r="N101" s="962">
        <v>11936</v>
      </c>
      <c r="O101" s="7">
        <v>1</v>
      </c>
      <c r="P101" s="86">
        <f t="shared" ref="P101:P102" si="46">Q101+R101+S101+T101</f>
        <v>0</v>
      </c>
      <c r="Q101" s="402"/>
      <c r="R101" s="403"/>
      <c r="S101" s="398"/>
      <c r="T101" s="482"/>
      <c r="U101" s="498">
        <f>G101+H101</f>
        <v>4590</v>
      </c>
      <c r="V101" s="239"/>
      <c r="Y101" s="500"/>
      <c r="Z101" s="530"/>
      <c r="AA101" s="398"/>
      <c r="AB101" s="286"/>
      <c r="AC101" s="31" t="s">
        <v>1029</v>
      </c>
      <c r="AD101" s="228">
        <f t="shared" ref="AD101" si="47">AE101+AF101+AG101+AH101</f>
        <v>9362</v>
      </c>
      <c r="AE101" s="228">
        <v>2250</v>
      </c>
      <c r="AF101" s="996">
        <v>2340</v>
      </c>
      <c r="AG101" s="228">
        <v>2432</v>
      </c>
      <c r="AH101" s="996">
        <v>2340</v>
      </c>
    </row>
    <row r="102" spans="1:34" s="31" customFormat="1" x14ac:dyDescent="0.2">
      <c r="A102" s="250" t="s">
        <v>667</v>
      </c>
      <c r="B102" s="251" t="s">
        <v>666</v>
      </c>
      <c r="C102" s="228">
        <v>0</v>
      </c>
      <c r="D102" s="228"/>
      <c r="E102" s="228">
        <f t="shared" si="44"/>
        <v>0</v>
      </c>
      <c r="F102" s="228">
        <f t="shared" si="45"/>
        <v>0</v>
      </c>
      <c r="G102" s="228">
        <v>0</v>
      </c>
      <c r="H102" s="228">
        <v>0</v>
      </c>
      <c r="I102" s="228">
        <v>0</v>
      </c>
      <c r="J102" s="228">
        <v>0</v>
      </c>
      <c r="K102" s="552"/>
      <c r="L102" s="962"/>
      <c r="M102" s="962"/>
      <c r="N102" s="962"/>
      <c r="O102" s="7">
        <v>1</v>
      </c>
      <c r="P102" s="86">
        <f t="shared" si="46"/>
        <v>0</v>
      </c>
      <c r="Q102" s="404"/>
      <c r="R102" s="398"/>
      <c r="S102" s="398"/>
      <c r="T102" s="482"/>
      <c r="U102" s="403"/>
      <c r="V102" s="239"/>
      <c r="Y102" s="233"/>
      <c r="AA102" s="286"/>
      <c r="AB102" s="286"/>
    </row>
    <row r="103" spans="1:34" s="8" customFormat="1" ht="51" hidden="1" x14ac:dyDescent="0.2">
      <c r="A103" s="603" t="s">
        <v>665</v>
      </c>
      <c r="B103" s="604" t="s">
        <v>664</v>
      </c>
      <c r="C103" s="605">
        <f t="shared" ref="C103:N103" si="48">C104+C107+C110+C113+C118+C121+C126+C131+C136+C141+C146+C151+C155+C160</f>
        <v>0</v>
      </c>
      <c r="D103" s="605">
        <f t="shared" si="48"/>
        <v>0</v>
      </c>
      <c r="E103" s="605">
        <f t="shared" si="48"/>
        <v>0</v>
      </c>
      <c r="F103" s="605">
        <f t="shared" si="48"/>
        <v>0</v>
      </c>
      <c r="G103" s="605">
        <f t="shared" si="48"/>
        <v>0</v>
      </c>
      <c r="H103" s="605">
        <f t="shared" si="48"/>
        <v>0</v>
      </c>
      <c r="I103" s="605">
        <f t="shared" si="48"/>
        <v>0</v>
      </c>
      <c r="J103" s="605">
        <f t="shared" si="48"/>
        <v>0</v>
      </c>
      <c r="K103" s="67">
        <f t="shared" si="48"/>
        <v>0</v>
      </c>
      <c r="L103" s="67">
        <f t="shared" si="48"/>
        <v>0</v>
      </c>
      <c r="M103" s="67">
        <f t="shared" si="48"/>
        <v>0</v>
      </c>
      <c r="N103" s="67">
        <f t="shared" si="48"/>
        <v>0</v>
      </c>
      <c r="O103" s="66"/>
    </row>
    <row r="104" spans="1:34" s="18" customFormat="1" hidden="1" x14ac:dyDescent="0.2">
      <c r="A104" s="65" t="s">
        <v>663</v>
      </c>
      <c r="B104" s="64" t="s">
        <v>662</v>
      </c>
      <c r="C104" s="63">
        <f t="shared" ref="C104:N104" si="49">C105+C106</f>
        <v>0</v>
      </c>
      <c r="D104" s="63">
        <f t="shared" si="49"/>
        <v>0</v>
      </c>
      <c r="E104" s="63">
        <f t="shared" si="49"/>
        <v>0</v>
      </c>
      <c r="F104" s="63">
        <f t="shared" si="49"/>
        <v>0</v>
      </c>
      <c r="G104" s="63">
        <f t="shared" si="49"/>
        <v>0</v>
      </c>
      <c r="H104" s="63">
        <f t="shared" si="49"/>
        <v>0</v>
      </c>
      <c r="I104" s="63">
        <f t="shared" si="49"/>
        <v>0</v>
      </c>
      <c r="J104" s="63">
        <f t="shared" si="49"/>
        <v>0</v>
      </c>
      <c r="K104" s="63">
        <f t="shared" si="49"/>
        <v>0</v>
      </c>
      <c r="L104" s="63">
        <f t="shared" si="49"/>
        <v>0</v>
      </c>
      <c r="M104" s="63">
        <f t="shared" si="49"/>
        <v>0</v>
      </c>
      <c r="N104" s="63">
        <f t="shared" si="49"/>
        <v>0</v>
      </c>
      <c r="O104" s="62"/>
    </row>
    <row r="105" spans="1:34" ht="25.5" hidden="1" x14ac:dyDescent="0.2">
      <c r="A105" s="61" t="s">
        <v>542</v>
      </c>
      <c r="B105" s="60" t="s">
        <v>661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34" ht="25.5" hidden="1" x14ac:dyDescent="0.2">
      <c r="A106" s="61" t="s">
        <v>589</v>
      </c>
      <c r="B106" s="60" t="s">
        <v>660</v>
      </c>
      <c r="C106" s="59"/>
      <c r="D106" s="59"/>
      <c r="E106" s="59">
        <f>C106+D106</f>
        <v>0</v>
      </c>
      <c r="F106" s="59">
        <f>G106+H106+I106+J106</f>
        <v>0</v>
      </c>
      <c r="G106" s="59"/>
      <c r="H106" s="59"/>
      <c r="I106" s="59"/>
      <c r="J106" s="59"/>
      <c r="K106" s="59">
        <v>0</v>
      </c>
      <c r="L106" s="59">
        <v>0</v>
      </c>
      <c r="M106" s="59">
        <v>0</v>
      </c>
      <c r="N106" s="59">
        <v>0</v>
      </c>
      <c r="O106" s="3">
        <v>2</v>
      </c>
    </row>
    <row r="107" spans="1:34" s="18" customFormat="1" hidden="1" x14ac:dyDescent="0.2">
      <c r="A107" s="65" t="s">
        <v>659</v>
      </c>
      <c r="B107" s="64" t="s">
        <v>658</v>
      </c>
      <c r="C107" s="63">
        <f t="shared" ref="C107:N107" si="50">C108+C109</f>
        <v>0</v>
      </c>
      <c r="D107" s="63">
        <f t="shared" si="50"/>
        <v>0</v>
      </c>
      <c r="E107" s="63">
        <f t="shared" si="50"/>
        <v>0</v>
      </c>
      <c r="F107" s="63">
        <f t="shared" si="50"/>
        <v>0</v>
      </c>
      <c r="G107" s="63">
        <f t="shared" si="50"/>
        <v>0</v>
      </c>
      <c r="H107" s="63">
        <f t="shared" si="50"/>
        <v>0</v>
      </c>
      <c r="I107" s="63">
        <f t="shared" si="50"/>
        <v>0</v>
      </c>
      <c r="J107" s="63">
        <f t="shared" si="50"/>
        <v>0</v>
      </c>
      <c r="K107" s="63">
        <f t="shared" si="50"/>
        <v>0</v>
      </c>
      <c r="L107" s="63">
        <f t="shared" si="50"/>
        <v>0</v>
      </c>
      <c r="M107" s="63">
        <f t="shared" si="50"/>
        <v>0</v>
      </c>
      <c r="N107" s="63">
        <f t="shared" si="50"/>
        <v>0</v>
      </c>
      <c r="O107" s="62"/>
    </row>
    <row r="108" spans="1:34" ht="25.5" hidden="1" x14ac:dyDescent="0.2">
      <c r="A108" s="61" t="s">
        <v>542</v>
      </c>
      <c r="B108" s="60" t="s">
        <v>657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34" ht="25.5" hidden="1" x14ac:dyDescent="0.2">
      <c r="A109" s="61" t="s">
        <v>589</v>
      </c>
      <c r="B109" s="60" t="s">
        <v>656</v>
      </c>
      <c r="C109" s="59"/>
      <c r="D109" s="59"/>
      <c r="E109" s="59">
        <f>C109+D109</f>
        <v>0</v>
      </c>
      <c r="F109" s="59">
        <f>G109+H109+I109+J109</f>
        <v>0</v>
      </c>
      <c r="G109" s="59"/>
      <c r="H109" s="59"/>
      <c r="I109" s="59"/>
      <c r="J109" s="59"/>
      <c r="K109" s="59">
        <v>0</v>
      </c>
      <c r="L109" s="59">
        <v>0</v>
      </c>
      <c r="M109" s="59">
        <v>0</v>
      </c>
      <c r="N109" s="59">
        <v>0</v>
      </c>
      <c r="O109" s="3">
        <v>2</v>
      </c>
    </row>
    <row r="110" spans="1:34" s="18" customFormat="1" hidden="1" x14ac:dyDescent="0.2">
      <c r="A110" s="65" t="s">
        <v>655</v>
      </c>
      <c r="B110" s="64" t="s">
        <v>654</v>
      </c>
      <c r="C110" s="63">
        <f t="shared" ref="C110:N110" si="51">C111+C112</f>
        <v>0</v>
      </c>
      <c r="D110" s="63">
        <f t="shared" si="51"/>
        <v>0</v>
      </c>
      <c r="E110" s="63">
        <f t="shared" si="51"/>
        <v>0</v>
      </c>
      <c r="F110" s="63">
        <f t="shared" si="51"/>
        <v>0</v>
      </c>
      <c r="G110" s="63">
        <f t="shared" si="51"/>
        <v>0</v>
      </c>
      <c r="H110" s="63">
        <f t="shared" si="51"/>
        <v>0</v>
      </c>
      <c r="I110" s="63">
        <f t="shared" si="51"/>
        <v>0</v>
      </c>
      <c r="J110" s="63">
        <f t="shared" si="51"/>
        <v>0</v>
      </c>
      <c r="K110" s="63">
        <f t="shared" si="51"/>
        <v>0</v>
      </c>
      <c r="L110" s="63">
        <f t="shared" si="51"/>
        <v>0</v>
      </c>
      <c r="M110" s="63">
        <f t="shared" si="51"/>
        <v>0</v>
      </c>
      <c r="N110" s="63">
        <f t="shared" si="51"/>
        <v>0</v>
      </c>
      <c r="O110" s="62"/>
    </row>
    <row r="111" spans="1:34" ht="25.5" hidden="1" x14ac:dyDescent="0.2">
      <c r="A111" s="61" t="s">
        <v>542</v>
      </c>
      <c r="B111" s="60" t="s">
        <v>653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34" ht="25.5" hidden="1" x14ac:dyDescent="0.2">
      <c r="A112" s="61" t="s">
        <v>589</v>
      </c>
      <c r="B112" s="60" t="s">
        <v>652</v>
      </c>
      <c r="C112" s="59"/>
      <c r="D112" s="59"/>
      <c r="E112" s="59">
        <f>C112+D112</f>
        <v>0</v>
      </c>
      <c r="F112" s="59">
        <f>G112+H112+I112+J112</f>
        <v>0</v>
      </c>
      <c r="G112" s="59"/>
      <c r="H112" s="59"/>
      <c r="I112" s="59"/>
      <c r="J112" s="59"/>
      <c r="K112" s="59">
        <v>0</v>
      </c>
      <c r="L112" s="59">
        <v>0</v>
      </c>
      <c r="M112" s="59">
        <v>0</v>
      </c>
      <c r="N112" s="59">
        <v>0</v>
      </c>
      <c r="O112" s="3">
        <v>2</v>
      </c>
    </row>
    <row r="113" spans="1:15" s="18" customFormat="1" ht="25.5" hidden="1" x14ac:dyDescent="0.2">
      <c r="A113" s="65" t="s">
        <v>651</v>
      </c>
      <c r="B113" s="64" t="s">
        <v>650</v>
      </c>
      <c r="C113" s="63">
        <f t="shared" ref="C113:N113" si="52">C114+C115+C116+C117</f>
        <v>0</v>
      </c>
      <c r="D113" s="63">
        <f t="shared" si="52"/>
        <v>0</v>
      </c>
      <c r="E113" s="63">
        <f t="shared" si="52"/>
        <v>0</v>
      </c>
      <c r="F113" s="63">
        <f t="shared" si="52"/>
        <v>0</v>
      </c>
      <c r="G113" s="63">
        <f t="shared" si="52"/>
        <v>0</v>
      </c>
      <c r="H113" s="63">
        <f t="shared" si="52"/>
        <v>0</v>
      </c>
      <c r="I113" s="63">
        <f t="shared" si="52"/>
        <v>0</v>
      </c>
      <c r="J113" s="63">
        <f t="shared" si="52"/>
        <v>0</v>
      </c>
      <c r="K113" s="63">
        <f t="shared" si="52"/>
        <v>0</v>
      </c>
      <c r="L113" s="63">
        <f t="shared" si="52"/>
        <v>0</v>
      </c>
      <c r="M113" s="63">
        <f t="shared" si="52"/>
        <v>0</v>
      </c>
      <c r="N113" s="63">
        <f t="shared" si="52"/>
        <v>0</v>
      </c>
      <c r="O113" s="62"/>
    </row>
    <row r="114" spans="1:15" ht="25.5" hidden="1" x14ac:dyDescent="0.2">
      <c r="A114" s="61" t="s">
        <v>544</v>
      </c>
      <c r="B114" s="60" t="s">
        <v>649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t="25.5" hidden="1" x14ac:dyDescent="0.2">
      <c r="A115" s="61" t="s">
        <v>542</v>
      </c>
      <c r="B115" s="60" t="s">
        <v>648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t="25.5" hidden="1" x14ac:dyDescent="0.2">
      <c r="A116" s="61" t="s">
        <v>540</v>
      </c>
      <c r="B116" s="60" t="s">
        <v>647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5.5" hidden="1" x14ac:dyDescent="0.2">
      <c r="A117" s="61" t="s">
        <v>589</v>
      </c>
      <c r="B117" s="60" t="s">
        <v>646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s="18" customFormat="1" hidden="1" x14ac:dyDescent="0.2">
      <c r="A118" s="65" t="s">
        <v>645</v>
      </c>
      <c r="B118" s="64" t="s">
        <v>644</v>
      </c>
      <c r="C118" s="63">
        <f t="shared" ref="C118:N118" si="53">C119+C120</f>
        <v>0</v>
      </c>
      <c r="D118" s="63">
        <f t="shared" si="53"/>
        <v>0</v>
      </c>
      <c r="E118" s="63">
        <f t="shared" si="53"/>
        <v>0</v>
      </c>
      <c r="F118" s="63">
        <f t="shared" si="53"/>
        <v>0</v>
      </c>
      <c r="G118" s="63">
        <f t="shared" si="53"/>
        <v>0</v>
      </c>
      <c r="H118" s="63">
        <f t="shared" si="53"/>
        <v>0</v>
      </c>
      <c r="I118" s="63">
        <f t="shared" si="53"/>
        <v>0</v>
      </c>
      <c r="J118" s="63">
        <f t="shared" si="53"/>
        <v>0</v>
      </c>
      <c r="K118" s="63">
        <f t="shared" si="53"/>
        <v>0</v>
      </c>
      <c r="L118" s="63">
        <f t="shared" si="53"/>
        <v>0</v>
      </c>
      <c r="M118" s="63">
        <f t="shared" si="53"/>
        <v>0</v>
      </c>
      <c r="N118" s="63">
        <f t="shared" si="53"/>
        <v>0</v>
      </c>
      <c r="O118" s="62"/>
    </row>
    <row r="119" spans="1:15" ht="25.5" hidden="1" x14ac:dyDescent="0.2">
      <c r="A119" s="61" t="s">
        <v>542</v>
      </c>
      <c r="B119" s="60" t="s">
        <v>643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ht="25.5" hidden="1" x14ac:dyDescent="0.2">
      <c r="A120" s="61" t="s">
        <v>589</v>
      </c>
      <c r="B120" s="60" t="s">
        <v>642</v>
      </c>
      <c r="C120" s="59"/>
      <c r="D120" s="59"/>
      <c r="E120" s="59">
        <f>C120+D120</f>
        <v>0</v>
      </c>
      <c r="F120" s="59">
        <f>G120+H120+I120+J120</f>
        <v>0</v>
      </c>
      <c r="G120" s="59"/>
      <c r="H120" s="59"/>
      <c r="I120" s="59"/>
      <c r="J120" s="59"/>
      <c r="K120" s="59">
        <v>0</v>
      </c>
      <c r="L120" s="59">
        <v>0</v>
      </c>
      <c r="M120" s="59">
        <v>0</v>
      </c>
      <c r="N120" s="59">
        <v>0</v>
      </c>
      <c r="O120" s="3">
        <v>2</v>
      </c>
    </row>
    <row r="121" spans="1:15" s="18" customFormat="1" ht="25.5" hidden="1" x14ac:dyDescent="0.2">
      <c r="A121" s="65" t="s">
        <v>641</v>
      </c>
      <c r="B121" s="64" t="s">
        <v>640</v>
      </c>
      <c r="C121" s="63">
        <f t="shared" ref="C121:N121" si="54">C122+C123+C124+C125</f>
        <v>0</v>
      </c>
      <c r="D121" s="63">
        <f t="shared" si="54"/>
        <v>0</v>
      </c>
      <c r="E121" s="63">
        <f t="shared" si="54"/>
        <v>0</v>
      </c>
      <c r="F121" s="63">
        <f t="shared" si="54"/>
        <v>0</v>
      </c>
      <c r="G121" s="63">
        <f t="shared" si="54"/>
        <v>0</v>
      </c>
      <c r="H121" s="63">
        <f t="shared" si="54"/>
        <v>0</v>
      </c>
      <c r="I121" s="63">
        <f t="shared" si="54"/>
        <v>0</v>
      </c>
      <c r="J121" s="63">
        <f t="shared" si="54"/>
        <v>0</v>
      </c>
      <c r="K121" s="63">
        <f t="shared" si="54"/>
        <v>0</v>
      </c>
      <c r="L121" s="63">
        <f t="shared" si="54"/>
        <v>0</v>
      </c>
      <c r="M121" s="63">
        <f t="shared" si="54"/>
        <v>0</v>
      </c>
      <c r="N121" s="63">
        <f t="shared" si="54"/>
        <v>0</v>
      </c>
      <c r="O121" s="62"/>
    </row>
    <row r="122" spans="1:15" ht="25.5" hidden="1" x14ac:dyDescent="0.2">
      <c r="A122" s="61" t="s">
        <v>544</v>
      </c>
      <c r="B122" s="60" t="s">
        <v>639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t="25.5" hidden="1" x14ac:dyDescent="0.2">
      <c r="A123" s="61" t="s">
        <v>542</v>
      </c>
      <c r="B123" s="60" t="s">
        <v>638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t="25.5" hidden="1" x14ac:dyDescent="0.2">
      <c r="A124" s="61" t="s">
        <v>540</v>
      </c>
      <c r="B124" s="60" t="s">
        <v>637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5.5" hidden="1" x14ac:dyDescent="0.2">
      <c r="A125" s="61" t="s">
        <v>589</v>
      </c>
      <c r="B125" s="60" t="s">
        <v>636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s="18" customFormat="1" ht="25.5" hidden="1" x14ac:dyDescent="0.2">
      <c r="A126" s="65" t="s">
        <v>635</v>
      </c>
      <c r="B126" s="64" t="s">
        <v>634</v>
      </c>
      <c r="C126" s="63">
        <f t="shared" ref="C126:N126" si="55">C127+C128+C129+C130</f>
        <v>0</v>
      </c>
      <c r="D126" s="63">
        <f t="shared" si="55"/>
        <v>0</v>
      </c>
      <c r="E126" s="63">
        <f t="shared" si="55"/>
        <v>0</v>
      </c>
      <c r="F126" s="63">
        <f t="shared" si="55"/>
        <v>0</v>
      </c>
      <c r="G126" s="63">
        <f t="shared" si="55"/>
        <v>0</v>
      </c>
      <c r="H126" s="63">
        <f t="shared" si="55"/>
        <v>0</v>
      </c>
      <c r="I126" s="63">
        <f t="shared" si="55"/>
        <v>0</v>
      </c>
      <c r="J126" s="63">
        <f t="shared" si="55"/>
        <v>0</v>
      </c>
      <c r="K126" s="63">
        <f t="shared" si="55"/>
        <v>0</v>
      </c>
      <c r="L126" s="63">
        <f t="shared" si="55"/>
        <v>0</v>
      </c>
      <c r="M126" s="63">
        <f t="shared" si="55"/>
        <v>0</v>
      </c>
      <c r="N126" s="63">
        <f t="shared" si="55"/>
        <v>0</v>
      </c>
      <c r="O126" s="62"/>
    </row>
    <row r="127" spans="1:15" ht="25.5" hidden="1" x14ac:dyDescent="0.2">
      <c r="A127" s="61" t="s">
        <v>544</v>
      </c>
      <c r="B127" s="60" t="s">
        <v>633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t="25.5" hidden="1" x14ac:dyDescent="0.2">
      <c r="A128" s="61" t="s">
        <v>542</v>
      </c>
      <c r="B128" s="60" t="s">
        <v>632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25.5" hidden="1" x14ac:dyDescent="0.2">
      <c r="A129" s="61" t="s">
        <v>540</v>
      </c>
      <c r="B129" s="60" t="s">
        <v>631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5.5" hidden="1" x14ac:dyDescent="0.2">
      <c r="A130" s="61" t="s">
        <v>589</v>
      </c>
      <c r="B130" s="60" t="s">
        <v>630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s="18" customFormat="1" ht="25.5" hidden="1" x14ac:dyDescent="0.2">
      <c r="A131" s="65" t="s">
        <v>629</v>
      </c>
      <c r="B131" s="64" t="s">
        <v>628</v>
      </c>
      <c r="C131" s="63">
        <f t="shared" ref="C131:N131" si="56">C132+C133+C134+C135</f>
        <v>0</v>
      </c>
      <c r="D131" s="63">
        <f t="shared" si="56"/>
        <v>0</v>
      </c>
      <c r="E131" s="63">
        <f t="shared" si="56"/>
        <v>0</v>
      </c>
      <c r="F131" s="63">
        <f t="shared" si="56"/>
        <v>0</v>
      </c>
      <c r="G131" s="63">
        <f t="shared" si="56"/>
        <v>0</v>
      </c>
      <c r="H131" s="63">
        <f t="shared" si="56"/>
        <v>0</v>
      </c>
      <c r="I131" s="63">
        <f t="shared" si="56"/>
        <v>0</v>
      </c>
      <c r="J131" s="63">
        <f t="shared" si="56"/>
        <v>0</v>
      </c>
      <c r="K131" s="63">
        <f t="shared" si="56"/>
        <v>0</v>
      </c>
      <c r="L131" s="63">
        <f t="shared" si="56"/>
        <v>0</v>
      </c>
      <c r="M131" s="63">
        <f t="shared" si="56"/>
        <v>0</v>
      </c>
      <c r="N131" s="63">
        <f t="shared" si="56"/>
        <v>0</v>
      </c>
      <c r="O131" s="62"/>
    </row>
    <row r="132" spans="1:15" ht="25.5" hidden="1" x14ac:dyDescent="0.2">
      <c r="A132" s="61" t="s">
        <v>544</v>
      </c>
      <c r="B132" s="60" t="s">
        <v>627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25.5" hidden="1" x14ac:dyDescent="0.2">
      <c r="A133" s="61" t="s">
        <v>542</v>
      </c>
      <c r="B133" s="60" t="s">
        <v>626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25.5" hidden="1" x14ac:dyDescent="0.2">
      <c r="A134" s="61" t="s">
        <v>540</v>
      </c>
      <c r="B134" s="60" t="s">
        <v>625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5.5" hidden="1" x14ac:dyDescent="0.2">
      <c r="A135" s="61" t="s">
        <v>589</v>
      </c>
      <c r="B135" s="60" t="s">
        <v>624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s="18" customFormat="1" ht="25.5" hidden="1" x14ac:dyDescent="0.2">
      <c r="A136" s="65" t="s">
        <v>623</v>
      </c>
      <c r="B136" s="64" t="s">
        <v>622</v>
      </c>
      <c r="C136" s="63">
        <f t="shared" ref="C136:N136" si="57">C137+C138+C139+C140</f>
        <v>0</v>
      </c>
      <c r="D136" s="63">
        <f t="shared" si="57"/>
        <v>0</v>
      </c>
      <c r="E136" s="63">
        <f t="shared" si="57"/>
        <v>0</v>
      </c>
      <c r="F136" s="63">
        <f t="shared" si="57"/>
        <v>0</v>
      </c>
      <c r="G136" s="63">
        <f t="shared" si="57"/>
        <v>0</v>
      </c>
      <c r="H136" s="63">
        <f t="shared" si="57"/>
        <v>0</v>
      </c>
      <c r="I136" s="63">
        <f t="shared" si="57"/>
        <v>0</v>
      </c>
      <c r="J136" s="63">
        <f t="shared" si="57"/>
        <v>0</v>
      </c>
      <c r="K136" s="63">
        <f t="shared" si="57"/>
        <v>0</v>
      </c>
      <c r="L136" s="63">
        <f t="shared" si="57"/>
        <v>0</v>
      </c>
      <c r="M136" s="63">
        <f t="shared" si="57"/>
        <v>0</v>
      </c>
      <c r="N136" s="63">
        <f t="shared" si="57"/>
        <v>0</v>
      </c>
      <c r="O136" s="62"/>
    </row>
    <row r="137" spans="1:15" ht="25.5" hidden="1" x14ac:dyDescent="0.2">
      <c r="A137" s="61" t="s">
        <v>544</v>
      </c>
      <c r="B137" s="60" t="s">
        <v>621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25.5" hidden="1" x14ac:dyDescent="0.2">
      <c r="A138" s="61" t="s">
        <v>542</v>
      </c>
      <c r="B138" s="60" t="s">
        <v>620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25.5" hidden="1" x14ac:dyDescent="0.2">
      <c r="A139" s="61" t="s">
        <v>540</v>
      </c>
      <c r="B139" s="60" t="s">
        <v>619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5.5" hidden="1" x14ac:dyDescent="0.2">
      <c r="A140" s="61" t="s">
        <v>589</v>
      </c>
      <c r="B140" s="60" t="s">
        <v>618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s="18" customFormat="1" hidden="1" x14ac:dyDescent="0.2">
      <c r="A141" s="65" t="s">
        <v>617</v>
      </c>
      <c r="B141" s="64" t="s">
        <v>616</v>
      </c>
      <c r="C141" s="63">
        <f t="shared" ref="C141:N141" si="58">C142+C143+C144+C145</f>
        <v>0</v>
      </c>
      <c r="D141" s="63">
        <f t="shared" si="58"/>
        <v>0</v>
      </c>
      <c r="E141" s="63">
        <f t="shared" si="58"/>
        <v>0</v>
      </c>
      <c r="F141" s="63">
        <f t="shared" si="58"/>
        <v>0</v>
      </c>
      <c r="G141" s="63">
        <f t="shared" si="58"/>
        <v>0</v>
      </c>
      <c r="H141" s="63">
        <f t="shared" si="58"/>
        <v>0</v>
      </c>
      <c r="I141" s="63">
        <f t="shared" si="58"/>
        <v>0</v>
      </c>
      <c r="J141" s="63">
        <f t="shared" si="58"/>
        <v>0</v>
      </c>
      <c r="K141" s="63">
        <f t="shared" si="58"/>
        <v>0</v>
      </c>
      <c r="L141" s="63">
        <f t="shared" si="58"/>
        <v>0</v>
      </c>
      <c r="M141" s="63">
        <f t="shared" si="58"/>
        <v>0</v>
      </c>
      <c r="N141" s="63">
        <f t="shared" si="58"/>
        <v>0</v>
      </c>
      <c r="O141" s="62"/>
    </row>
    <row r="142" spans="1:15" ht="25.5" hidden="1" x14ac:dyDescent="0.2">
      <c r="A142" s="61" t="s">
        <v>544</v>
      </c>
      <c r="B142" s="60" t="s">
        <v>615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25.5" hidden="1" x14ac:dyDescent="0.2">
      <c r="A143" s="61" t="s">
        <v>542</v>
      </c>
      <c r="B143" s="60" t="s">
        <v>614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25.5" hidden="1" x14ac:dyDescent="0.2">
      <c r="A144" s="61" t="s">
        <v>540</v>
      </c>
      <c r="B144" s="60" t="s">
        <v>613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5.5" hidden="1" x14ac:dyDescent="0.2">
      <c r="A145" s="61" t="s">
        <v>589</v>
      </c>
      <c r="B145" s="60" t="s">
        <v>612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s="18" customFormat="1" ht="25.5" hidden="1" x14ac:dyDescent="0.2">
      <c r="A146" s="65" t="s">
        <v>611</v>
      </c>
      <c r="B146" s="64" t="s">
        <v>610</v>
      </c>
      <c r="C146" s="63">
        <f t="shared" ref="C146:N146" si="59">C147+C148+C149+C150</f>
        <v>0</v>
      </c>
      <c r="D146" s="63">
        <f t="shared" si="59"/>
        <v>0</v>
      </c>
      <c r="E146" s="63">
        <f t="shared" si="59"/>
        <v>0</v>
      </c>
      <c r="F146" s="63">
        <f t="shared" si="59"/>
        <v>0</v>
      </c>
      <c r="G146" s="63">
        <f t="shared" si="59"/>
        <v>0</v>
      </c>
      <c r="H146" s="63">
        <f t="shared" si="59"/>
        <v>0</v>
      </c>
      <c r="I146" s="63">
        <f t="shared" si="59"/>
        <v>0</v>
      </c>
      <c r="J146" s="63">
        <f t="shared" si="59"/>
        <v>0</v>
      </c>
      <c r="K146" s="63">
        <f t="shared" si="59"/>
        <v>0</v>
      </c>
      <c r="L146" s="63">
        <f t="shared" si="59"/>
        <v>0</v>
      </c>
      <c r="M146" s="63">
        <f t="shared" si="59"/>
        <v>0</v>
      </c>
      <c r="N146" s="63">
        <f t="shared" si="59"/>
        <v>0</v>
      </c>
      <c r="O146" s="62"/>
    </row>
    <row r="147" spans="1:15" ht="25.5" hidden="1" x14ac:dyDescent="0.2">
      <c r="A147" s="61" t="s">
        <v>544</v>
      </c>
      <c r="B147" s="60" t="s">
        <v>609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25.5" hidden="1" x14ac:dyDescent="0.2">
      <c r="A148" s="61" t="s">
        <v>542</v>
      </c>
      <c r="B148" s="60" t="s">
        <v>608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25.5" hidden="1" x14ac:dyDescent="0.2">
      <c r="A149" s="61" t="s">
        <v>540</v>
      </c>
      <c r="B149" s="60" t="s">
        <v>607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5.5" hidden="1" x14ac:dyDescent="0.2">
      <c r="A150" s="61" t="s">
        <v>589</v>
      </c>
      <c r="B150" s="60" t="s">
        <v>606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/>
    </row>
    <row r="151" spans="1:15" s="18" customFormat="1" ht="38.25" hidden="1" x14ac:dyDescent="0.2">
      <c r="A151" s="65" t="s">
        <v>605</v>
      </c>
      <c r="B151" s="64" t="s">
        <v>604</v>
      </c>
      <c r="C151" s="63">
        <f t="shared" ref="C151:N151" si="60">C152+C153+C154</f>
        <v>0</v>
      </c>
      <c r="D151" s="63">
        <f t="shared" si="60"/>
        <v>0</v>
      </c>
      <c r="E151" s="63">
        <f t="shared" si="60"/>
        <v>0</v>
      </c>
      <c r="F151" s="63">
        <f t="shared" si="60"/>
        <v>0</v>
      </c>
      <c r="G151" s="63">
        <f t="shared" si="60"/>
        <v>0</v>
      </c>
      <c r="H151" s="63">
        <f t="shared" si="60"/>
        <v>0</v>
      </c>
      <c r="I151" s="63">
        <f t="shared" si="60"/>
        <v>0</v>
      </c>
      <c r="J151" s="63">
        <f t="shared" si="60"/>
        <v>0</v>
      </c>
      <c r="K151" s="63">
        <f t="shared" si="60"/>
        <v>0</v>
      </c>
      <c r="L151" s="63">
        <f t="shared" si="60"/>
        <v>0</v>
      </c>
      <c r="M151" s="63">
        <f t="shared" si="60"/>
        <v>0</v>
      </c>
      <c r="N151" s="63">
        <f t="shared" si="60"/>
        <v>0</v>
      </c>
      <c r="O151" s="62"/>
    </row>
    <row r="152" spans="1:15" ht="25.5" hidden="1" x14ac:dyDescent="0.2">
      <c r="A152" s="61" t="s">
        <v>544</v>
      </c>
      <c r="B152" s="60" t="s">
        <v>603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25.5" hidden="1" x14ac:dyDescent="0.2">
      <c r="A153" s="61" t="s">
        <v>542</v>
      </c>
      <c r="B153" s="60" t="s">
        <v>602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ht="25.5" hidden="1" x14ac:dyDescent="0.2">
      <c r="A154" s="61" t="s">
        <v>589</v>
      </c>
      <c r="B154" s="60" t="s">
        <v>601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s="18" customFormat="1" ht="25.5" hidden="1" x14ac:dyDescent="0.2">
      <c r="A155" s="65" t="s">
        <v>600</v>
      </c>
      <c r="B155" s="64" t="s">
        <v>599</v>
      </c>
      <c r="C155" s="63">
        <f t="shared" ref="C155:N155" si="61">C156+C157+C158+C159</f>
        <v>0</v>
      </c>
      <c r="D155" s="63">
        <f t="shared" si="61"/>
        <v>0</v>
      </c>
      <c r="E155" s="63">
        <f t="shared" si="61"/>
        <v>0</v>
      </c>
      <c r="F155" s="63">
        <f t="shared" si="61"/>
        <v>0</v>
      </c>
      <c r="G155" s="63">
        <f t="shared" si="61"/>
        <v>0</v>
      </c>
      <c r="H155" s="63">
        <f t="shared" si="61"/>
        <v>0</v>
      </c>
      <c r="I155" s="63">
        <f t="shared" si="61"/>
        <v>0</v>
      </c>
      <c r="J155" s="63">
        <f t="shared" si="61"/>
        <v>0</v>
      </c>
      <c r="K155" s="63">
        <f t="shared" si="61"/>
        <v>0</v>
      </c>
      <c r="L155" s="63">
        <f t="shared" si="61"/>
        <v>0</v>
      </c>
      <c r="M155" s="63">
        <f t="shared" si="61"/>
        <v>0</v>
      </c>
      <c r="N155" s="63">
        <f t="shared" si="61"/>
        <v>0</v>
      </c>
      <c r="O155" s="62"/>
    </row>
    <row r="156" spans="1:15" ht="25.5" hidden="1" x14ac:dyDescent="0.2">
      <c r="A156" s="61" t="s">
        <v>544</v>
      </c>
      <c r="B156" s="60" t="s">
        <v>598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25.5" hidden="1" x14ac:dyDescent="0.2">
      <c r="A157" s="61" t="s">
        <v>542</v>
      </c>
      <c r="B157" s="60" t="s">
        <v>597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25.5" hidden="1" x14ac:dyDescent="0.2">
      <c r="A158" s="61" t="s">
        <v>540</v>
      </c>
      <c r="B158" s="60" t="s">
        <v>596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5.5" hidden="1" x14ac:dyDescent="0.2">
      <c r="A159" s="61" t="s">
        <v>589</v>
      </c>
      <c r="B159" s="60" t="s">
        <v>595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s="18" customFormat="1" ht="25.5" hidden="1" x14ac:dyDescent="0.2">
      <c r="A160" s="65" t="s">
        <v>594</v>
      </c>
      <c r="B160" s="64" t="s">
        <v>593</v>
      </c>
      <c r="C160" s="63">
        <f t="shared" ref="C160:N160" si="62">C161+C162+C163+C164</f>
        <v>0</v>
      </c>
      <c r="D160" s="63">
        <f t="shared" si="62"/>
        <v>0</v>
      </c>
      <c r="E160" s="63">
        <f t="shared" si="62"/>
        <v>0</v>
      </c>
      <c r="F160" s="63">
        <f t="shared" si="62"/>
        <v>0</v>
      </c>
      <c r="G160" s="63">
        <f t="shared" si="62"/>
        <v>0</v>
      </c>
      <c r="H160" s="63">
        <f t="shared" si="62"/>
        <v>0</v>
      </c>
      <c r="I160" s="63">
        <f t="shared" si="62"/>
        <v>0</v>
      </c>
      <c r="J160" s="63">
        <f t="shared" si="62"/>
        <v>0</v>
      </c>
      <c r="K160" s="63">
        <f t="shared" si="62"/>
        <v>0</v>
      </c>
      <c r="L160" s="63">
        <f t="shared" si="62"/>
        <v>0</v>
      </c>
      <c r="M160" s="63">
        <f t="shared" si="62"/>
        <v>0</v>
      </c>
      <c r="N160" s="63">
        <f t="shared" si="62"/>
        <v>0</v>
      </c>
      <c r="O160" s="62"/>
    </row>
    <row r="161" spans="1:15" ht="25.5" hidden="1" x14ac:dyDescent="0.2">
      <c r="A161" s="61" t="s">
        <v>544</v>
      </c>
      <c r="B161" s="60" t="s">
        <v>592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25.5" hidden="1" x14ac:dyDescent="0.2">
      <c r="A162" s="61" t="s">
        <v>542</v>
      </c>
      <c r="B162" s="60" t="s">
        <v>591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25.5" hidden="1" x14ac:dyDescent="0.2">
      <c r="A163" s="61" t="s">
        <v>540</v>
      </c>
      <c r="B163" s="60" t="s">
        <v>590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5.5" hidden="1" x14ac:dyDescent="0.2">
      <c r="A164" s="61" t="s">
        <v>589</v>
      </c>
      <c r="B164" s="60" t="s">
        <v>588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s="8" customFormat="1" ht="38.25" hidden="1" x14ac:dyDescent="0.2">
      <c r="A165" s="69" t="s">
        <v>587</v>
      </c>
      <c r="B165" s="68" t="s">
        <v>586</v>
      </c>
      <c r="C165" s="67">
        <f t="shared" ref="C165:N165" si="63">C166+C170+C174+C178+C182+C190+C194+C197</f>
        <v>0</v>
      </c>
      <c r="D165" s="67">
        <f t="shared" si="63"/>
        <v>0</v>
      </c>
      <c r="E165" s="67">
        <f t="shared" si="63"/>
        <v>0</v>
      </c>
      <c r="F165" s="67">
        <f t="shared" si="63"/>
        <v>0</v>
      </c>
      <c r="G165" s="67">
        <f t="shared" si="63"/>
        <v>0</v>
      </c>
      <c r="H165" s="67">
        <f t="shared" si="63"/>
        <v>0</v>
      </c>
      <c r="I165" s="67">
        <f t="shared" si="63"/>
        <v>0</v>
      </c>
      <c r="J165" s="67">
        <f t="shared" si="63"/>
        <v>0</v>
      </c>
      <c r="K165" s="67">
        <f t="shared" si="63"/>
        <v>0</v>
      </c>
      <c r="L165" s="67">
        <f t="shared" si="63"/>
        <v>0</v>
      </c>
      <c r="M165" s="67">
        <f t="shared" si="63"/>
        <v>0</v>
      </c>
      <c r="N165" s="67">
        <f t="shared" si="63"/>
        <v>0</v>
      </c>
      <c r="O165" s="66"/>
    </row>
    <row r="166" spans="1:15" s="18" customFormat="1" ht="25.5" hidden="1" x14ac:dyDescent="0.2">
      <c r="A166" s="65" t="s">
        <v>585</v>
      </c>
      <c r="B166" s="64" t="s">
        <v>584</v>
      </c>
      <c r="C166" s="63">
        <f t="shared" ref="C166:N166" si="64">C167+C168+C169</f>
        <v>0</v>
      </c>
      <c r="D166" s="63">
        <f t="shared" si="64"/>
        <v>0</v>
      </c>
      <c r="E166" s="63">
        <f t="shared" si="64"/>
        <v>0</v>
      </c>
      <c r="F166" s="63">
        <f t="shared" si="64"/>
        <v>0</v>
      </c>
      <c r="G166" s="63">
        <f t="shared" si="64"/>
        <v>0</v>
      </c>
      <c r="H166" s="63">
        <f t="shared" si="64"/>
        <v>0</v>
      </c>
      <c r="I166" s="63">
        <f t="shared" si="64"/>
        <v>0</v>
      </c>
      <c r="J166" s="63">
        <f t="shared" si="64"/>
        <v>0</v>
      </c>
      <c r="K166" s="63">
        <f t="shared" si="64"/>
        <v>0</v>
      </c>
      <c r="L166" s="63">
        <f t="shared" si="64"/>
        <v>0</v>
      </c>
      <c r="M166" s="63">
        <f t="shared" si="64"/>
        <v>0</v>
      </c>
      <c r="N166" s="63">
        <f t="shared" si="64"/>
        <v>0</v>
      </c>
      <c r="O166" s="62"/>
    </row>
    <row r="167" spans="1:15" ht="25.5" hidden="1" x14ac:dyDescent="0.2">
      <c r="A167" s="61" t="s">
        <v>544</v>
      </c>
      <c r="B167" s="60" t="s">
        <v>583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25.5" hidden="1" x14ac:dyDescent="0.2">
      <c r="A168" s="61" t="s">
        <v>542</v>
      </c>
      <c r="B168" s="60" t="s">
        <v>582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ht="25.5" hidden="1" x14ac:dyDescent="0.2">
      <c r="A169" s="61" t="s">
        <v>540</v>
      </c>
      <c r="B169" s="60" t="s">
        <v>581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s="18" customFormat="1" hidden="1" x14ac:dyDescent="0.2">
      <c r="A170" s="65" t="s">
        <v>580</v>
      </c>
      <c r="B170" s="64" t="s">
        <v>579</v>
      </c>
      <c r="C170" s="63">
        <f t="shared" ref="C170:N170" si="65">C171+C172+C173</f>
        <v>0</v>
      </c>
      <c r="D170" s="63">
        <f t="shared" si="65"/>
        <v>0</v>
      </c>
      <c r="E170" s="63">
        <f t="shared" si="65"/>
        <v>0</v>
      </c>
      <c r="F170" s="63">
        <f t="shared" si="65"/>
        <v>0</v>
      </c>
      <c r="G170" s="63">
        <f t="shared" si="65"/>
        <v>0</v>
      </c>
      <c r="H170" s="63">
        <f t="shared" si="65"/>
        <v>0</v>
      </c>
      <c r="I170" s="63">
        <f t="shared" si="65"/>
        <v>0</v>
      </c>
      <c r="J170" s="63">
        <f t="shared" si="65"/>
        <v>0</v>
      </c>
      <c r="K170" s="63">
        <f t="shared" si="65"/>
        <v>0</v>
      </c>
      <c r="L170" s="63">
        <f t="shared" si="65"/>
        <v>0</v>
      </c>
      <c r="M170" s="63">
        <f t="shared" si="65"/>
        <v>0</v>
      </c>
      <c r="N170" s="63">
        <f t="shared" si="65"/>
        <v>0</v>
      </c>
      <c r="O170" s="62"/>
    </row>
    <row r="171" spans="1:15" ht="25.5" hidden="1" x14ac:dyDescent="0.2">
      <c r="A171" s="61" t="s">
        <v>544</v>
      </c>
      <c r="B171" s="60" t="s">
        <v>578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25.5" hidden="1" x14ac:dyDescent="0.2">
      <c r="A172" s="61" t="s">
        <v>542</v>
      </c>
      <c r="B172" s="60" t="s">
        <v>577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ht="25.5" hidden="1" x14ac:dyDescent="0.2">
      <c r="A173" s="61" t="s">
        <v>540</v>
      </c>
      <c r="B173" s="60" t="s">
        <v>576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s="18" customFormat="1" hidden="1" x14ac:dyDescent="0.2">
      <c r="A174" s="65" t="s">
        <v>575</v>
      </c>
      <c r="B174" s="64" t="s">
        <v>574</v>
      </c>
      <c r="C174" s="63">
        <f t="shared" ref="C174:N174" si="66">C175+C176+C177</f>
        <v>0</v>
      </c>
      <c r="D174" s="63">
        <f t="shared" si="66"/>
        <v>0</v>
      </c>
      <c r="E174" s="63">
        <f t="shared" si="66"/>
        <v>0</v>
      </c>
      <c r="F174" s="63">
        <f t="shared" si="66"/>
        <v>0</v>
      </c>
      <c r="G174" s="63">
        <f t="shared" si="66"/>
        <v>0</v>
      </c>
      <c r="H174" s="63">
        <f t="shared" si="66"/>
        <v>0</v>
      </c>
      <c r="I174" s="63">
        <f t="shared" si="66"/>
        <v>0</v>
      </c>
      <c r="J174" s="63">
        <f t="shared" si="66"/>
        <v>0</v>
      </c>
      <c r="K174" s="63">
        <f t="shared" si="66"/>
        <v>0</v>
      </c>
      <c r="L174" s="63">
        <f t="shared" si="66"/>
        <v>0</v>
      </c>
      <c r="M174" s="63">
        <f t="shared" si="66"/>
        <v>0</v>
      </c>
      <c r="N174" s="63">
        <f t="shared" si="66"/>
        <v>0</v>
      </c>
      <c r="O174" s="62"/>
    </row>
    <row r="175" spans="1:15" ht="25.5" hidden="1" x14ac:dyDescent="0.2">
      <c r="A175" s="61" t="s">
        <v>544</v>
      </c>
      <c r="B175" s="60" t="s">
        <v>573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25.5" hidden="1" x14ac:dyDescent="0.2">
      <c r="A176" s="61" t="s">
        <v>542</v>
      </c>
      <c r="B176" s="60" t="s">
        <v>572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ht="25.5" hidden="1" x14ac:dyDescent="0.2">
      <c r="A177" s="61" t="s">
        <v>540</v>
      </c>
      <c r="B177" s="60" t="s">
        <v>571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s="18" customFormat="1" ht="25.5" hidden="1" x14ac:dyDescent="0.2">
      <c r="A178" s="65" t="s">
        <v>570</v>
      </c>
      <c r="B178" s="64" t="s">
        <v>569</v>
      </c>
      <c r="C178" s="63">
        <f t="shared" ref="C178:N178" si="67">C179+C180+C181</f>
        <v>0</v>
      </c>
      <c r="D178" s="63">
        <f t="shared" si="67"/>
        <v>0</v>
      </c>
      <c r="E178" s="63">
        <f t="shared" si="67"/>
        <v>0</v>
      </c>
      <c r="F178" s="63">
        <f t="shared" si="67"/>
        <v>0</v>
      </c>
      <c r="G178" s="63">
        <f t="shared" si="67"/>
        <v>0</v>
      </c>
      <c r="H178" s="63">
        <f t="shared" si="67"/>
        <v>0</v>
      </c>
      <c r="I178" s="63">
        <f t="shared" si="67"/>
        <v>0</v>
      </c>
      <c r="J178" s="63">
        <f t="shared" si="67"/>
        <v>0</v>
      </c>
      <c r="K178" s="63">
        <f t="shared" si="67"/>
        <v>0</v>
      </c>
      <c r="L178" s="63">
        <f t="shared" si="67"/>
        <v>0</v>
      </c>
      <c r="M178" s="63">
        <f t="shared" si="67"/>
        <v>0</v>
      </c>
      <c r="N178" s="63">
        <f t="shared" si="67"/>
        <v>0</v>
      </c>
      <c r="O178" s="62"/>
    </row>
    <row r="179" spans="1:15" ht="25.5" hidden="1" x14ac:dyDescent="0.2">
      <c r="A179" s="61" t="s">
        <v>544</v>
      </c>
      <c r="B179" s="60" t="s">
        <v>568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25.5" hidden="1" x14ac:dyDescent="0.2">
      <c r="A180" s="61" t="s">
        <v>542</v>
      </c>
      <c r="B180" s="60" t="s">
        <v>567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ht="25.5" hidden="1" x14ac:dyDescent="0.2">
      <c r="A181" s="61" t="s">
        <v>540</v>
      </c>
      <c r="B181" s="60" t="s">
        <v>566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s="18" customFormat="1" ht="25.5" hidden="1" x14ac:dyDescent="0.2">
      <c r="A182" s="65" t="s">
        <v>565</v>
      </c>
      <c r="B182" s="64" t="s">
        <v>564</v>
      </c>
      <c r="C182" s="63">
        <f t="shared" ref="C182:N182" si="68">C183+C184+C185</f>
        <v>0</v>
      </c>
      <c r="D182" s="63">
        <f t="shared" si="68"/>
        <v>0</v>
      </c>
      <c r="E182" s="63">
        <f t="shared" si="68"/>
        <v>0</v>
      </c>
      <c r="F182" s="63">
        <f t="shared" si="68"/>
        <v>0</v>
      </c>
      <c r="G182" s="63">
        <f t="shared" si="68"/>
        <v>0</v>
      </c>
      <c r="H182" s="63">
        <f t="shared" si="68"/>
        <v>0</v>
      </c>
      <c r="I182" s="63">
        <f t="shared" si="68"/>
        <v>0</v>
      </c>
      <c r="J182" s="63">
        <f t="shared" si="68"/>
        <v>0</v>
      </c>
      <c r="K182" s="63">
        <f t="shared" si="68"/>
        <v>0</v>
      </c>
      <c r="L182" s="63">
        <f t="shared" si="68"/>
        <v>0</v>
      </c>
      <c r="M182" s="63">
        <f t="shared" si="68"/>
        <v>0</v>
      </c>
      <c r="N182" s="63">
        <f t="shared" si="68"/>
        <v>0</v>
      </c>
      <c r="O182" s="62"/>
    </row>
    <row r="183" spans="1:15" ht="25.5" hidden="1" x14ac:dyDescent="0.2">
      <c r="A183" s="61" t="s">
        <v>544</v>
      </c>
      <c r="B183" s="60" t="s">
        <v>563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25.5" hidden="1" x14ac:dyDescent="0.2">
      <c r="A184" s="61" t="s">
        <v>542</v>
      </c>
      <c r="B184" s="60" t="s">
        <v>562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ht="25.5" hidden="1" x14ac:dyDescent="0.2">
      <c r="A185" s="61" t="s">
        <v>540</v>
      </c>
      <c r="B185" s="60" t="s">
        <v>561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s="18" customFormat="1" ht="25.5" hidden="1" x14ac:dyDescent="0.2">
      <c r="A186" s="65" t="s">
        <v>560</v>
      </c>
      <c r="B186" s="64" t="s">
        <v>559</v>
      </c>
      <c r="C186" s="63">
        <f t="shared" ref="C186:N186" si="69">C187+C188+C189</f>
        <v>0</v>
      </c>
      <c r="D186" s="63">
        <f t="shared" si="69"/>
        <v>0</v>
      </c>
      <c r="E186" s="63">
        <f t="shared" si="69"/>
        <v>0</v>
      </c>
      <c r="F186" s="63">
        <f t="shared" si="69"/>
        <v>0</v>
      </c>
      <c r="G186" s="63">
        <f t="shared" si="69"/>
        <v>0</v>
      </c>
      <c r="H186" s="63">
        <f t="shared" si="69"/>
        <v>0</v>
      </c>
      <c r="I186" s="63">
        <f t="shared" si="69"/>
        <v>0</v>
      </c>
      <c r="J186" s="63">
        <f t="shared" si="69"/>
        <v>0</v>
      </c>
      <c r="K186" s="63">
        <f t="shared" si="69"/>
        <v>0</v>
      </c>
      <c r="L186" s="63">
        <f t="shared" si="69"/>
        <v>0</v>
      </c>
      <c r="M186" s="63">
        <f t="shared" si="69"/>
        <v>0</v>
      </c>
      <c r="N186" s="63">
        <f t="shared" si="69"/>
        <v>0</v>
      </c>
      <c r="O186" s="62"/>
    </row>
    <row r="187" spans="1:15" ht="25.5" hidden="1" x14ac:dyDescent="0.2">
      <c r="A187" s="61" t="s">
        <v>544</v>
      </c>
      <c r="B187" s="60" t="s">
        <v>558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25.5" hidden="1" x14ac:dyDescent="0.2">
      <c r="A188" s="61" t="s">
        <v>542</v>
      </c>
      <c r="B188" s="60" t="s">
        <v>557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ht="25.5" hidden="1" x14ac:dyDescent="0.2">
      <c r="A189" s="61" t="s">
        <v>540</v>
      </c>
      <c r="B189" s="60" t="s">
        <v>556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s="18" customFormat="1" ht="25.5" hidden="1" x14ac:dyDescent="0.2">
      <c r="A190" s="65" t="s">
        <v>555</v>
      </c>
      <c r="B190" s="64" t="s">
        <v>554</v>
      </c>
      <c r="C190" s="63">
        <f t="shared" ref="C190:N190" si="70">C191+C192+C193</f>
        <v>0</v>
      </c>
      <c r="D190" s="63">
        <f t="shared" si="70"/>
        <v>0</v>
      </c>
      <c r="E190" s="63">
        <f t="shared" si="70"/>
        <v>0</v>
      </c>
      <c r="F190" s="63">
        <f t="shared" si="70"/>
        <v>0</v>
      </c>
      <c r="G190" s="63">
        <f t="shared" si="70"/>
        <v>0</v>
      </c>
      <c r="H190" s="63">
        <f t="shared" si="70"/>
        <v>0</v>
      </c>
      <c r="I190" s="63">
        <f t="shared" si="70"/>
        <v>0</v>
      </c>
      <c r="J190" s="63">
        <f t="shared" si="70"/>
        <v>0</v>
      </c>
      <c r="K190" s="63">
        <f t="shared" si="70"/>
        <v>0</v>
      </c>
      <c r="L190" s="63">
        <f t="shared" si="70"/>
        <v>0</v>
      </c>
      <c r="M190" s="63">
        <f t="shared" si="70"/>
        <v>0</v>
      </c>
      <c r="N190" s="63">
        <f t="shared" si="70"/>
        <v>0</v>
      </c>
      <c r="O190" s="62"/>
    </row>
    <row r="191" spans="1:15" ht="25.5" hidden="1" x14ac:dyDescent="0.2">
      <c r="A191" s="61" t="s">
        <v>544</v>
      </c>
      <c r="B191" s="60" t="s">
        <v>553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25.5" hidden="1" x14ac:dyDescent="0.2">
      <c r="A192" s="61" t="s">
        <v>542</v>
      </c>
      <c r="B192" s="60" t="s">
        <v>552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40" ht="25.5" hidden="1" x14ac:dyDescent="0.2">
      <c r="A193" s="61" t="s">
        <v>540</v>
      </c>
      <c r="B193" s="60" t="s">
        <v>551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40" s="18" customFormat="1" ht="25.5" hidden="1" x14ac:dyDescent="0.2">
      <c r="A194" s="65" t="s">
        <v>550</v>
      </c>
      <c r="B194" s="64" t="s">
        <v>549</v>
      </c>
      <c r="C194" s="63">
        <f t="shared" ref="C194:N194" si="71">C195+C196</f>
        <v>0</v>
      </c>
      <c r="D194" s="63">
        <f t="shared" si="71"/>
        <v>0</v>
      </c>
      <c r="E194" s="63">
        <f t="shared" si="71"/>
        <v>0</v>
      </c>
      <c r="F194" s="63">
        <f t="shared" si="71"/>
        <v>0</v>
      </c>
      <c r="G194" s="63">
        <f t="shared" si="71"/>
        <v>0</v>
      </c>
      <c r="H194" s="63">
        <f t="shared" si="71"/>
        <v>0</v>
      </c>
      <c r="I194" s="63">
        <f t="shared" si="71"/>
        <v>0</v>
      </c>
      <c r="J194" s="63">
        <f t="shared" si="71"/>
        <v>0</v>
      </c>
      <c r="K194" s="63">
        <f t="shared" si="71"/>
        <v>0</v>
      </c>
      <c r="L194" s="63">
        <f t="shared" si="71"/>
        <v>0</v>
      </c>
      <c r="M194" s="63">
        <f t="shared" si="71"/>
        <v>0</v>
      </c>
      <c r="N194" s="63">
        <f t="shared" si="71"/>
        <v>0</v>
      </c>
      <c r="O194" s="62"/>
    </row>
    <row r="195" spans="1:40" ht="25.5" hidden="1" x14ac:dyDescent="0.2">
      <c r="A195" s="61" t="s">
        <v>544</v>
      </c>
      <c r="B195" s="60" t="s">
        <v>548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40" ht="25.5" hidden="1" x14ac:dyDescent="0.2">
      <c r="A196" s="61" t="s">
        <v>542</v>
      </c>
      <c r="B196" s="60" t="s">
        <v>547</v>
      </c>
      <c r="C196" s="59"/>
      <c r="D196" s="59"/>
      <c r="E196" s="59">
        <f>C196+D196</f>
        <v>0</v>
      </c>
      <c r="F196" s="59">
        <f>G196+H196+I196+J196</f>
        <v>0</v>
      </c>
      <c r="G196" s="59"/>
      <c r="H196" s="59"/>
      <c r="I196" s="59"/>
      <c r="J196" s="59"/>
      <c r="K196" s="59">
        <v>0</v>
      </c>
      <c r="L196" s="59">
        <v>0</v>
      </c>
      <c r="M196" s="59">
        <v>0</v>
      </c>
      <c r="N196" s="59">
        <v>0</v>
      </c>
      <c r="O196" s="3">
        <v>2</v>
      </c>
    </row>
    <row r="197" spans="1:40" s="18" customFormat="1" ht="25.5" hidden="1" x14ac:dyDescent="0.2">
      <c r="A197" s="65" t="s">
        <v>546</v>
      </c>
      <c r="B197" s="64" t="s">
        <v>545</v>
      </c>
      <c r="C197" s="63">
        <f t="shared" ref="C197:N197" si="72">C198+C199+C200</f>
        <v>0</v>
      </c>
      <c r="D197" s="63">
        <f t="shared" si="72"/>
        <v>0</v>
      </c>
      <c r="E197" s="63">
        <f t="shared" si="72"/>
        <v>0</v>
      </c>
      <c r="F197" s="63">
        <f t="shared" si="72"/>
        <v>0</v>
      </c>
      <c r="G197" s="63">
        <f t="shared" si="72"/>
        <v>0</v>
      </c>
      <c r="H197" s="63">
        <f t="shared" si="72"/>
        <v>0</v>
      </c>
      <c r="I197" s="63">
        <f t="shared" si="72"/>
        <v>0</v>
      </c>
      <c r="J197" s="63">
        <f t="shared" si="72"/>
        <v>0</v>
      </c>
      <c r="K197" s="63">
        <f t="shared" si="72"/>
        <v>0</v>
      </c>
      <c r="L197" s="63">
        <f t="shared" si="72"/>
        <v>0</v>
      </c>
      <c r="M197" s="63">
        <f t="shared" si="72"/>
        <v>0</v>
      </c>
      <c r="N197" s="63">
        <f t="shared" si="72"/>
        <v>0</v>
      </c>
      <c r="O197" s="62"/>
    </row>
    <row r="198" spans="1:40" ht="25.5" hidden="1" x14ac:dyDescent="0.2">
      <c r="A198" s="61" t="s">
        <v>544</v>
      </c>
      <c r="B198" s="60" t="s">
        <v>543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40" ht="25.5" hidden="1" x14ac:dyDescent="0.2">
      <c r="A199" s="61" t="s">
        <v>542</v>
      </c>
      <c r="B199" s="60" t="s">
        <v>541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40" ht="26.25" hidden="1" thickBot="1" x14ac:dyDescent="0.25">
      <c r="A200" s="586" t="s">
        <v>540</v>
      </c>
      <c r="B200" s="587" t="s">
        <v>539</v>
      </c>
      <c r="C200" s="588"/>
      <c r="D200" s="588"/>
      <c r="E200" s="588">
        <f>C200+D200</f>
        <v>0</v>
      </c>
      <c r="F200" s="588">
        <f>G200+H200+I200+J200</f>
        <v>0</v>
      </c>
      <c r="G200" s="588"/>
      <c r="H200" s="588"/>
      <c r="I200" s="588"/>
      <c r="J200" s="588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40" s="8" customFormat="1" x14ac:dyDescent="0.2">
      <c r="A201" s="254" t="s">
        <v>538</v>
      </c>
      <c r="B201" s="255" t="s">
        <v>537</v>
      </c>
      <c r="C201" s="256">
        <f>C203+C236+C292+C306+C310+C312+C332+C351+C406+C413+C454+C469+C472+C480+C483+C484+C499</f>
        <v>18340.080000000002</v>
      </c>
      <c r="D201" s="256">
        <f t="shared" ref="D201:X201" si="73">D203+D236+D292+D306+D310+D312+D332+D351+D406+D413+D454+D469+D472+D480+D483+D484+D499</f>
        <v>740</v>
      </c>
      <c r="E201" s="256">
        <f t="shared" si="73"/>
        <v>19080.080000000002</v>
      </c>
      <c r="F201" s="256">
        <f t="shared" si="73"/>
        <v>19080.075000000001</v>
      </c>
      <c r="G201" s="256">
        <f t="shared" si="73"/>
        <v>4436</v>
      </c>
      <c r="H201" s="256">
        <f t="shared" si="73"/>
        <v>5781.0749999999998</v>
      </c>
      <c r="I201" s="256">
        <f t="shared" si="73"/>
        <v>4361</v>
      </c>
      <c r="J201" s="256">
        <f t="shared" si="73"/>
        <v>4502</v>
      </c>
      <c r="K201" s="563">
        <f t="shared" si="73"/>
        <v>90</v>
      </c>
      <c r="L201" s="966">
        <f t="shared" si="73"/>
        <v>17532</v>
      </c>
      <c r="M201" s="966">
        <f t="shared" si="73"/>
        <v>17634</v>
      </c>
      <c r="N201" s="966">
        <f t="shared" si="73"/>
        <v>18236</v>
      </c>
      <c r="O201" s="516">
        <f t="shared" si="73"/>
        <v>47</v>
      </c>
      <c r="P201" s="516">
        <f t="shared" si="73"/>
        <v>216</v>
      </c>
      <c r="Q201" s="516">
        <f t="shared" si="73"/>
        <v>120</v>
      </c>
      <c r="R201" s="516">
        <f t="shared" si="73"/>
        <v>54</v>
      </c>
      <c r="S201" s="516">
        <f t="shared" si="73"/>
        <v>54</v>
      </c>
      <c r="T201" s="516">
        <f t="shared" si="73"/>
        <v>54</v>
      </c>
      <c r="U201" s="516">
        <f t="shared" si="73"/>
        <v>10217.075000000001</v>
      </c>
      <c r="V201" s="516" t="e">
        <f t="shared" si="73"/>
        <v>#VALUE!</v>
      </c>
      <c r="W201" s="516">
        <f t="shared" si="73"/>
        <v>286</v>
      </c>
      <c r="X201" s="520">
        <f t="shared" si="73"/>
        <v>1310</v>
      </c>
      <c r="Y201" s="516"/>
      <c r="Z201" s="529"/>
      <c r="AA201" s="395"/>
      <c r="AB201" s="287"/>
    </row>
    <row r="202" spans="1:40" s="8" customFormat="1" x14ac:dyDescent="0.2">
      <c r="A202" s="254" t="s">
        <v>536</v>
      </c>
      <c r="B202" s="255" t="s">
        <v>535</v>
      </c>
      <c r="C202" s="256">
        <f t="shared" ref="C202:X202" si="74">C203+C236+C292+C306+C310+C313+C342+C346+C347+C348+C406+C454</f>
        <v>16901</v>
      </c>
      <c r="D202" s="256">
        <f t="shared" si="74"/>
        <v>740</v>
      </c>
      <c r="E202" s="256">
        <f t="shared" si="74"/>
        <v>17641</v>
      </c>
      <c r="F202" s="256">
        <f t="shared" si="74"/>
        <v>17641</v>
      </c>
      <c r="G202" s="536">
        <f t="shared" si="74"/>
        <v>4436</v>
      </c>
      <c r="H202" s="256">
        <f t="shared" si="74"/>
        <v>4342</v>
      </c>
      <c r="I202" s="256">
        <f t="shared" si="74"/>
        <v>4361</v>
      </c>
      <c r="J202" s="256">
        <f t="shared" si="74"/>
        <v>4502</v>
      </c>
      <c r="K202" s="564">
        <f t="shared" si="74"/>
        <v>90</v>
      </c>
      <c r="L202" s="967">
        <f t="shared" si="74"/>
        <v>17532</v>
      </c>
      <c r="M202" s="967">
        <f t="shared" si="74"/>
        <v>17634</v>
      </c>
      <c r="N202" s="967">
        <f t="shared" si="74"/>
        <v>18236</v>
      </c>
      <c r="O202" s="425">
        <f t="shared" si="74"/>
        <v>48</v>
      </c>
      <c r="P202" s="425">
        <f t="shared" si="74"/>
        <v>216</v>
      </c>
      <c r="Q202" s="425">
        <f t="shared" si="74"/>
        <v>120</v>
      </c>
      <c r="R202" s="425">
        <f t="shared" si="74"/>
        <v>54</v>
      </c>
      <c r="S202" s="425">
        <f t="shared" si="74"/>
        <v>54</v>
      </c>
      <c r="T202" s="425">
        <f t="shared" si="74"/>
        <v>54</v>
      </c>
      <c r="U202" s="425">
        <f t="shared" si="74"/>
        <v>8778</v>
      </c>
      <c r="V202" s="425" t="e">
        <f t="shared" si="74"/>
        <v>#VALUE!</v>
      </c>
      <c r="W202" s="425">
        <f t="shared" si="74"/>
        <v>286</v>
      </c>
      <c r="X202" s="521">
        <f t="shared" si="74"/>
        <v>1310</v>
      </c>
      <c r="Y202" s="425"/>
      <c r="AA202" s="287"/>
      <c r="AB202" s="287"/>
      <c r="AD202" s="8" t="s">
        <v>1025</v>
      </c>
      <c r="AJ202" s="8" t="s">
        <v>1030</v>
      </c>
    </row>
    <row r="203" spans="1:40" s="8" customFormat="1" x14ac:dyDescent="0.2">
      <c r="A203" s="254" t="s">
        <v>534</v>
      </c>
      <c r="B203" s="255" t="s">
        <v>533</v>
      </c>
      <c r="C203" s="35">
        <f t="shared" ref="C203:X203" si="75">C204+C220+C228</f>
        <v>13800</v>
      </c>
      <c r="D203" s="256">
        <f t="shared" si="75"/>
        <v>335</v>
      </c>
      <c r="E203" s="35">
        <f t="shared" si="75"/>
        <v>14135</v>
      </c>
      <c r="F203" s="256">
        <f t="shared" si="75"/>
        <v>14135</v>
      </c>
      <c r="G203" s="536">
        <f t="shared" si="75"/>
        <v>3500</v>
      </c>
      <c r="H203" s="256">
        <f t="shared" si="75"/>
        <v>3520</v>
      </c>
      <c r="I203" s="256">
        <f t="shared" si="75"/>
        <v>3440</v>
      </c>
      <c r="J203" s="256">
        <f t="shared" si="75"/>
        <v>3675</v>
      </c>
      <c r="K203" s="565">
        <f t="shared" si="75"/>
        <v>90</v>
      </c>
      <c r="L203" s="20">
        <f t="shared" si="75"/>
        <v>14500</v>
      </c>
      <c r="M203" s="20">
        <f t="shared" si="75"/>
        <v>14500</v>
      </c>
      <c r="N203" s="20">
        <f t="shared" si="75"/>
        <v>15000</v>
      </c>
      <c r="O203" s="11">
        <f t="shared" si="75"/>
        <v>15</v>
      </c>
      <c r="P203" s="11">
        <f t="shared" si="75"/>
        <v>192</v>
      </c>
      <c r="Q203" s="11">
        <f t="shared" si="75"/>
        <v>48</v>
      </c>
      <c r="R203" s="11">
        <f t="shared" si="75"/>
        <v>48</v>
      </c>
      <c r="S203" s="11">
        <f t="shared" si="75"/>
        <v>48</v>
      </c>
      <c r="T203" s="11">
        <f t="shared" si="75"/>
        <v>48</v>
      </c>
      <c r="U203" s="11">
        <f t="shared" si="75"/>
        <v>7020</v>
      </c>
      <c r="V203" s="11">
        <f t="shared" si="75"/>
        <v>0</v>
      </c>
      <c r="W203" s="11">
        <f t="shared" si="75"/>
        <v>286</v>
      </c>
      <c r="X203" s="522">
        <f t="shared" si="75"/>
        <v>1310</v>
      </c>
      <c r="Y203" s="11"/>
      <c r="AA203" s="287"/>
      <c r="AB203" s="287"/>
      <c r="AD203" s="270">
        <f t="shared" ref="AD203:AH203" si="76">AD204+AD220+AD228</f>
        <v>1080</v>
      </c>
      <c r="AE203" s="980">
        <f t="shared" si="76"/>
        <v>300</v>
      </c>
      <c r="AF203" s="270">
        <f t="shared" si="76"/>
        <v>300</v>
      </c>
      <c r="AG203" s="270">
        <f t="shared" si="76"/>
        <v>225</v>
      </c>
      <c r="AH203" s="983">
        <f t="shared" si="76"/>
        <v>255</v>
      </c>
      <c r="AI203" s="988">
        <v>10</v>
      </c>
      <c r="AJ203" s="984">
        <f t="shared" ref="AJ203:AN203" si="77">AJ204+AJ220+AJ228</f>
        <v>12975</v>
      </c>
      <c r="AK203" s="980">
        <f t="shared" si="77"/>
        <v>3200</v>
      </c>
      <c r="AL203" s="270">
        <f t="shared" si="77"/>
        <v>3140</v>
      </c>
      <c r="AM203" s="270">
        <f t="shared" si="77"/>
        <v>3215</v>
      </c>
      <c r="AN203" s="270">
        <f t="shared" si="77"/>
        <v>3420</v>
      </c>
    </row>
    <row r="204" spans="1:40" s="18" customFormat="1" ht="12.75" customHeight="1" x14ac:dyDescent="0.2">
      <c r="A204" s="139" t="s">
        <v>532</v>
      </c>
      <c r="B204" s="140" t="s">
        <v>531</v>
      </c>
      <c r="C204" s="42">
        <f t="shared" ref="C204:X204" si="78">C205+C211+C206+C207+C208+C209+C210+C212+C213+C214+C215+C216+C218+C217+C219</f>
        <v>13500</v>
      </c>
      <c r="D204" s="141">
        <f t="shared" si="78"/>
        <v>255</v>
      </c>
      <c r="E204" s="42">
        <f t="shared" si="78"/>
        <v>13755</v>
      </c>
      <c r="F204" s="141">
        <f t="shared" si="78"/>
        <v>13755</v>
      </c>
      <c r="G204" s="891">
        <f t="shared" si="78"/>
        <v>3420</v>
      </c>
      <c r="H204" s="141">
        <f t="shared" si="78"/>
        <v>3360</v>
      </c>
      <c r="I204" s="141">
        <f t="shared" si="78"/>
        <v>3360</v>
      </c>
      <c r="J204" s="141">
        <f t="shared" si="78"/>
        <v>3615</v>
      </c>
      <c r="K204" s="566">
        <f t="shared" si="78"/>
        <v>90</v>
      </c>
      <c r="L204" s="42">
        <f t="shared" si="78"/>
        <v>14500</v>
      </c>
      <c r="M204" s="42">
        <f t="shared" si="78"/>
        <v>14500</v>
      </c>
      <c r="N204" s="42">
        <f t="shared" si="78"/>
        <v>15000</v>
      </c>
      <c r="O204" s="52">
        <f t="shared" si="78"/>
        <v>15</v>
      </c>
      <c r="P204" s="52">
        <f t="shared" si="78"/>
        <v>192</v>
      </c>
      <c r="Q204" s="52">
        <f t="shared" si="78"/>
        <v>48</v>
      </c>
      <c r="R204" s="52">
        <f t="shared" si="78"/>
        <v>48</v>
      </c>
      <c r="S204" s="52">
        <f t="shared" si="78"/>
        <v>48</v>
      </c>
      <c r="T204" s="52">
        <f t="shared" si="78"/>
        <v>48</v>
      </c>
      <c r="U204" s="52">
        <f t="shared" si="78"/>
        <v>6780</v>
      </c>
      <c r="V204" s="52">
        <f t="shared" si="78"/>
        <v>0</v>
      </c>
      <c r="W204" s="52">
        <f t="shared" si="78"/>
        <v>286</v>
      </c>
      <c r="X204" s="416">
        <f t="shared" si="78"/>
        <v>1310</v>
      </c>
      <c r="Y204" s="52"/>
      <c r="AA204" s="537"/>
      <c r="AB204" s="537"/>
      <c r="AD204" s="272">
        <f t="shared" ref="AD204:AH204" si="79">AD205+AD211+AD206+AD207+AD208+AD209+AD210+AD212+AD213+AD214+AD215+AD216+AD218+AD217+AD219</f>
        <v>1050</v>
      </c>
      <c r="AE204" s="891">
        <f t="shared" si="79"/>
        <v>290</v>
      </c>
      <c r="AF204" s="141">
        <f t="shared" si="79"/>
        <v>290</v>
      </c>
      <c r="AG204" s="141">
        <f t="shared" si="79"/>
        <v>215</v>
      </c>
      <c r="AH204" s="528">
        <f t="shared" si="79"/>
        <v>255</v>
      </c>
      <c r="AI204" s="989">
        <v>10.01</v>
      </c>
      <c r="AJ204" s="985">
        <f t="shared" ref="AJ204:AN204" si="80">AJ205+AJ211+AJ206+AJ207+AJ208+AJ209+AJ210+AJ212+AJ213+AJ214+AJ215+AJ216+AJ218+AJ217+AJ219</f>
        <v>12705</v>
      </c>
      <c r="AK204" s="891">
        <f t="shared" si="80"/>
        <v>3130</v>
      </c>
      <c r="AL204" s="141">
        <f t="shared" si="80"/>
        <v>3070</v>
      </c>
      <c r="AM204" s="141">
        <f t="shared" si="80"/>
        <v>3145</v>
      </c>
      <c r="AN204" s="141">
        <f t="shared" si="80"/>
        <v>3360</v>
      </c>
    </row>
    <row r="205" spans="1:40" s="31" customFormat="1" x14ac:dyDescent="0.2">
      <c r="A205" s="429" t="s">
        <v>530</v>
      </c>
      <c r="B205" s="430" t="s">
        <v>529</v>
      </c>
      <c r="C205" s="434">
        <v>9600</v>
      </c>
      <c r="D205" s="432">
        <v>255</v>
      </c>
      <c r="E205" s="431">
        <f t="shared" ref="E205:E219" si="81">C205+D205</f>
        <v>9855</v>
      </c>
      <c r="F205" s="431">
        <f t="shared" ref="F205:F219" si="82">G205+H205+I205+J205</f>
        <v>9855</v>
      </c>
      <c r="G205" s="431">
        <v>2400</v>
      </c>
      <c r="H205" s="431">
        <v>2400</v>
      </c>
      <c r="I205" s="431">
        <v>2400</v>
      </c>
      <c r="J205" s="1003">
        <v>2655</v>
      </c>
      <c r="K205" s="567">
        <v>0</v>
      </c>
      <c r="L205" s="968">
        <v>14500</v>
      </c>
      <c r="M205" s="968">
        <v>14500</v>
      </c>
      <c r="N205" s="968">
        <v>15000</v>
      </c>
      <c r="O205" s="47">
        <v>1</v>
      </c>
      <c r="P205" s="86">
        <f t="shared" ref="P205" si="83">Q205+R205+S205+T205</f>
        <v>0</v>
      </c>
      <c r="Q205" s="231"/>
      <c r="R205" s="231"/>
      <c r="S205" s="231"/>
      <c r="T205" s="478"/>
      <c r="U205" s="405">
        <f t="shared" ref="U205" si="84">G205+H205</f>
        <v>4800</v>
      </c>
      <c r="V205" s="485">
        <v>100</v>
      </c>
      <c r="W205" s="456">
        <v>270</v>
      </c>
      <c r="X205" s="523">
        <v>1100</v>
      </c>
      <c r="Y205" s="500"/>
      <c r="Z205" s="530"/>
      <c r="AA205" s="398"/>
      <c r="AB205" s="286"/>
      <c r="AD205" s="274">
        <f t="shared" ref="AD205" si="85">AE205+AF205+AG205+AH205</f>
        <v>780</v>
      </c>
      <c r="AE205" s="137">
        <v>190</v>
      </c>
      <c r="AF205" s="137">
        <v>190</v>
      </c>
      <c r="AG205" s="137">
        <v>145</v>
      </c>
      <c r="AH205" s="1029">
        <v>255</v>
      </c>
      <c r="AI205" s="990" t="s">
        <v>529</v>
      </c>
      <c r="AJ205" s="986">
        <f t="shared" ref="AJ205" si="86">AK205+AL205+AM205+AN205</f>
        <v>9075</v>
      </c>
      <c r="AK205" s="137">
        <f>G205-AE205</f>
        <v>2210</v>
      </c>
      <c r="AL205" s="137">
        <f t="shared" ref="AL205:AN205" si="87">H205-AF205</f>
        <v>2210</v>
      </c>
      <c r="AM205" s="137">
        <f t="shared" si="87"/>
        <v>2255</v>
      </c>
      <c r="AN205" s="137">
        <f t="shared" si="87"/>
        <v>2400</v>
      </c>
    </row>
    <row r="206" spans="1:40" ht="13.5" hidden="1" thickBot="1" x14ac:dyDescent="0.25">
      <c r="A206" s="616" t="s">
        <v>528</v>
      </c>
      <c r="B206" s="617" t="s">
        <v>527</v>
      </c>
      <c r="C206" s="618"/>
      <c r="D206" s="618"/>
      <c r="E206" s="618">
        <f t="shared" si="81"/>
        <v>0</v>
      </c>
      <c r="F206" s="618">
        <f t="shared" si="82"/>
        <v>0</v>
      </c>
      <c r="G206" s="618"/>
      <c r="H206" s="618"/>
      <c r="I206" s="618"/>
      <c r="J206" s="618"/>
      <c r="K206" s="15">
        <v>0</v>
      </c>
      <c r="L206" s="15">
        <v>0</v>
      </c>
      <c r="M206" s="15">
        <v>0</v>
      </c>
      <c r="N206" s="15">
        <v>0</v>
      </c>
      <c r="O206" s="2">
        <v>1</v>
      </c>
    </row>
    <row r="207" spans="1:40" x14ac:dyDescent="0.2">
      <c r="A207" s="135" t="s">
        <v>526</v>
      </c>
      <c r="B207" s="136" t="s">
        <v>525</v>
      </c>
      <c r="C207" s="137">
        <v>880</v>
      </c>
      <c r="D207" s="231"/>
      <c r="E207" s="137">
        <f t="shared" si="81"/>
        <v>880</v>
      </c>
      <c r="F207" s="137">
        <f t="shared" si="82"/>
        <v>880</v>
      </c>
      <c r="G207" s="137">
        <v>220</v>
      </c>
      <c r="H207" s="137">
        <v>220</v>
      </c>
      <c r="I207" s="137">
        <v>220</v>
      </c>
      <c r="J207" s="137">
        <v>220</v>
      </c>
      <c r="K207" s="568">
        <v>0</v>
      </c>
      <c r="L207" s="968">
        <v>0</v>
      </c>
      <c r="M207" s="968">
        <v>0</v>
      </c>
      <c r="N207" s="968">
        <v>0</v>
      </c>
      <c r="O207" s="2">
        <v>1</v>
      </c>
      <c r="P207" s="86">
        <f t="shared" ref="P207:P208" si="88">Q207+R207+S207+T207</f>
        <v>0</v>
      </c>
      <c r="Q207" s="269"/>
      <c r="R207" s="260"/>
      <c r="S207" s="137"/>
      <c r="T207" s="477"/>
      <c r="U207" s="499">
        <f>G207+H207</f>
        <v>440</v>
      </c>
      <c r="V207" s="486"/>
      <c r="W207" s="457"/>
      <c r="X207" s="523">
        <v>50</v>
      </c>
      <c r="Y207" s="499"/>
      <c r="AA207" s="286"/>
      <c r="AB207" s="286"/>
      <c r="AD207" s="274">
        <f t="shared" ref="AD207:AD208" si="89">AE207+AF207+AG207+AH207</f>
        <v>180</v>
      </c>
      <c r="AE207" s="137">
        <v>60</v>
      </c>
      <c r="AF207" s="137">
        <v>60</v>
      </c>
      <c r="AG207" s="137">
        <v>60</v>
      </c>
      <c r="AH207" s="832"/>
      <c r="AI207" s="991" t="s">
        <v>525</v>
      </c>
      <c r="AJ207" s="986">
        <f t="shared" ref="AJ207:AJ208" si="90">AK207+AL207+AM207+AN207</f>
        <v>700</v>
      </c>
      <c r="AK207" s="137">
        <f>G207-AE207</f>
        <v>160</v>
      </c>
      <c r="AL207" s="137">
        <f t="shared" ref="AL207:AN208" si="91">H207-AF207</f>
        <v>160</v>
      </c>
      <c r="AM207" s="137">
        <f t="shared" si="91"/>
        <v>160</v>
      </c>
      <c r="AN207" s="137">
        <f t="shared" si="91"/>
        <v>220</v>
      </c>
    </row>
    <row r="208" spans="1:40" x14ac:dyDescent="0.2">
      <c r="A208" s="135" t="s">
        <v>524</v>
      </c>
      <c r="B208" s="136" t="s">
        <v>523</v>
      </c>
      <c r="C208" s="137">
        <v>1760</v>
      </c>
      <c r="D208" s="231"/>
      <c r="E208" s="137">
        <f t="shared" si="81"/>
        <v>1760</v>
      </c>
      <c r="F208" s="137">
        <f t="shared" si="82"/>
        <v>1760</v>
      </c>
      <c r="G208" s="137">
        <v>440</v>
      </c>
      <c r="H208" s="137">
        <v>440</v>
      </c>
      <c r="I208" s="137">
        <v>440</v>
      </c>
      <c r="J208" s="137">
        <v>440</v>
      </c>
      <c r="K208" s="568">
        <v>0</v>
      </c>
      <c r="L208" s="968">
        <v>0</v>
      </c>
      <c r="M208" s="968">
        <v>0</v>
      </c>
      <c r="N208" s="968">
        <v>0</v>
      </c>
      <c r="O208" s="2">
        <v>1</v>
      </c>
      <c r="P208" s="86">
        <f t="shared" si="88"/>
        <v>0</v>
      </c>
      <c r="Q208" s="277"/>
      <c r="R208" s="277"/>
      <c r="S208" s="277"/>
      <c r="T208" s="477"/>
      <c r="U208" s="499">
        <f>G208+H208</f>
        <v>880</v>
      </c>
      <c r="V208" s="485">
        <v>-40</v>
      </c>
      <c r="W208" s="457"/>
      <c r="X208" s="523">
        <v>160</v>
      </c>
      <c r="Y208" s="499"/>
      <c r="AA208" s="286"/>
      <c r="AB208" s="286"/>
      <c r="AD208" s="274">
        <f t="shared" si="89"/>
        <v>40</v>
      </c>
      <c r="AE208" s="137">
        <v>20</v>
      </c>
      <c r="AF208" s="137">
        <v>20</v>
      </c>
      <c r="AG208" s="137"/>
      <c r="AH208" s="832"/>
      <c r="AI208" s="991" t="s">
        <v>523</v>
      </c>
      <c r="AJ208" s="986">
        <f t="shared" si="90"/>
        <v>1720</v>
      </c>
      <c r="AK208" s="137">
        <f>G208-AE208</f>
        <v>420</v>
      </c>
      <c r="AL208" s="137">
        <f t="shared" si="91"/>
        <v>420</v>
      </c>
      <c r="AM208" s="137">
        <f t="shared" si="91"/>
        <v>440</v>
      </c>
      <c r="AN208" s="137">
        <f t="shared" si="91"/>
        <v>440</v>
      </c>
    </row>
    <row r="209" spans="1:40" hidden="1" x14ac:dyDescent="0.2">
      <c r="A209" s="619" t="s">
        <v>522</v>
      </c>
      <c r="B209" s="620" t="s">
        <v>521</v>
      </c>
      <c r="C209" s="621"/>
      <c r="D209" s="621"/>
      <c r="E209" s="621">
        <f t="shared" si="81"/>
        <v>0</v>
      </c>
      <c r="F209" s="621">
        <f t="shared" si="82"/>
        <v>0</v>
      </c>
      <c r="G209" s="621"/>
      <c r="H209" s="621"/>
      <c r="I209" s="621"/>
      <c r="J209" s="621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40" hidden="1" x14ac:dyDescent="0.2">
      <c r="A210" s="17" t="s">
        <v>520</v>
      </c>
      <c r="B210" s="16" t="s">
        <v>519</v>
      </c>
      <c r="C210" s="15"/>
      <c r="D210" s="15"/>
      <c r="E210" s="15">
        <f t="shared" si="81"/>
        <v>0</v>
      </c>
      <c r="F210" s="15">
        <f t="shared" si="82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40" hidden="1" x14ac:dyDescent="0.2">
      <c r="A211" s="17" t="s">
        <v>518</v>
      </c>
      <c r="B211" s="53" t="s">
        <v>517</v>
      </c>
      <c r="C211" s="15"/>
      <c r="D211" s="15"/>
      <c r="E211" s="15">
        <f t="shared" si="81"/>
        <v>0</v>
      </c>
      <c r="F211" s="15">
        <f t="shared" si="82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40" ht="13.5" hidden="1" thickBot="1" x14ac:dyDescent="0.25">
      <c r="A212" s="591" t="s">
        <v>516</v>
      </c>
      <c r="B212" s="592" t="s">
        <v>515</v>
      </c>
      <c r="C212" s="593"/>
      <c r="D212" s="593"/>
      <c r="E212" s="593">
        <f t="shared" si="81"/>
        <v>0</v>
      </c>
      <c r="F212" s="593">
        <f t="shared" si="82"/>
        <v>0</v>
      </c>
      <c r="G212" s="593"/>
      <c r="H212" s="593"/>
      <c r="I212" s="593"/>
      <c r="J212" s="593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40" s="31" customFormat="1" x14ac:dyDescent="0.2">
      <c r="A213" s="135" t="s">
        <v>514</v>
      </c>
      <c r="B213" s="136" t="s">
        <v>513</v>
      </c>
      <c r="C213" s="137">
        <v>600</v>
      </c>
      <c r="D213" s="231"/>
      <c r="E213" s="137">
        <f t="shared" si="81"/>
        <v>600</v>
      </c>
      <c r="F213" s="137">
        <f t="shared" si="82"/>
        <v>600</v>
      </c>
      <c r="G213" s="137">
        <v>150</v>
      </c>
      <c r="H213" s="137">
        <v>150</v>
      </c>
      <c r="I213" s="137">
        <v>150</v>
      </c>
      <c r="J213" s="137">
        <v>150</v>
      </c>
      <c r="K213" s="567">
        <v>0</v>
      </c>
      <c r="L213" s="968">
        <v>0</v>
      </c>
      <c r="M213" s="968">
        <v>0</v>
      </c>
      <c r="N213" s="968">
        <v>0</v>
      </c>
      <c r="O213" s="47">
        <v>1</v>
      </c>
      <c r="P213" s="86">
        <f>Q213+R213+S213+T213</f>
        <v>0</v>
      </c>
      <c r="Q213" s="404"/>
      <c r="R213" s="398"/>
      <c r="S213" s="398"/>
      <c r="T213" s="478"/>
      <c r="U213" s="500">
        <f>G213+H213</f>
        <v>300</v>
      </c>
      <c r="V213" s="487"/>
      <c r="W213" s="315"/>
      <c r="X213" s="524"/>
      <c r="Y213" s="500"/>
      <c r="AA213" s="286"/>
      <c r="AB213" s="286"/>
      <c r="AD213" s="274">
        <f t="shared" ref="AD213" si="92">AE213+AF213+AG213+AH213</f>
        <v>0</v>
      </c>
      <c r="AE213" s="137"/>
      <c r="AF213" s="137"/>
      <c r="AG213" s="137"/>
      <c r="AH213" s="832"/>
      <c r="AI213" s="990" t="s">
        <v>513</v>
      </c>
      <c r="AJ213" s="986">
        <f t="shared" ref="AJ213" si="93">AK213+AL213+AM213+AN213</f>
        <v>600</v>
      </c>
      <c r="AK213" s="137">
        <f>G213-AE213</f>
        <v>150</v>
      </c>
      <c r="AL213" s="137">
        <f t="shared" ref="AL213:AN213" si="94">H213-AF213</f>
        <v>150</v>
      </c>
      <c r="AM213" s="137">
        <f t="shared" si="94"/>
        <v>150</v>
      </c>
      <c r="AN213" s="137">
        <f t="shared" si="94"/>
        <v>150</v>
      </c>
    </row>
    <row r="214" spans="1:40" s="31" customFormat="1" hidden="1" x14ac:dyDescent="0.2">
      <c r="A214" s="622" t="s">
        <v>512</v>
      </c>
      <c r="B214" s="623" t="s">
        <v>511</v>
      </c>
      <c r="C214" s="624"/>
      <c r="D214" s="624"/>
      <c r="E214" s="624">
        <f t="shared" si="81"/>
        <v>0</v>
      </c>
      <c r="F214" s="624">
        <f t="shared" si="82"/>
        <v>0</v>
      </c>
      <c r="G214" s="624"/>
      <c r="H214" s="624"/>
      <c r="I214" s="624"/>
      <c r="J214" s="624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40" s="31" customFormat="1" hidden="1" x14ac:dyDescent="0.2">
      <c r="A215" s="30" t="s">
        <v>510</v>
      </c>
      <c r="B215" s="29" t="s">
        <v>509</v>
      </c>
      <c r="C215" s="28"/>
      <c r="D215" s="28"/>
      <c r="E215" s="28">
        <f t="shared" si="81"/>
        <v>0</v>
      </c>
      <c r="F215" s="28">
        <f t="shared" si="82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40" s="31" customFormat="1" ht="13.5" hidden="1" thickBot="1" x14ac:dyDescent="0.25">
      <c r="A216" s="594" t="s">
        <v>508</v>
      </c>
      <c r="B216" s="595" t="s">
        <v>507</v>
      </c>
      <c r="C216" s="596"/>
      <c r="D216" s="596"/>
      <c r="E216" s="596">
        <f t="shared" si="81"/>
        <v>0</v>
      </c>
      <c r="F216" s="596">
        <f t="shared" si="82"/>
        <v>0</v>
      </c>
      <c r="G216" s="596"/>
      <c r="H216" s="596"/>
      <c r="I216" s="596"/>
      <c r="J216" s="596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40" s="31" customFormat="1" x14ac:dyDescent="0.2">
      <c r="A217" s="135" t="s">
        <v>506</v>
      </c>
      <c r="B217" s="138" t="s">
        <v>505</v>
      </c>
      <c r="C217" s="137">
        <v>360</v>
      </c>
      <c r="D217" s="231"/>
      <c r="E217" s="137">
        <f t="shared" si="81"/>
        <v>360</v>
      </c>
      <c r="F217" s="137">
        <f t="shared" si="82"/>
        <v>360</v>
      </c>
      <c r="G217" s="137">
        <v>90</v>
      </c>
      <c r="H217" s="137">
        <v>90</v>
      </c>
      <c r="I217" s="137">
        <v>90</v>
      </c>
      <c r="J217" s="137">
        <v>90</v>
      </c>
      <c r="K217" s="569">
        <v>90</v>
      </c>
      <c r="L217" s="968">
        <v>0</v>
      </c>
      <c r="M217" s="968">
        <v>0</v>
      </c>
      <c r="N217" s="968">
        <v>0</v>
      </c>
      <c r="O217" s="47">
        <v>1</v>
      </c>
      <c r="P217" s="86">
        <v>0</v>
      </c>
      <c r="Q217" s="404"/>
      <c r="R217" s="398"/>
      <c r="S217" s="398"/>
      <c r="T217" s="478"/>
      <c r="U217" s="500">
        <f>G217+H217</f>
        <v>180</v>
      </c>
      <c r="V217" s="487"/>
      <c r="W217" s="315"/>
      <c r="X217" s="524"/>
      <c r="Y217" s="500"/>
      <c r="AA217" s="286"/>
      <c r="AB217" s="286"/>
      <c r="AD217" s="274">
        <f t="shared" ref="AD217" si="95">AE217+AF217+AG217+AH217</f>
        <v>30</v>
      </c>
      <c r="AE217" s="137">
        <v>10</v>
      </c>
      <c r="AF217" s="137">
        <v>10</v>
      </c>
      <c r="AG217" s="137">
        <v>10</v>
      </c>
      <c r="AH217" s="832"/>
      <c r="AI217" s="990" t="s">
        <v>505</v>
      </c>
      <c r="AJ217" s="986">
        <f t="shared" ref="AJ217:AJ219" si="96">AK217+AL217+AM217+AN217</f>
        <v>330</v>
      </c>
      <c r="AK217" s="137">
        <f>G217-AE217</f>
        <v>80</v>
      </c>
      <c r="AL217" s="137">
        <f t="shared" ref="AL217:AN217" si="97">H217-AF217</f>
        <v>80</v>
      </c>
      <c r="AM217" s="137">
        <f t="shared" si="97"/>
        <v>80</v>
      </c>
      <c r="AN217" s="137">
        <f t="shared" si="97"/>
        <v>90</v>
      </c>
    </row>
    <row r="218" spans="1:40" s="31" customFormat="1" x14ac:dyDescent="0.2">
      <c r="A218" s="135" t="s">
        <v>504</v>
      </c>
      <c r="B218" s="138" t="s">
        <v>503</v>
      </c>
      <c r="C218" s="137">
        <v>0</v>
      </c>
      <c r="D218" s="231"/>
      <c r="E218" s="137">
        <f t="shared" si="81"/>
        <v>0</v>
      </c>
      <c r="F218" s="137">
        <f t="shared" si="82"/>
        <v>0</v>
      </c>
      <c r="G218" s="137">
        <v>0</v>
      </c>
      <c r="H218" s="137">
        <v>0</v>
      </c>
      <c r="I218" s="137">
        <v>0</v>
      </c>
      <c r="J218" s="137">
        <v>0</v>
      </c>
      <c r="K218" s="567">
        <v>0</v>
      </c>
      <c r="L218" s="968">
        <v>0</v>
      </c>
      <c r="M218" s="968">
        <v>0</v>
      </c>
      <c r="N218" s="968">
        <v>0</v>
      </c>
      <c r="O218" s="47">
        <v>1</v>
      </c>
      <c r="P218" s="86">
        <f t="shared" ref="P218:P220" si="98">Q218+R218+S218+T218</f>
        <v>0</v>
      </c>
      <c r="Q218" s="404"/>
      <c r="R218" s="398"/>
      <c r="S218" s="398"/>
      <c r="T218" s="478"/>
      <c r="U218" s="233"/>
      <c r="V218" s="487"/>
      <c r="W218" s="315"/>
      <c r="X218" s="524"/>
      <c r="Y218" s="233"/>
      <c r="AA218" s="286"/>
      <c r="AB218" s="286"/>
      <c r="AD218" s="981"/>
      <c r="AI218" s="990"/>
      <c r="AJ218" s="986">
        <f t="shared" si="96"/>
        <v>0</v>
      </c>
      <c r="AK218" s="137">
        <v>0</v>
      </c>
      <c r="AL218" s="137">
        <v>0</v>
      </c>
      <c r="AM218" s="137">
        <v>0</v>
      </c>
      <c r="AN218" s="137">
        <v>0</v>
      </c>
    </row>
    <row r="219" spans="1:40" s="31" customFormat="1" x14ac:dyDescent="0.2">
      <c r="A219" s="135" t="s">
        <v>502</v>
      </c>
      <c r="B219" s="136" t="s">
        <v>501</v>
      </c>
      <c r="C219" s="137">
        <v>300</v>
      </c>
      <c r="D219" s="231"/>
      <c r="E219" s="137">
        <f t="shared" si="81"/>
        <v>300</v>
      </c>
      <c r="F219" s="137">
        <f t="shared" si="82"/>
        <v>300</v>
      </c>
      <c r="G219" s="137">
        <v>120</v>
      </c>
      <c r="H219" s="137">
        <v>60</v>
      </c>
      <c r="I219" s="137">
        <v>60</v>
      </c>
      <c r="J219" s="137">
        <v>60</v>
      </c>
      <c r="K219" s="567">
        <v>0</v>
      </c>
      <c r="L219" s="968">
        <v>0</v>
      </c>
      <c r="M219" s="968">
        <v>0</v>
      </c>
      <c r="N219" s="968">
        <v>0</v>
      </c>
      <c r="O219" s="47">
        <v>1</v>
      </c>
      <c r="P219" s="86">
        <f t="shared" si="98"/>
        <v>192</v>
      </c>
      <c r="Q219" s="277">
        <v>48</v>
      </c>
      <c r="R219" s="277">
        <v>48</v>
      </c>
      <c r="S219" s="277">
        <v>48</v>
      </c>
      <c r="T219" s="483">
        <v>48</v>
      </c>
      <c r="U219" s="500">
        <f>G219+H219</f>
        <v>180</v>
      </c>
      <c r="V219" s="485">
        <v>-60</v>
      </c>
      <c r="W219" s="427">
        <v>16</v>
      </c>
      <c r="X219" s="524"/>
      <c r="Y219" s="500"/>
      <c r="Z219" s="530"/>
      <c r="AA219" s="398"/>
      <c r="AB219" s="286"/>
      <c r="AD219" s="274">
        <f t="shared" ref="AD219" si="99">AE219+AF219+AG219+AH219</f>
        <v>20</v>
      </c>
      <c r="AE219" s="137">
        <v>10</v>
      </c>
      <c r="AF219" s="137">
        <v>10</v>
      </c>
      <c r="AG219" s="137"/>
      <c r="AH219" s="832"/>
      <c r="AI219" s="990" t="s">
        <v>501</v>
      </c>
      <c r="AJ219" s="986">
        <f t="shared" si="96"/>
        <v>280</v>
      </c>
      <c r="AK219" s="137">
        <f>G219-AE219</f>
        <v>110</v>
      </c>
      <c r="AL219" s="137">
        <f t="shared" ref="AL219:AN219" si="100">H219-AF219</f>
        <v>50</v>
      </c>
      <c r="AM219" s="137">
        <f t="shared" si="100"/>
        <v>60</v>
      </c>
      <c r="AN219" s="137">
        <f t="shared" si="100"/>
        <v>60</v>
      </c>
    </row>
    <row r="220" spans="1:40" s="18" customFormat="1" x14ac:dyDescent="0.2">
      <c r="A220" s="139" t="s">
        <v>500</v>
      </c>
      <c r="B220" s="140" t="s">
        <v>499</v>
      </c>
      <c r="C220" s="141">
        <f t="shared" ref="C220:N220" si="101">C221+C222+C223+C224+C225+C226+C227</f>
        <v>0</v>
      </c>
      <c r="D220" s="141">
        <f t="shared" si="101"/>
        <v>80</v>
      </c>
      <c r="E220" s="141">
        <f t="shared" si="101"/>
        <v>80</v>
      </c>
      <c r="F220" s="141">
        <f t="shared" si="101"/>
        <v>80</v>
      </c>
      <c r="G220" s="141">
        <f t="shared" si="101"/>
        <v>0</v>
      </c>
      <c r="H220" s="141">
        <f t="shared" si="101"/>
        <v>80</v>
      </c>
      <c r="I220" s="141">
        <f t="shared" si="101"/>
        <v>0</v>
      </c>
      <c r="J220" s="141">
        <f t="shared" si="101"/>
        <v>0</v>
      </c>
      <c r="K220" s="570">
        <f t="shared" si="101"/>
        <v>0</v>
      </c>
      <c r="L220" s="42">
        <f t="shared" si="101"/>
        <v>0</v>
      </c>
      <c r="M220" s="42">
        <f t="shared" si="101"/>
        <v>0</v>
      </c>
      <c r="N220" s="42">
        <f t="shared" si="101"/>
        <v>0</v>
      </c>
      <c r="O220" s="19"/>
      <c r="P220" s="86">
        <f t="shared" si="98"/>
        <v>0</v>
      </c>
      <c r="Q220" s="407"/>
      <c r="R220" s="407"/>
      <c r="S220" s="407"/>
      <c r="T220" s="476"/>
      <c r="U220" s="501">
        <f>G220+H220</f>
        <v>80</v>
      </c>
      <c r="V220" s="488"/>
      <c r="W220" s="458"/>
      <c r="X220" s="525"/>
      <c r="Y220" s="406"/>
      <c r="AA220" s="537"/>
      <c r="AB220" s="537"/>
      <c r="AD220" s="982"/>
      <c r="AI220" s="989"/>
      <c r="AJ220" s="982"/>
    </row>
    <row r="221" spans="1:40" hidden="1" x14ac:dyDescent="0.2">
      <c r="A221" s="619" t="s">
        <v>498</v>
      </c>
      <c r="B221" s="620" t="s">
        <v>497</v>
      </c>
      <c r="C221" s="621"/>
      <c r="D221" s="621"/>
      <c r="E221" s="621">
        <f t="shared" ref="E221:E227" si="102">C221+D221</f>
        <v>0</v>
      </c>
      <c r="F221" s="621">
        <f t="shared" ref="F221:F227" si="103">G221+H221+I221+J221</f>
        <v>0</v>
      </c>
      <c r="G221" s="621"/>
      <c r="H221" s="621"/>
      <c r="I221" s="621"/>
      <c r="J221" s="621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40" hidden="1" x14ac:dyDescent="0.2">
      <c r="A222" s="17" t="s">
        <v>496</v>
      </c>
      <c r="B222" s="16" t="s">
        <v>495</v>
      </c>
      <c r="C222" s="15"/>
      <c r="D222" s="15"/>
      <c r="E222" s="15">
        <f t="shared" si="102"/>
        <v>0</v>
      </c>
      <c r="F222" s="15">
        <f t="shared" si="103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40" hidden="1" x14ac:dyDescent="0.2">
      <c r="A223" s="17" t="s">
        <v>494</v>
      </c>
      <c r="B223" s="16" t="s">
        <v>493</v>
      </c>
      <c r="C223" s="15"/>
      <c r="D223" s="15"/>
      <c r="E223" s="15">
        <f t="shared" si="102"/>
        <v>0</v>
      </c>
      <c r="F223" s="15">
        <f t="shared" si="103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40" hidden="1" x14ac:dyDescent="0.2">
      <c r="A224" s="17" t="s">
        <v>492</v>
      </c>
      <c r="B224" s="16" t="s">
        <v>491</v>
      </c>
      <c r="C224" s="15"/>
      <c r="D224" s="15"/>
      <c r="E224" s="15">
        <f t="shared" si="102"/>
        <v>0</v>
      </c>
      <c r="F224" s="15">
        <f t="shared" si="10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40" ht="13.5" hidden="1" thickBot="1" x14ac:dyDescent="0.25">
      <c r="A225" s="591" t="s">
        <v>490</v>
      </c>
      <c r="B225" s="592" t="s">
        <v>489</v>
      </c>
      <c r="C225" s="593"/>
      <c r="D225" s="593"/>
      <c r="E225" s="593">
        <f t="shared" si="102"/>
        <v>0</v>
      </c>
      <c r="F225" s="593">
        <f t="shared" si="103"/>
        <v>0</v>
      </c>
      <c r="G225" s="593"/>
      <c r="H225" s="593"/>
      <c r="I225" s="593"/>
      <c r="J225" s="593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40" x14ac:dyDescent="0.2">
      <c r="A226" s="429" t="s">
        <v>488</v>
      </c>
      <c r="B226" s="430" t="s">
        <v>487</v>
      </c>
      <c r="C226" s="431">
        <v>0</v>
      </c>
      <c r="D226" s="432">
        <v>80</v>
      </c>
      <c r="E226" s="431">
        <f t="shared" si="102"/>
        <v>80</v>
      </c>
      <c r="F226" s="431">
        <f t="shared" si="103"/>
        <v>80</v>
      </c>
      <c r="G226" s="431">
        <v>0</v>
      </c>
      <c r="H226" s="432">
        <v>80</v>
      </c>
      <c r="I226" s="431">
        <v>0</v>
      </c>
      <c r="J226" s="431">
        <v>0</v>
      </c>
      <c r="K226" s="568">
        <v>0</v>
      </c>
      <c r="L226" s="968">
        <v>0</v>
      </c>
      <c r="M226" s="968">
        <v>0</v>
      </c>
      <c r="N226" s="968">
        <v>0</v>
      </c>
      <c r="O226" s="2">
        <v>1</v>
      </c>
      <c r="P226" s="86">
        <f>Q226+R226+S226+T226</f>
        <v>0</v>
      </c>
      <c r="Q226" s="400"/>
      <c r="R226" s="398"/>
      <c r="S226" s="398"/>
      <c r="T226" s="477"/>
      <c r="U226" s="499">
        <f>G226+H226</f>
        <v>80</v>
      </c>
      <c r="V226" s="486"/>
      <c r="W226" s="457"/>
      <c r="X226" s="526" t="s">
        <v>958</v>
      </c>
      <c r="Y226" s="499"/>
      <c r="AA226" s="286"/>
      <c r="AB226" s="286"/>
      <c r="AD226" s="274">
        <f t="shared" ref="AD226" si="104">AE226+AF226+AG226+AH226</f>
        <v>0</v>
      </c>
      <c r="AE226" s="137"/>
      <c r="AF226" s="137"/>
      <c r="AG226" s="137"/>
      <c r="AH226" s="832"/>
      <c r="AI226" s="991"/>
      <c r="AJ226" s="987"/>
      <c r="AK226" s="399"/>
      <c r="AL226" s="399"/>
      <c r="AM226" s="399"/>
      <c r="AN226" s="399"/>
    </row>
    <row r="227" spans="1:40" ht="13.5" hidden="1" thickBot="1" x14ac:dyDescent="0.25">
      <c r="A227" s="616" t="s">
        <v>486</v>
      </c>
      <c r="B227" s="617" t="s">
        <v>485</v>
      </c>
      <c r="C227" s="618"/>
      <c r="D227" s="618"/>
      <c r="E227" s="618">
        <f t="shared" si="102"/>
        <v>0</v>
      </c>
      <c r="F227" s="618">
        <f t="shared" si="103"/>
        <v>0</v>
      </c>
      <c r="G227" s="618"/>
      <c r="H227" s="618"/>
      <c r="I227" s="618"/>
      <c r="J227" s="618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40" s="18" customFormat="1" x14ac:dyDescent="0.2">
      <c r="A228" s="139" t="s">
        <v>484</v>
      </c>
      <c r="B228" s="140" t="s">
        <v>483</v>
      </c>
      <c r="C228" s="141">
        <f t="shared" ref="C228:N228" si="105">C229+C230+C231+C232+C234+C233+C235</f>
        <v>300</v>
      </c>
      <c r="D228" s="141">
        <f t="shared" si="105"/>
        <v>0</v>
      </c>
      <c r="E228" s="141">
        <f t="shared" si="105"/>
        <v>300</v>
      </c>
      <c r="F228" s="141">
        <f t="shared" si="105"/>
        <v>300</v>
      </c>
      <c r="G228" s="141">
        <f t="shared" si="105"/>
        <v>80</v>
      </c>
      <c r="H228" s="141">
        <f t="shared" si="105"/>
        <v>80</v>
      </c>
      <c r="I228" s="141">
        <f t="shared" si="105"/>
        <v>80</v>
      </c>
      <c r="J228" s="141">
        <f t="shared" si="105"/>
        <v>60</v>
      </c>
      <c r="K228" s="570">
        <f t="shared" si="105"/>
        <v>0</v>
      </c>
      <c r="L228" s="42">
        <f t="shared" si="105"/>
        <v>0</v>
      </c>
      <c r="M228" s="42">
        <f t="shared" si="105"/>
        <v>0</v>
      </c>
      <c r="N228" s="42">
        <f t="shared" si="105"/>
        <v>0</v>
      </c>
      <c r="O228" s="19"/>
      <c r="P228" s="86">
        <f>Q228+R228+S228+T228</f>
        <v>0</v>
      </c>
      <c r="Q228" s="408"/>
      <c r="R228" s="407"/>
      <c r="S228" s="407"/>
      <c r="T228" s="476"/>
      <c r="U228" s="501">
        <f>G228+H228</f>
        <v>160</v>
      </c>
      <c r="V228" s="488"/>
      <c r="W228" s="458"/>
      <c r="X228" s="525"/>
      <c r="Y228" s="406"/>
      <c r="AA228" s="537"/>
      <c r="AB228" s="537"/>
      <c r="AD228" s="272">
        <f t="shared" ref="AD228:AN228" si="106">AD229+AD230+AD231+AD232+AD234+AD233+AD235</f>
        <v>30</v>
      </c>
      <c r="AE228" s="141">
        <f t="shared" si="106"/>
        <v>10</v>
      </c>
      <c r="AF228" s="141">
        <f t="shared" si="106"/>
        <v>10</v>
      </c>
      <c r="AG228" s="141">
        <f t="shared" si="106"/>
        <v>10</v>
      </c>
      <c r="AH228" s="528">
        <f t="shared" si="106"/>
        <v>0</v>
      </c>
      <c r="AI228" s="989">
        <v>10.029999999999999</v>
      </c>
      <c r="AJ228" s="985">
        <f t="shared" si="106"/>
        <v>270</v>
      </c>
      <c r="AK228" s="141">
        <f t="shared" si="106"/>
        <v>70</v>
      </c>
      <c r="AL228" s="141">
        <f t="shared" si="106"/>
        <v>70</v>
      </c>
      <c r="AM228" s="141">
        <f t="shared" si="106"/>
        <v>70</v>
      </c>
      <c r="AN228" s="141">
        <f t="shared" si="106"/>
        <v>60</v>
      </c>
    </row>
    <row r="229" spans="1:40" hidden="1" x14ac:dyDescent="0.2">
      <c r="A229" s="625" t="s">
        <v>482</v>
      </c>
      <c r="B229" s="626" t="s">
        <v>481</v>
      </c>
      <c r="C229" s="624"/>
      <c r="D229" s="624"/>
      <c r="E229" s="627">
        <f t="shared" ref="E229:E235" si="107">C229+D229</f>
        <v>0</v>
      </c>
      <c r="F229" s="627">
        <f t="shared" ref="F229:F235" si="108">G229+H229+I229+J229</f>
        <v>0</v>
      </c>
      <c r="G229" s="627"/>
      <c r="H229" s="627"/>
      <c r="I229" s="627"/>
      <c r="J229" s="627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40" hidden="1" x14ac:dyDescent="0.2">
      <c r="A230" s="51" t="s">
        <v>480</v>
      </c>
      <c r="B230" s="50" t="s">
        <v>479</v>
      </c>
      <c r="C230" s="28"/>
      <c r="D230" s="28"/>
      <c r="E230" s="48">
        <f t="shared" si="107"/>
        <v>0</v>
      </c>
      <c r="F230" s="48">
        <f t="shared" si="108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40" hidden="1" x14ac:dyDescent="0.2">
      <c r="A231" s="51" t="s">
        <v>478</v>
      </c>
      <c r="B231" s="50" t="s">
        <v>477</v>
      </c>
      <c r="C231" s="28"/>
      <c r="D231" s="28"/>
      <c r="E231" s="48">
        <f t="shared" si="107"/>
        <v>0</v>
      </c>
      <c r="F231" s="48">
        <f t="shared" si="108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40" hidden="1" x14ac:dyDescent="0.2">
      <c r="A232" s="51" t="s">
        <v>476</v>
      </c>
      <c r="B232" s="50" t="s">
        <v>475</v>
      </c>
      <c r="C232" s="28"/>
      <c r="D232" s="28"/>
      <c r="E232" s="48">
        <f t="shared" si="107"/>
        <v>0</v>
      </c>
      <c r="F232" s="48">
        <f t="shared" si="108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40" ht="13.5" hidden="1" thickBot="1" x14ac:dyDescent="0.25">
      <c r="A233" s="597" t="s">
        <v>474</v>
      </c>
      <c r="B233" s="598" t="s">
        <v>473</v>
      </c>
      <c r="C233" s="596"/>
      <c r="D233" s="596"/>
      <c r="E233" s="599">
        <f t="shared" si="107"/>
        <v>0</v>
      </c>
      <c r="F233" s="599">
        <f t="shared" si="108"/>
        <v>0</v>
      </c>
      <c r="G233" s="599"/>
      <c r="H233" s="599"/>
      <c r="I233" s="599"/>
      <c r="J233" s="599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40" x14ac:dyDescent="0.2">
      <c r="A234" s="135" t="s">
        <v>472</v>
      </c>
      <c r="B234" s="138" t="s">
        <v>471</v>
      </c>
      <c r="C234" s="137">
        <v>300</v>
      </c>
      <c r="D234" s="231"/>
      <c r="E234" s="137">
        <f t="shared" si="107"/>
        <v>300</v>
      </c>
      <c r="F234" s="137">
        <f t="shared" si="108"/>
        <v>300</v>
      </c>
      <c r="G234" s="137">
        <v>80</v>
      </c>
      <c r="H234" s="137">
        <v>80</v>
      </c>
      <c r="I234" s="137">
        <v>80</v>
      </c>
      <c r="J234" s="137">
        <v>60</v>
      </c>
      <c r="K234" s="568">
        <v>0</v>
      </c>
      <c r="L234" s="968">
        <v>0</v>
      </c>
      <c r="M234" s="968">
        <v>0</v>
      </c>
      <c r="N234" s="968">
        <v>0</v>
      </c>
      <c r="O234" s="2">
        <v>1</v>
      </c>
      <c r="P234" s="86">
        <f>Q234+R234+S234+T234</f>
        <v>0</v>
      </c>
      <c r="Q234" s="277"/>
      <c r="R234" s="398"/>
      <c r="S234" s="398"/>
      <c r="T234" s="477"/>
      <c r="U234" s="499">
        <f>G234+H234</f>
        <v>160</v>
      </c>
      <c r="V234" s="486"/>
      <c r="W234" s="456">
        <v>20</v>
      </c>
      <c r="X234" s="523">
        <v>30</v>
      </c>
      <c r="Y234" s="499"/>
      <c r="AA234" s="286"/>
      <c r="AB234" s="286"/>
      <c r="AD234" s="274">
        <f t="shared" ref="AD234" si="109">AE234+AF234+AG234+AH234</f>
        <v>30</v>
      </c>
      <c r="AE234" s="137">
        <v>10</v>
      </c>
      <c r="AF234" s="137">
        <v>10</v>
      </c>
      <c r="AG234" s="137">
        <v>10</v>
      </c>
      <c r="AH234" s="832"/>
      <c r="AI234" s="991" t="s">
        <v>471</v>
      </c>
      <c r="AJ234" s="986">
        <f t="shared" ref="AJ234" si="110">AK234+AL234+AM234+AN234</f>
        <v>270</v>
      </c>
      <c r="AK234" s="137">
        <f>G234-AE234</f>
        <v>70</v>
      </c>
      <c r="AL234" s="137">
        <f t="shared" ref="AL234:AN234" si="111">H234-AF234</f>
        <v>70</v>
      </c>
      <c r="AM234" s="137">
        <f t="shared" si="111"/>
        <v>70</v>
      </c>
      <c r="AN234" s="137">
        <f t="shared" si="111"/>
        <v>60</v>
      </c>
    </row>
    <row r="235" spans="1:40" ht="13.5" hidden="1" thickBot="1" x14ac:dyDescent="0.25">
      <c r="A235" s="616" t="s">
        <v>470</v>
      </c>
      <c r="B235" s="628" t="s">
        <v>469</v>
      </c>
      <c r="C235" s="618"/>
      <c r="D235" s="618"/>
      <c r="E235" s="618">
        <f t="shared" si="107"/>
        <v>0</v>
      </c>
      <c r="F235" s="618">
        <f t="shared" si="108"/>
        <v>0</v>
      </c>
      <c r="G235" s="618"/>
      <c r="H235" s="618"/>
      <c r="I235" s="618"/>
      <c r="J235" s="618"/>
      <c r="K235" s="15">
        <v>0</v>
      </c>
      <c r="L235" s="15">
        <v>0</v>
      </c>
      <c r="M235" s="15">
        <v>0</v>
      </c>
      <c r="N235" s="15">
        <v>0</v>
      </c>
      <c r="O235" s="2">
        <v>1</v>
      </c>
    </row>
    <row r="236" spans="1:40" s="8" customFormat="1" ht="12" customHeight="1" x14ac:dyDescent="0.2">
      <c r="A236" s="254" t="s">
        <v>468</v>
      </c>
      <c r="B236" s="255" t="s">
        <v>467</v>
      </c>
      <c r="C236" s="35">
        <f t="shared" ref="C236:X236" si="112">C237+C248+C249+C252+C257+C261+C264+C265+C266+C267+C268+C269+C270+C271+C272+C273+C274+C275+C276+C277+C278+C281+C282+C283</f>
        <v>2969</v>
      </c>
      <c r="D236" s="256">
        <f t="shared" si="112"/>
        <v>405</v>
      </c>
      <c r="E236" s="256">
        <f t="shared" si="112"/>
        <v>3374</v>
      </c>
      <c r="F236" s="256">
        <f t="shared" si="112"/>
        <v>3374</v>
      </c>
      <c r="G236" s="256">
        <f t="shared" si="112"/>
        <v>900</v>
      </c>
      <c r="H236" s="256">
        <f t="shared" si="112"/>
        <v>790</v>
      </c>
      <c r="I236" s="256">
        <f t="shared" si="112"/>
        <v>889</v>
      </c>
      <c r="J236" s="256">
        <f t="shared" si="112"/>
        <v>795</v>
      </c>
      <c r="K236" s="561">
        <f t="shared" si="112"/>
        <v>0</v>
      </c>
      <c r="L236" s="141">
        <f t="shared" si="112"/>
        <v>2900</v>
      </c>
      <c r="M236" s="141">
        <f t="shared" si="112"/>
        <v>3000</v>
      </c>
      <c r="N236" s="141">
        <f t="shared" si="112"/>
        <v>3100</v>
      </c>
      <c r="O236" s="256">
        <f t="shared" si="112"/>
        <v>30</v>
      </c>
      <c r="P236" s="256">
        <f t="shared" si="112"/>
        <v>24</v>
      </c>
      <c r="Q236" s="256">
        <f t="shared" si="112"/>
        <v>72</v>
      </c>
      <c r="R236" s="256">
        <f t="shared" si="112"/>
        <v>6</v>
      </c>
      <c r="S236" s="256">
        <f t="shared" si="112"/>
        <v>6</v>
      </c>
      <c r="T236" s="256">
        <f t="shared" si="112"/>
        <v>6</v>
      </c>
      <c r="U236" s="256">
        <f t="shared" si="112"/>
        <v>1690</v>
      </c>
      <c r="V236" s="256" t="e">
        <f t="shared" si="112"/>
        <v>#VALUE!</v>
      </c>
      <c r="W236" s="256">
        <f t="shared" si="112"/>
        <v>0</v>
      </c>
      <c r="X236" s="527">
        <f t="shared" si="112"/>
        <v>0</v>
      </c>
      <c r="Y236" s="256"/>
      <c r="Z236" s="510"/>
      <c r="AA236" s="287"/>
      <c r="AB236" s="287"/>
    </row>
    <row r="237" spans="1:40" s="18" customFormat="1" x14ac:dyDescent="0.2">
      <c r="A237" s="139" t="s">
        <v>466</v>
      </c>
      <c r="B237" s="140" t="s">
        <v>465</v>
      </c>
      <c r="C237" s="42">
        <f t="shared" ref="C237:X237" si="113">C238+C239+C240+C241+C242+C243+C244+C245+C246+C247</f>
        <v>1408</v>
      </c>
      <c r="D237" s="141">
        <f t="shared" si="113"/>
        <v>245</v>
      </c>
      <c r="E237" s="141">
        <f t="shared" si="113"/>
        <v>1653</v>
      </c>
      <c r="F237" s="141">
        <f t="shared" si="113"/>
        <v>1653</v>
      </c>
      <c r="G237" s="141">
        <f t="shared" si="113"/>
        <v>389</v>
      </c>
      <c r="H237" s="141">
        <f t="shared" si="113"/>
        <v>386</v>
      </c>
      <c r="I237" s="141">
        <f t="shared" si="113"/>
        <v>415</v>
      </c>
      <c r="J237" s="141">
        <f t="shared" si="113"/>
        <v>463</v>
      </c>
      <c r="K237" s="558">
        <f t="shared" si="113"/>
        <v>0</v>
      </c>
      <c r="L237" s="141">
        <f t="shared" si="113"/>
        <v>2900</v>
      </c>
      <c r="M237" s="141">
        <f t="shared" si="113"/>
        <v>3000</v>
      </c>
      <c r="N237" s="141">
        <f t="shared" si="113"/>
        <v>3100</v>
      </c>
      <c r="O237" s="141">
        <f t="shared" si="113"/>
        <v>9</v>
      </c>
      <c r="P237" s="141">
        <f t="shared" si="113"/>
        <v>24</v>
      </c>
      <c r="Q237" s="141">
        <f t="shared" si="113"/>
        <v>9</v>
      </c>
      <c r="R237" s="141">
        <f t="shared" si="113"/>
        <v>6</v>
      </c>
      <c r="S237" s="141">
        <f t="shared" si="113"/>
        <v>6</v>
      </c>
      <c r="T237" s="141">
        <f t="shared" si="113"/>
        <v>6</v>
      </c>
      <c r="U237" s="141">
        <f t="shared" si="113"/>
        <v>775</v>
      </c>
      <c r="V237" s="141" t="e">
        <f t="shared" si="113"/>
        <v>#VALUE!</v>
      </c>
      <c r="W237" s="141">
        <f t="shared" si="113"/>
        <v>0</v>
      </c>
      <c r="X237" s="528">
        <f t="shared" si="113"/>
        <v>0</v>
      </c>
      <c r="Y237" s="141"/>
      <c r="AA237" s="537"/>
      <c r="AB237" s="537"/>
    </row>
    <row r="238" spans="1:40" s="31" customFormat="1" x14ac:dyDescent="0.2">
      <c r="A238" s="135" t="s">
        <v>464</v>
      </c>
      <c r="B238" s="136" t="s">
        <v>463</v>
      </c>
      <c r="C238" s="48">
        <v>30</v>
      </c>
      <c r="D238" s="256"/>
      <c r="E238" s="137">
        <f t="shared" ref="E238:E248" si="114">C238+D238</f>
        <v>30</v>
      </c>
      <c r="F238" s="137">
        <f t="shared" ref="F238:F248" si="115">G238+H238+I238+J238</f>
        <v>30</v>
      </c>
      <c r="G238" s="137">
        <v>8</v>
      </c>
      <c r="H238" s="137">
        <v>8</v>
      </c>
      <c r="I238" s="137">
        <v>6</v>
      </c>
      <c r="J238" s="137">
        <v>8</v>
      </c>
      <c r="K238" s="567">
        <v>0</v>
      </c>
      <c r="L238" s="968">
        <v>2900</v>
      </c>
      <c r="M238" s="968">
        <v>3000</v>
      </c>
      <c r="N238" s="968">
        <v>3100</v>
      </c>
      <c r="O238" s="47"/>
      <c r="P238" s="417"/>
      <c r="Q238" s="291"/>
      <c r="R238" s="264"/>
      <c r="S238" s="265"/>
      <c r="T238" s="239"/>
      <c r="U238" s="499">
        <f t="shared" ref="U238:U243" si="116">G238+H238</f>
        <v>16</v>
      </c>
      <c r="V238" s="31" t="s">
        <v>958</v>
      </c>
      <c r="Y238" s="500"/>
      <c r="AA238" s="286"/>
      <c r="AB238" s="286"/>
      <c r="AC238" s="239"/>
      <c r="AD238" s="239"/>
    </row>
    <row r="239" spans="1:40" s="31" customFormat="1" x14ac:dyDescent="0.2">
      <c r="A239" s="135" t="s">
        <v>462</v>
      </c>
      <c r="B239" s="136" t="s">
        <v>461</v>
      </c>
      <c r="C239" s="137">
        <v>20</v>
      </c>
      <c r="D239" s="256"/>
      <c r="E239" s="137">
        <f t="shared" si="114"/>
        <v>20</v>
      </c>
      <c r="F239" s="137">
        <f t="shared" si="115"/>
        <v>20</v>
      </c>
      <c r="G239" s="137">
        <v>5</v>
      </c>
      <c r="H239" s="137">
        <v>5</v>
      </c>
      <c r="I239" s="137">
        <v>5</v>
      </c>
      <c r="J239" s="137">
        <v>5</v>
      </c>
      <c r="K239" s="567">
        <v>0</v>
      </c>
      <c r="L239" s="968">
        <v>0</v>
      </c>
      <c r="M239" s="968">
        <v>0</v>
      </c>
      <c r="N239" s="968">
        <v>0</v>
      </c>
      <c r="O239" s="47">
        <v>1</v>
      </c>
      <c r="P239" s="417"/>
      <c r="Q239" s="245"/>
      <c r="R239" s="264"/>
      <c r="S239" s="265"/>
      <c r="T239" s="239"/>
      <c r="U239" s="499">
        <f t="shared" si="116"/>
        <v>10</v>
      </c>
      <c r="Y239" s="500"/>
      <c r="AA239" s="286"/>
      <c r="AB239" s="286"/>
      <c r="AC239" s="239"/>
      <c r="AD239" s="239"/>
    </row>
    <row r="240" spans="1:40" s="31" customFormat="1" x14ac:dyDescent="0.2">
      <c r="A240" s="429" t="s">
        <v>460</v>
      </c>
      <c r="B240" s="430" t="s">
        <v>459</v>
      </c>
      <c r="C240" s="431">
        <v>340</v>
      </c>
      <c r="D240" s="433">
        <v>145</v>
      </c>
      <c r="E240" s="431">
        <f t="shared" si="114"/>
        <v>485</v>
      </c>
      <c r="F240" s="431">
        <f t="shared" si="115"/>
        <v>485</v>
      </c>
      <c r="G240" s="431">
        <v>140</v>
      </c>
      <c r="H240" s="431">
        <v>100</v>
      </c>
      <c r="I240" s="432">
        <v>95</v>
      </c>
      <c r="J240" s="432">
        <v>150</v>
      </c>
      <c r="K240" s="567">
        <v>0</v>
      </c>
      <c r="L240" s="968">
        <v>0</v>
      </c>
      <c r="M240" s="968">
        <v>0</v>
      </c>
      <c r="N240" s="968">
        <v>0</v>
      </c>
      <c r="O240" s="47">
        <v>1</v>
      </c>
      <c r="P240" s="417"/>
      <c r="Q240" s="291"/>
      <c r="R240" s="291"/>
      <c r="S240" s="265"/>
      <c r="T240" s="239"/>
      <c r="U240" s="499">
        <f t="shared" si="116"/>
        <v>240</v>
      </c>
      <c r="Y240" s="500"/>
      <c r="Z240" s="530"/>
      <c r="AA240" s="398"/>
      <c r="AB240" s="286"/>
      <c r="AC240" s="239"/>
      <c r="AD240" s="239"/>
    </row>
    <row r="241" spans="1:30" s="31" customFormat="1" x14ac:dyDescent="0.2">
      <c r="A241" s="135" t="s">
        <v>458</v>
      </c>
      <c r="B241" s="136" t="s">
        <v>457</v>
      </c>
      <c r="C241" s="137">
        <v>100</v>
      </c>
      <c r="D241" s="269"/>
      <c r="E241" s="137">
        <f t="shared" si="114"/>
        <v>100</v>
      </c>
      <c r="F241" s="137">
        <f t="shared" si="115"/>
        <v>100</v>
      </c>
      <c r="G241" s="137">
        <v>30</v>
      </c>
      <c r="H241" s="137">
        <v>20</v>
      </c>
      <c r="I241" s="137">
        <v>30</v>
      </c>
      <c r="J241" s="137">
        <v>20</v>
      </c>
      <c r="K241" s="567">
        <v>0</v>
      </c>
      <c r="L241" s="968">
        <v>0</v>
      </c>
      <c r="M241" s="968">
        <v>0</v>
      </c>
      <c r="N241" s="968">
        <v>0</v>
      </c>
      <c r="O241" s="47">
        <v>1</v>
      </c>
      <c r="P241" s="417"/>
      <c r="Q241" s="275"/>
      <c r="R241" s="240"/>
      <c r="S241" s="239"/>
      <c r="T241" s="239"/>
      <c r="U241" s="499">
        <f t="shared" si="116"/>
        <v>50</v>
      </c>
      <c r="Y241" s="500"/>
      <c r="Z241" s="530"/>
      <c r="AA241" s="398"/>
      <c r="AB241" s="286"/>
      <c r="AC241" s="239"/>
      <c r="AD241" s="239"/>
    </row>
    <row r="242" spans="1:30" s="31" customFormat="1" x14ac:dyDescent="0.2">
      <c r="A242" s="135" t="s">
        <v>456</v>
      </c>
      <c r="B242" s="136" t="s">
        <v>455</v>
      </c>
      <c r="C242" s="137">
        <v>60</v>
      </c>
      <c r="D242" s="269"/>
      <c r="E242" s="137">
        <f t="shared" si="114"/>
        <v>60</v>
      </c>
      <c r="F242" s="137">
        <f t="shared" si="115"/>
        <v>60</v>
      </c>
      <c r="G242" s="137">
        <v>15</v>
      </c>
      <c r="H242" s="137">
        <v>15</v>
      </c>
      <c r="I242" s="137">
        <v>15</v>
      </c>
      <c r="J242" s="137">
        <v>15</v>
      </c>
      <c r="K242" s="567">
        <v>0</v>
      </c>
      <c r="L242" s="968">
        <v>0</v>
      </c>
      <c r="M242" s="968">
        <v>0</v>
      </c>
      <c r="N242" s="968">
        <v>0</v>
      </c>
      <c r="O242" s="47">
        <v>1</v>
      </c>
      <c r="P242" s="417"/>
      <c r="Q242" s="275"/>
      <c r="R242" s="240"/>
      <c r="S242" s="239"/>
      <c r="T242" s="239"/>
      <c r="U242" s="499">
        <f t="shared" si="116"/>
        <v>30</v>
      </c>
      <c r="Y242" s="500"/>
      <c r="AA242" s="286"/>
      <c r="AB242" s="286"/>
      <c r="AC242" s="239"/>
      <c r="AD242" s="239"/>
    </row>
    <row r="243" spans="1:30" s="31" customFormat="1" x14ac:dyDescent="0.2">
      <c r="A243" s="135" t="s">
        <v>454</v>
      </c>
      <c r="B243" s="136" t="s">
        <v>453</v>
      </c>
      <c r="C243" s="137">
        <v>10</v>
      </c>
      <c r="D243" s="231"/>
      <c r="E243" s="137">
        <f t="shared" si="114"/>
        <v>10</v>
      </c>
      <c r="F243" s="137">
        <f t="shared" si="115"/>
        <v>10</v>
      </c>
      <c r="G243" s="137">
        <v>6</v>
      </c>
      <c r="H243" s="137">
        <v>2</v>
      </c>
      <c r="I243" s="137">
        <v>0</v>
      </c>
      <c r="J243" s="137">
        <v>2</v>
      </c>
      <c r="K243" s="567">
        <v>0</v>
      </c>
      <c r="L243" s="968">
        <v>0</v>
      </c>
      <c r="M243" s="968">
        <v>0</v>
      </c>
      <c r="N243" s="968">
        <v>0</v>
      </c>
      <c r="O243" s="47">
        <v>1</v>
      </c>
      <c r="P243" s="417"/>
      <c r="Q243" s="275"/>
      <c r="R243" s="240"/>
      <c r="S243" s="239"/>
      <c r="T243" s="239"/>
      <c r="U243" s="499">
        <f t="shared" si="116"/>
        <v>8</v>
      </c>
      <c r="Y243" s="500"/>
      <c r="AA243" s="286"/>
      <c r="AB243" s="286"/>
      <c r="AC243" s="239"/>
      <c r="AD243" s="239"/>
    </row>
    <row r="244" spans="1:30" s="31" customFormat="1" ht="13.5" hidden="1" thickBot="1" x14ac:dyDescent="0.25">
      <c r="A244" s="629" t="s">
        <v>452</v>
      </c>
      <c r="B244" s="630" t="s">
        <v>451</v>
      </c>
      <c r="C244" s="631"/>
      <c r="D244" s="631"/>
      <c r="E244" s="631">
        <f t="shared" si="114"/>
        <v>0</v>
      </c>
      <c r="F244" s="631">
        <f t="shared" si="115"/>
        <v>0</v>
      </c>
      <c r="G244" s="631"/>
      <c r="H244" s="631"/>
      <c r="I244" s="631"/>
      <c r="J244" s="631"/>
      <c r="K244" s="28">
        <v>0</v>
      </c>
      <c r="L244" s="28">
        <v>0</v>
      </c>
      <c r="M244" s="28">
        <v>0</v>
      </c>
      <c r="N244" s="28">
        <v>0</v>
      </c>
      <c r="O244" s="47">
        <v>1</v>
      </c>
      <c r="Q244" s="268">
        <v>3</v>
      </c>
    </row>
    <row r="245" spans="1:30" s="31" customFormat="1" x14ac:dyDescent="0.2">
      <c r="A245" s="135" t="s">
        <v>450</v>
      </c>
      <c r="B245" s="136" t="s">
        <v>449</v>
      </c>
      <c r="C245" s="137">
        <v>12</v>
      </c>
      <c r="D245" s="231"/>
      <c r="E245" s="137">
        <f t="shared" si="114"/>
        <v>12</v>
      </c>
      <c r="F245" s="137">
        <f t="shared" si="115"/>
        <v>12</v>
      </c>
      <c r="G245" s="137">
        <v>3</v>
      </c>
      <c r="H245" s="137">
        <v>4</v>
      </c>
      <c r="I245" s="137">
        <v>3</v>
      </c>
      <c r="J245" s="137">
        <v>2</v>
      </c>
      <c r="K245" s="567">
        <v>0</v>
      </c>
      <c r="L245" s="968">
        <v>0</v>
      </c>
      <c r="M245" s="968">
        <v>0</v>
      </c>
      <c r="N245" s="968">
        <v>0</v>
      </c>
      <c r="O245" s="47">
        <v>1</v>
      </c>
      <c r="P245" s="417"/>
      <c r="Q245" s="275"/>
      <c r="R245" s="240"/>
      <c r="S245" s="239"/>
      <c r="T245" s="239"/>
      <c r="U245" s="499">
        <f t="shared" ref="U245:U250" si="117">G245+H245</f>
        <v>7</v>
      </c>
      <c r="Y245" s="500"/>
      <c r="AA245" s="286"/>
      <c r="AB245" s="286"/>
      <c r="AC245" s="239"/>
      <c r="AD245" s="239"/>
    </row>
    <row r="246" spans="1:30" s="31" customFormat="1" x14ac:dyDescent="0.2">
      <c r="A246" s="429" t="s">
        <v>448</v>
      </c>
      <c r="B246" s="430" t="s">
        <v>447</v>
      </c>
      <c r="C246" s="431">
        <v>830</v>
      </c>
      <c r="D246" s="433">
        <v>100</v>
      </c>
      <c r="E246" s="431">
        <f t="shared" si="114"/>
        <v>930</v>
      </c>
      <c r="F246" s="431">
        <f t="shared" si="115"/>
        <v>930</v>
      </c>
      <c r="G246" s="431">
        <v>180</v>
      </c>
      <c r="H246" s="431">
        <v>230</v>
      </c>
      <c r="I246" s="432">
        <v>260</v>
      </c>
      <c r="J246" s="432">
        <v>260</v>
      </c>
      <c r="K246" s="567">
        <v>0</v>
      </c>
      <c r="L246" s="968">
        <v>0</v>
      </c>
      <c r="M246" s="968">
        <v>0</v>
      </c>
      <c r="N246" s="968">
        <v>0</v>
      </c>
      <c r="O246" s="47">
        <v>1</v>
      </c>
      <c r="P246" s="422">
        <f t="shared" ref="P246" si="118">Q246+R246+S246+T246</f>
        <v>24</v>
      </c>
      <c r="Q246" s="427">
        <v>6</v>
      </c>
      <c r="R246" s="427">
        <v>6</v>
      </c>
      <c r="S246" s="427">
        <v>6</v>
      </c>
      <c r="T246" s="484">
        <v>6</v>
      </c>
      <c r="U246" s="499">
        <f t="shared" si="117"/>
        <v>410</v>
      </c>
      <c r="Y246" s="500"/>
      <c r="Z246" s="530"/>
      <c r="AA246" s="398"/>
      <c r="AB246" s="286"/>
      <c r="AC246" s="239"/>
      <c r="AD246" s="239"/>
    </row>
    <row r="247" spans="1:30" s="31" customFormat="1" x14ac:dyDescent="0.2">
      <c r="A247" s="135" t="s">
        <v>446</v>
      </c>
      <c r="B247" s="136" t="s">
        <v>445</v>
      </c>
      <c r="C247" s="137">
        <v>6</v>
      </c>
      <c r="D247" s="137"/>
      <c r="E247" s="137">
        <f t="shared" si="114"/>
        <v>6</v>
      </c>
      <c r="F247" s="137">
        <f t="shared" si="115"/>
        <v>6</v>
      </c>
      <c r="G247" s="137">
        <v>2</v>
      </c>
      <c r="H247" s="137">
        <v>2</v>
      </c>
      <c r="I247" s="137">
        <v>1</v>
      </c>
      <c r="J247" s="137">
        <v>1</v>
      </c>
      <c r="K247" s="567">
        <v>0</v>
      </c>
      <c r="L247" s="968">
        <v>0</v>
      </c>
      <c r="M247" s="968">
        <v>0</v>
      </c>
      <c r="N247" s="968">
        <v>0</v>
      </c>
      <c r="O247" s="47">
        <v>1</v>
      </c>
      <c r="P247" s="417"/>
      <c r="Q247" s="244"/>
      <c r="R247" s="239"/>
      <c r="S247" s="239"/>
      <c r="T247" s="239"/>
      <c r="U247" s="499">
        <f t="shared" si="117"/>
        <v>4</v>
      </c>
      <c r="Y247" s="500"/>
      <c r="AC247" s="239"/>
      <c r="AD247" s="239"/>
    </row>
    <row r="248" spans="1:30" s="44" customFormat="1" x14ac:dyDescent="0.2">
      <c r="A248" s="139" t="s">
        <v>444</v>
      </c>
      <c r="B248" s="140" t="s">
        <v>443</v>
      </c>
      <c r="C248" s="141">
        <v>20</v>
      </c>
      <c r="D248" s="141"/>
      <c r="E248" s="141">
        <f t="shared" si="114"/>
        <v>20</v>
      </c>
      <c r="F248" s="141">
        <f t="shared" si="115"/>
        <v>20</v>
      </c>
      <c r="G248" s="141">
        <v>20</v>
      </c>
      <c r="H248" s="141">
        <v>0</v>
      </c>
      <c r="I248" s="141">
        <v>0</v>
      </c>
      <c r="J248" s="141">
        <v>0</v>
      </c>
      <c r="K248" s="574">
        <v>0</v>
      </c>
      <c r="L248" s="42">
        <v>0</v>
      </c>
      <c r="M248" s="42">
        <v>0</v>
      </c>
      <c r="N248" s="42">
        <v>0</v>
      </c>
      <c r="O248" s="45">
        <v>1</v>
      </c>
      <c r="P248" s="417"/>
      <c r="Q248" s="245"/>
      <c r="R248" s="238"/>
      <c r="S248" s="238"/>
      <c r="T248" s="238"/>
      <c r="U248" s="489">
        <f t="shared" si="117"/>
        <v>20</v>
      </c>
      <c r="Y248" s="500"/>
      <c r="AC248" s="238"/>
      <c r="AD248" s="238"/>
    </row>
    <row r="249" spans="1:30" s="44" customFormat="1" x14ac:dyDescent="0.2">
      <c r="A249" s="139" t="s">
        <v>442</v>
      </c>
      <c r="B249" s="140" t="s">
        <v>441</v>
      </c>
      <c r="C249" s="141">
        <f t="shared" ref="C249:N249" si="119">C250+C251</f>
        <v>160</v>
      </c>
      <c r="D249" s="141">
        <f t="shared" si="119"/>
        <v>0</v>
      </c>
      <c r="E249" s="141">
        <f t="shared" si="119"/>
        <v>160</v>
      </c>
      <c r="F249" s="141">
        <f t="shared" si="119"/>
        <v>160</v>
      </c>
      <c r="G249" s="141">
        <f t="shared" si="119"/>
        <v>40</v>
      </c>
      <c r="H249" s="141">
        <f t="shared" si="119"/>
        <v>40</v>
      </c>
      <c r="I249" s="141">
        <f t="shared" si="119"/>
        <v>40</v>
      </c>
      <c r="J249" s="141">
        <f t="shared" si="119"/>
        <v>40</v>
      </c>
      <c r="K249" s="574">
        <f t="shared" si="119"/>
        <v>0</v>
      </c>
      <c r="L249" s="42">
        <f t="shared" si="119"/>
        <v>0</v>
      </c>
      <c r="M249" s="42">
        <f t="shared" si="119"/>
        <v>0</v>
      </c>
      <c r="N249" s="42">
        <f t="shared" si="119"/>
        <v>0</v>
      </c>
      <c r="O249" s="45"/>
      <c r="P249" s="417"/>
      <c r="Q249" s="245"/>
      <c r="R249" s="238"/>
      <c r="S249" s="238"/>
      <c r="T249" s="238"/>
      <c r="U249" s="489">
        <f t="shared" si="117"/>
        <v>80</v>
      </c>
      <c r="Y249" s="500"/>
      <c r="AC249" s="238"/>
      <c r="AD249" s="238"/>
    </row>
    <row r="250" spans="1:30" s="31" customFormat="1" x14ac:dyDescent="0.2">
      <c r="A250" s="135" t="s">
        <v>440</v>
      </c>
      <c r="B250" s="136" t="s">
        <v>439</v>
      </c>
      <c r="C250" s="137">
        <v>160</v>
      </c>
      <c r="D250" s="256"/>
      <c r="E250" s="137">
        <f>C250+D250</f>
        <v>160</v>
      </c>
      <c r="F250" s="137">
        <f>G250+H250+I250+J250</f>
        <v>160</v>
      </c>
      <c r="G250" s="137">
        <v>40</v>
      </c>
      <c r="H250" s="137">
        <v>40</v>
      </c>
      <c r="I250" s="137">
        <v>40</v>
      </c>
      <c r="J250" s="137">
        <v>40</v>
      </c>
      <c r="K250" s="567">
        <v>0</v>
      </c>
      <c r="L250" s="968">
        <v>0</v>
      </c>
      <c r="M250" s="968">
        <v>0</v>
      </c>
      <c r="N250" s="968">
        <v>0</v>
      </c>
      <c r="O250" s="47">
        <v>1</v>
      </c>
      <c r="P250" s="417"/>
      <c r="Q250" s="293"/>
      <c r="R250" s="294"/>
      <c r="S250" s="239"/>
      <c r="T250" s="239"/>
      <c r="U250" s="499">
        <f t="shared" si="117"/>
        <v>80</v>
      </c>
      <c r="Y250" s="500"/>
      <c r="AC250" s="239"/>
      <c r="AD250" s="239"/>
    </row>
    <row r="251" spans="1:30" s="31" customFormat="1" ht="13.5" hidden="1" thickBot="1" x14ac:dyDescent="0.25">
      <c r="A251" s="629" t="s">
        <v>438</v>
      </c>
      <c r="B251" s="630" t="s">
        <v>437</v>
      </c>
      <c r="C251" s="631"/>
      <c r="D251" s="631"/>
      <c r="E251" s="631">
        <f>C251+D251</f>
        <v>0</v>
      </c>
      <c r="F251" s="631">
        <f>G251+H251+I251+J251</f>
        <v>0</v>
      </c>
      <c r="G251" s="631"/>
      <c r="H251" s="631"/>
      <c r="I251" s="631"/>
      <c r="J251" s="631"/>
      <c r="K251" s="28">
        <v>0</v>
      </c>
      <c r="L251" s="28">
        <v>0</v>
      </c>
      <c r="M251" s="28">
        <v>0</v>
      </c>
      <c r="N251" s="28">
        <v>0</v>
      </c>
      <c r="O251" s="47">
        <v>1</v>
      </c>
      <c r="Q251" s="278">
        <v>50</v>
      </c>
    </row>
    <row r="252" spans="1:30" s="44" customFormat="1" x14ac:dyDescent="0.2">
      <c r="A252" s="139" t="s">
        <v>436</v>
      </c>
      <c r="B252" s="140" t="s">
        <v>435</v>
      </c>
      <c r="C252" s="141">
        <f t="shared" ref="C252:X252" si="120">C253+C254+C255+C256</f>
        <v>1180</v>
      </c>
      <c r="D252" s="141">
        <f t="shared" si="120"/>
        <v>150</v>
      </c>
      <c r="E252" s="141">
        <f t="shared" si="120"/>
        <v>1330</v>
      </c>
      <c r="F252" s="141">
        <f t="shared" si="120"/>
        <v>1330</v>
      </c>
      <c r="G252" s="141">
        <f t="shared" si="120"/>
        <v>360</v>
      </c>
      <c r="H252" s="141">
        <f t="shared" si="120"/>
        <v>305</v>
      </c>
      <c r="I252" s="141">
        <f t="shared" si="120"/>
        <v>405</v>
      </c>
      <c r="J252" s="141">
        <f t="shared" si="120"/>
        <v>260</v>
      </c>
      <c r="K252" s="558">
        <f t="shared" si="120"/>
        <v>0</v>
      </c>
      <c r="L252" s="141">
        <f t="shared" si="120"/>
        <v>0</v>
      </c>
      <c r="M252" s="141">
        <f t="shared" si="120"/>
        <v>0</v>
      </c>
      <c r="N252" s="141">
        <f t="shared" si="120"/>
        <v>0</v>
      </c>
      <c r="O252" s="141">
        <f t="shared" si="120"/>
        <v>4</v>
      </c>
      <c r="P252" s="141">
        <f t="shared" si="120"/>
        <v>0</v>
      </c>
      <c r="Q252" s="141">
        <f t="shared" si="120"/>
        <v>0</v>
      </c>
      <c r="R252" s="141">
        <f t="shared" si="120"/>
        <v>0</v>
      </c>
      <c r="S252" s="141">
        <f t="shared" si="120"/>
        <v>0</v>
      </c>
      <c r="T252" s="141">
        <f t="shared" si="120"/>
        <v>0</v>
      </c>
      <c r="U252" s="141">
        <f t="shared" si="120"/>
        <v>665</v>
      </c>
      <c r="V252" s="141">
        <f t="shared" si="120"/>
        <v>0</v>
      </c>
      <c r="W252" s="141">
        <f t="shared" si="120"/>
        <v>0</v>
      </c>
      <c r="X252" s="528">
        <f t="shared" si="120"/>
        <v>0</v>
      </c>
      <c r="Y252" s="141"/>
      <c r="AC252" s="238"/>
      <c r="AD252" s="238"/>
    </row>
    <row r="253" spans="1:30" s="31" customFormat="1" x14ac:dyDescent="0.2">
      <c r="A253" s="135" t="s">
        <v>434</v>
      </c>
      <c r="B253" s="136" t="s">
        <v>433</v>
      </c>
      <c r="C253" s="137">
        <v>350</v>
      </c>
      <c r="D253" s="269"/>
      <c r="E253" s="137">
        <f>C253+D253</f>
        <v>350</v>
      </c>
      <c r="F253" s="137">
        <f>G253+H253+I253+J253</f>
        <v>350</v>
      </c>
      <c r="G253" s="137">
        <v>100</v>
      </c>
      <c r="H253" s="137">
        <v>100</v>
      </c>
      <c r="I253" s="137">
        <v>100</v>
      </c>
      <c r="J253" s="137">
        <v>50</v>
      </c>
      <c r="K253" s="567">
        <v>0</v>
      </c>
      <c r="L253" s="968">
        <v>0</v>
      </c>
      <c r="M253" s="968">
        <v>0</v>
      </c>
      <c r="N253" s="968">
        <v>0</v>
      </c>
      <c r="O253" s="47">
        <v>1</v>
      </c>
      <c r="P253" s="417"/>
      <c r="Q253" s="245"/>
      <c r="R253" s="240"/>
      <c r="S253" s="265"/>
      <c r="T253" s="239"/>
      <c r="U253" s="500">
        <f>G253+H253</f>
        <v>200</v>
      </c>
      <c r="Y253" s="500"/>
      <c r="AC253" s="239"/>
      <c r="AD253" s="239"/>
    </row>
    <row r="254" spans="1:30" s="31" customFormat="1" x14ac:dyDescent="0.2">
      <c r="A254" s="429" t="s">
        <v>432</v>
      </c>
      <c r="B254" s="430" t="s">
        <v>431</v>
      </c>
      <c r="C254" s="431">
        <v>250</v>
      </c>
      <c r="D254" s="433">
        <v>50</v>
      </c>
      <c r="E254" s="431">
        <f>C254+D254</f>
        <v>300</v>
      </c>
      <c r="F254" s="431">
        <f>G254+H254+I254+J254</f>
        <v>300</v>
      </c>
      <c r="G254" s="431">
        <v>100</v>
      </c>
      <c r="H254" s="431">
        <v>50</v>
      </c>
      <c r="I254" s="432">
        <v>100</v>
      </c>
      <c r="J254" s="431">
        <v>50</v>
      </c>
      <c r="K254" s="567">
        <v>0</v>
      </c>
      <c r="L254" s="968">
        <v>0</v>
      </c>
      <c r="M254" s="968">
        <v>0</v>
      </c>
      <c r="N254" s="968">
        <v>0</v>
      </c>
      <c r="O254" s="47">
        <v>1</v>
      </c>
      <c r="P254" s="417"/>
      <c r="Q254" s="293"/>
      <c r="R254" s="294"/>
      <c r="S254" s="265"/>
      <c r="T254" s="239"/>
      <c r="U254" s="500">
        <f t="shared" ref="U254:U262" si="121">G254+H254</f>
        <v>150</v>
      </c>
      <c r="Y254" s="500"/>
      <c r="Z254" s="530"/>
      <c r="AA254" s="428"/>
    </row>
    <row r="255" spans="1:30" s="31" customFormat="1" x14ac:dyDescent="0.2">
      <c r="A255" s="429" t="s">
        <v>430</v>
      </c>
      <c r="B255" s="430" t="s">
        <v>429</v>
      </c>
      <c r="C255" s="431">
        <v>550</v>
      </c>
      <c r="D255" s="433">
        <v>100</v>
      </c>
      <c r="E255" s="431">
        <f>C255+D255</f>
        <v>650</v>
      </c>
      <c r="F255" s="431">
        <f>G255+H255+I255+J255</f>
        <v>650</v>
      </c>
      <c r="G255" s="431">
        <v>150</v>
      </c>
      <c r="H255" s="431">
        <v>150</v>
      </c>
      <c r="I255" s="432">
        <v>200</v>
      </c>
      <c r="J255" s="432">
        <v>150</v>
      </c>
      <c r="K255" s="567">
        <v>0</v>
      </c>
      <c r="L255" s="968">
        <v>0</v>
      </c>
      <c r="M255" s="968">
        <v>0</v>
      </c>
      <c r="N255" s="968">
        <v>0</v>
      </c>
      <c r="O255" s="47">
        <v>1</v>
      </c>
      <c r="P255" s="417"/>
      <c r="Q255" s="291"/>
      <c r="R255" s="264"/>
      <c r="S255" s="265"/>
      <c r="T255" s="239"/>
      <c r="U255" s="500">
        <f t="shared" si="121"/>
        <v>300</v>
      </c>
      <c r="Y255" s="500"/>
    </row>
    <row r="256" spans="1:30" s="31" customFormat="1" x14ac:dyDescent="0.2">
      <c r="A256" s="135" t="s">
        <v>428</v>
      </c>
      <c r="B256" s="136" t="s">
        <v>427</v>
      </c>
      <c r="C256" s="137">
        <v>30</v>
      </c>
      <c r="D256" s="269"/>
      <c r="E256" s="137">
        <f>C256+D256</f>
        <v>30</v>
      </c>
      <c r="F256" s="137">
        <f>G256+H256+I256+J256</f>
        <v>30</v>
      </c>
      <c r="G256" s="137">
        <v>10</v>
      </c>
      <c r="H256" s="137">
        <v>5</v>
      </c>
      <c r="I256" s="137">
        <v>5</v>
      </c>
      <c r="J256" s="137">
        <v>10</v>
      </c>
      <c r="K256" s="567">
        <v>0</v>
      </c>
      <c r="L256" s="968">
        <v>0</v>
      </c>
      <c r="M256" s="968">
        <v>0</v>
      </c>
      <c r="N256" s="968">
        <v>0</v>
      </c>
      <c r="O256" s="47">
        <v>1</v>
      </c>
      <c r="P256" s="417"/>
      <c r="Q256" s="245"/>
      <c r="R256" s="264"/>
      <c r="S256" s="265"/>
      <c r="T256" s="239"/>
      <c r="U256" s="500">
        <f t="shared" si="121"/>
        <v>15</v>
      </c>
      <c r="Y256" s="500"/>
    </row>
    <row r="257" spans="1:27" s="44" customFormat="1" x14ac:dyDescent="0.2">
      <c r="A257" s="139" t="s">
        <v>426</v>
      </c>
      <c r="B257" s="140" t="s">
        <v>425</v>
      </c>
      <c r="C257" s="141">
        <f t="shared" ref="C257:N257" si="122">C258+C259+C260</f>
        <v>70</v>
      </c>
      <c r="D257" s="141">
        <f t="shared" si="122"/>
        <v>0</v>
      </c>
      <c r="E257" s="141">
        <f t="shared" si="122"/>
        <v>70</v>
      </c>
      <c r="F257" s="141">
        <f t="shared" si="122"/>
        <v>70</v>
      </c>
      <c r="G257" s="141">
        <f t="shared" si="122"/>
        <v>40</v>
      </c>
      <c r="H257" s="141">
        <f t="shared" si="122"/>
        <v>30</v>
      </c>
      <c r="I257" s="141">
        <f t="shared" si="122"/>
        <v>0</v>
      </c>
      <c r="J257" s="141">
        <f t="shared" si="122"/>
        <v>0</v>
      </c>
      <c r="K257" s="574">
        <f t="shared" si="122"/>
        <v>0</v>
      </c>
      <c r="L257" s="42">
        <f t="shared" si="122"/>
        <v>0</v>
      </c>
      <c r="M257" s="42">
        <f t="shared" si="122"/>
        <v>0</v>
      </c>
      <c r="N257" s="42">
        <f t="shared" si="122"/>
        <v>0</v>
      </c>
      <c r="O257" s="45"/>
      <c r="P257" s="417"/>
      <c r="Q257" s="245"/>
      <c r="R257" s="238"/>
      <c r="S257" s="238"/>
      <c r="T257" s="238"/>
      <c r="U257" s="503">
        <f t="shared" si="121"/>
        <v>70</v>
      </c>
      <c r="Y257" s="500"/>
    </row>
    <row r="258" spans="1:27" s="31" customFormat="1" x14ac:dyDescent="0.2">
      <c r="A258" s="135" t="s">
        <v>424</v>
      </c>
      <c r="B258" s="136" t="s">
        <v>423</v>
      </c>
      <c r="C258" s="137">
        <v>10</v>
      </c>
      <c r="D258" s="137"/>
      <c r="E258" s="137">
        <f>C258+D258</f>
        <v>10</v>
      </c>
      <c r="F258" s="137">
        <f>G258+H258+I258+J258</f>
        <v>10</v>
      </c>
      <c r="G258" s="137">
        <v>5</v>
      </c>
      <c r="H258" s="137">
        <v>5</v>
      </c>
      <c r="I258" s="137">
        <v>0</v>
      </c>
      <c r="J258" s="137">
        <v>0</v>
      </c>
      <c r="K258" s="567">
        <v>0</v>
      </c>
      <c r="L258" s="968">
        <v>0</v>
      </c>
      <c r="M258" s="968">
        <v>0</v>
      </c>
      <c r="N258" s="968">
        <v>0</v>
      </c>
      <c r="O258" s="47">
        <v>1</v>
      </c>
      <c r="P258" s="417"/>
      <c r="Q258" s="244"/>
      <c r="R258" s="239"/>
      <c r="S258" s="239"/>
      <c r="T258" s="239"/>
      <c r="U258" s="500">
        <f t="shared" si="121"/>
        <v>10</v>
      </c>
      <c r="Y258" s="500"/>
    </row>
    <row r="259" spans="1:27" s="31" customFormat="1" x14ac:dyDescent="0.2">
      <c r="A259" s="135" t="s">
        <v>422</v>
      </c>
      <c r="B259" s="136" t="s">
        <v>421</v>
      </c>
      <c r="C259" s="137">
        <v>10</v>
      </c>
      <c r="D259" s="137"/>
      <c r="E259" s="137">
        <f>C259+D259</f>
        <v>10</v>
      </c>
      <c r="F259" s="137">
        <f>G259+H259+I259+J259</f>
        <v>10</v>
      </c>
      <c r="G259" s="137">
        <v>10</v>
      </c>
      <c r="H259" s="137">
        <v>0</v>
      </c>
      <c r="I259" s="137">
        <v>0</v>
      </c>
      <c r="J259" s="137">
        <v>0</v>
      </c>
      <c r="K259" s="567">
        <v>0</v>
      </c>
      <c r="L259" s="968">
        <v>0</v>
      </c>
      <c r="M259" s="968">
        <v>0</v>
      </c>
      <c r="N259" s="968">
        <v>0</v>
      </c>
      <c r="O259" s="47">
        <v>1</v>
      </c>
      <c r="P259" s="417"/>
      <c r="Q259" s="244"/>
      <c r="R259" s="239"/>
      <c r="S259" s="239"/>
      <c r="T259" s="239"/>
      <c r="U259" s="500">
        <f t="shared" si="121"/>
        <v>10</v>
      </c>
      <c r="Y259" s="500"/>
    </row>
    <row r="260" spans="1:27" s="31" customFormat="1" x14ac:dyDescent="0.2">
      <c r="A260" s="135" t="s">
        <v>420</v>
      </c>
      <c r="B260" s="136" t="s">
        <v>419</v>
      </c>
      <c r="C260" s="48">
        <v>50</v>
      </c>
      <c r="D260" s="231"/>
      <c r="E260" s="48">
        <f>C260+D260</f>
        <v>50</v>
      </c>
      <c r="F260" s="137">
        <f>G260+H260+I260+J260</f>
        <v>50</v>
      </c>
      <c r="G260" s="222">
        <v>25</v>
      </c>
      <c r="H260" s="137">
        <v>25</v>
      </c>
      <c r="I260" s="137">
        <v>0</v>
      </c>
      <c r="J260" s="137">
        <v>0</v>
      </c>
      <c r="K260" s="567">
        <v>0</v>
      </c>
      <c r="L260" s="968">
        <v>0</v>
      </c>
      <c r="M260" s="968">
        <v>0</v>
      </c>
      <c r="N260" s="968">
        <v>0</v>
      </c>
      <c r="O260" s="47">
        <v>1</v>
      </c>
      <c r="P260" s="417"/>
      <c r="Q260" s="244"/>
      <c r="R260" s="239"/>
      <c r="S260" s="239"/>
      <c r="T260" s="239"/>
      <c r="U260" s="500">
        <f t="shared" si="121"/>
        <v>50</v>
      </c>
      <c r="Y260" s="500"/>
    </row>
    <row r="261" spans="1:27" s="44" customFormat="1" x14ac:dyDescent="0.2">
      <c r="A261" s="139" t="s">
        <v>418</v>
      </c>
      <c r="B261" s="140" t="s">
        <v>417</v>
      </c>
      <c r="C261" s="141">
        <f t="shared" ref="C261:N261" si="123">C262+C263</f>
        <v>8</v>
      </c>
      <c r="D261" s="141">
        <f t="shared" si="123"/>
        <v>0</v>
      </c>
      <c r="E261" s="141">
        <f t="shared" si="123"/>
        <v>8</v>
      </c>
      <c r="F261" s="141">
        <f t="shared" si="123"/>
        <v>8</v>
      </c>
      <c r="G261" s="141">
        <f t="shared" si="123"/>
        <v>2</v>
      </c>
      <c r="H261" s="141">
        <f t="shared" si="123"/>
        <v>2</v>
      </c>
      <c r="I261" s="141">
        <f t="shared" si="123"/>
        <v>2</v>
      </c>
      <c r="J261" s="141">
        <f t="shared" si="123"/>
        <v>2</v>
      </c>
      <c r="K261" s="574">
        <f t="shared" si="123"/>
        <v>0</v>
      </c>
      <c r="L261" s="42">
        <f t="shared" si="123"/>
        <v>0</v>
      </c>
      <c r="M261" s="42">
        <f t="shared" si="123"/>
        <v>0</v>
      </c>
      <c r="N261" s="42">
        <f t="shared" si="123"/>
        <v>0</v>
      </c>
      <c r="O261" s="45"/>
      <c r="P261" s="417"/>
      <c r="Q261" s="245"/>
      <c r="R261" s="238"/>
      <c r="S261" s="238"/>
      <c r="T261" s="238"/>
      <c r="U261" s="503">
        <f t="shared" si="121"/>
        <v>4</v>
      </c>
      <c r="Y261" s="500"/>
    </row>
    <row r="262" spans="1:27" s="31" customFormat="1" x14ac:dyDescent="0.2">
      <c r="A262" s="135" t="s">
        <v>416</v>
      </c>
      <c r="B262" s="136" t="s">
        <v>415</v>
      </c>
      <c r="C262" s="137">
        <v>8</v>
      </c>
      <c r="D262" s="137"/>
      <c r="E262" s="137">
        <f t="shared" ref="E262:E277" si="124">C262+D262</f>
        <v>8</v>
      </c>
      <c r="F262" s="137">
        <f t="shared" ref="F262:F277" si="125">G262+H262+I262+J262</f>
        <v>8</v>
      </c>
      <c r="G262" s="137">
        <v>2</v>
      </c>
      <c r="H262" s="137">
        <v>2</v>
      </c>
      <c r="I262" s="137">
        <v>2</v>
      </c>
      <c r="J262" s="137">
        <v>2</v>
      </c>
      <c r="K262" s="567">
        <v>0</v>
      </c>
      <c r="L262" s="968">
        <v>0</v>
      </c>
      <c r="M262" s="968">
        <v>0</v>
      </c>
      <c r="N262" s="968">
        <v>0</v>
      </c>
      <c r="O262" s="47">
        <v>1</v>
      </c>
      <c r="P262" s="417"/>
      <c r="Q262" s="244"/>
      <c r="R262" s="239"/>
      <c r="S262" s="239"/>
      <c r="T262" s="239"/>
      <c r="U262" s="500">
        <f t="shared" si="121"/>
        <v>4</v>
      </c>
      <c r="Y262" s="500"/>
    </row>
    <row r="263" spans="1:27" s="31" customFormat="1" hidden="1" x14ac:dyDescent="0.2">
      <c r="A263" s="629" t="s">
        <v>414</v>
      </c>
      <c r="B263" s="630" t="s">
        <v>413</v>
      </c>
      <c r="C263" s="631"/>
      <c r="D263" s="631"/>
      <c r="E263" s="631">
        <f t="shared" si="124"/>
        <v>0</v>
      </c>
      <c r="F263" s="631">
        <f t="shared" si="125"/>
        <v>0</v>
      </c>
      <c r="G263" s="631"/>
      <c r="H263" s="631"/>
      <c r="I263" s="631"/>
      <c r="J263" s="631"/>
      <c r="K263" s="28">
        <v>0</v>
      </c>
      <c r="L263" s="28">
        <v>0</v>
      </c>
      <c r="M263" s="28">
        <v>0</v>
      </c>
      <c r="N263" s="28">
        <v>0</v>
      </c>
      <c r="O263" s="47">
        <v>1</v>
      </c>
      <c r="Q263" s="393">
        <v>70</v>
      </c>
    </row>
    <row r="264" spans="1:27" s="44" customFormat="1" x14ac:dyDescent="0.2">
      <c r="A264" s="139" t="s">
        <v>412</v>
      </c>
      <c r="B264" s="140" t="s">
        <v>411</v>
      </c>
      <c r="C264" s="141">
        <v>30</v>
      </c>
      <c r="D264" s="141"/>
      <c r="E264" s="141">
        <f t="shared" si="124"/>
        <v>30</v>
      </c>
      <c r="F264" s="141">
        <f t="shared" si="125"/>
        <v>30</v>
      </c>
      <c r="G264" s="141">
        <v>10</v>
      </c>
      <c r="H264" s="141">
        <v>0</v>
      </c>
      <c r="I264" s="141">
        <v>10</v>
      </c>
      <c r="J264" s="141">
        <v>10</v>
      </c>
      <c r="K264" s="574">
        <v>0</v>
      </c>
      <c r="L264" s="42">
        <v>0</v>
      </c>
      <c r="M264" s="42">
        <v>0</v>
      </c>
      <c r="N264" s="42">
        <v>0</v>
      </c>
      <c r="O264" s="45">
        <v>1</v>
      </c>
      <c r="P264" s="417"/>
      <c r="Q264" s="245"/>
      <c r="R264" s="238"/>
      <c r="S264" s="238"/>
      <c r="T264" s="238"/>
      <c r="U264" s="502">
        <f>G264+H264</f>
        <v>10</v>
      </c>
      <c r="Y264" s="500"/>
    </row>
    <row r="265" spans="1:27" s="44" customFormat="1" hidden="1" x14ac:dyDescent="0.2">
      <c r="A265" s="632" t="s">
        <v>410</v>
      </c>
      <c r="B265" s="633" t="s">
        <v>409</v>
      </c>
      <c r="C265" s="634"/>
      <c r="D265" s="634"/>
      <c r="E265" s="634">
        <f t="shared" si="124"/>
        <v>0</v>
      </c>
      <c r="F265" s="634">
        <f t="shared" si="125"/>
        <v>0</v>
      </c>
      <c r="G265" s="634"/>
      <c r="H265" s="634"/>
      <c r="I265" s="634"/>
      <c r="J265" s="634"/>
      <c r="K265" s="24">
        <v>0</v>
      </c>
      <c r="L265" s="24">
        <v>0</v>
      </c>
      <c r="M265" s="24">
        <v>0</v>
      </c>
      <c r="N265" s="24">
        <v>0</v>
      </c>
      <c r="O265" s="45">
        <v>1</v>
      </c>
      <c r="Q265" s="393">
        <v>15</v>
      </c>
    </row>
    <row r="266" spans="1:27" s="44" customFormat="1" x14ac:dyDescent="0.2">
      <c r="A266" s="139" t="s">
        <v>408</v>
      </c>
      <c r="B266" s="140" t="s">
        <v>407</v>
      </c>
      <c r="C266" s="141">
        <v>2</v>
      </c>
      <c r="D266" s="141"/>
      <c r="E266" s="141">
        <f t="shared" si="124"/>
        <v>2</v>
      </c>
      <c r="F266" s="141">
        <f t="shared" si="125"/>
        <v>2</v>
      </c>
      <c r="G266" s="141">
        <v>1</v>
      </c>
      <c r="H266" s="141">
        <v>0</v>
      </c>
      <c r="I266" s="141">
        <v>0</v>
      </c>
      <c r="J266" s="141">
        <v>1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</v>
      </c>
      <c r="Y266" s="500"/>
      <c r="AA266" s="537"/>
    </row>
    <row r="267" spans="1:27" s="44" customFormat="1" x14ac:dyDescent="0.2">
      <c r="A267" s="999" t="s">
        <v>406</v>
      </c>
      <c r="B267" s="1000" t="s">
        <v>405</v>
      </c>
      <c r="C267" s="1001">
        <v>2</v>
      </c>
      <c r="D267" s="1021">
        <v>10</v>
      </c>
      <c r="E267" s="1001">
        <f t="shared" si="124"/>
        <v>12</v>
      </c>
      <c r="F267" s="1001">
        <f t="shared" si="125"/>
        <v>12</v>
      </c>
      <c r="G267" s="1001">
        <v>2</v>
      </c>
      <c r="H267" s="1002">
        <v>10</v>
      </c>
      <c r="I267" s="1001">
        <v>0</v>
      </c>
      <c r="J267" s="1001">
        <v>0</v>
      </c>
      <c r="K267" s="57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  <c r="U267" s="502">
        <f t="shared" ref="U267:U269" si="126">G267+H267</f>
        <v>12</v>
      </c>
      <c r="Y267" s="500"/>
      <c r="AA267" s="537"/>
    </row>
    <row r="268" spans="1:27" s="44" customFormat="1" x14ac:dyDescent="0.2">
      <c r="A268" s="139" t="s">
        <v>404</v>
      </c>
      <c r="B268" s="140" t="s">
        <v>403</v>
      </c>
      <c r="C268" s="141">
        <v>25</v>
      </c>
      <c r="D268" s="141"/>
      <c r="E268" s="141">
        <f t="shared" si="124"/>
        <v>25</v>
      </c>
      <c r="F268" s="141">
        <f t="shared" si="125"/>
        <v>25</v>
      </c>
      <c r="G268" s="141">
        <v>10</v>
      </c>
      <c r="H268" s="141">
        <v>5</v>
      </c>
      <c r="I268" s="141">
        <v>5</v>
      </c>
      <c r="J268" s="141">
        <v>5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 t="shared" si="126"/>
        <v>15</v>
      </c>
      <c r="Y268" s="500"/>
      <c r="Z268" s="531"/>
      <c r="AA268" s="407"/>
    </row>
    <row r="269" spans="1:27" s="44" customFormat="1" x14ac:dyDescent="0.2">
      <c r="A269" s="139" t="s">
        <v>402</v>
      </c>
      <c r="B269" s="140" t="s">
        <v>401</v>
      </c>
      <c r="C269" s="141">
        <v>25</v>
      </c>
      <c r="D269" s="141"/>
      <c r="E269" s="141">
        <f t="shared" si="124"/>
        <v>25</v>
      </c>
      <c r="F269" s="141">
        <f t="shared" si="125"/>
        <v>25</v>
      </c>
      <c r="G269" s="141">
        <v>10</v>
      </c>
      <c r="H269" s="141">
        <v>5</v>
      </c>
      <c r="I269" s="141">
        <v>5</v>
      </c>
      <c r="J269" s="141">
        <v>5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si="126"/>
        <v>15</v>
      </c>
      <c r="Y269" s="500"/>
      <c r="AA269" s="537"/>
    </row>
    <row r="270" spans="1:27" s="44" customFormat="1" hidden="1" x14ac:dyDescent="0.2">
      <c r="A270" s="635" t="s">
        <v>400</v>
      </c>
      <c r="B270" s="636" t="s">
        <v>399</v>
      </c>
      <c r="C270" s="637"/>
      <c r="D270" s="637"/>
      <c r="E270" s="637">
        <f t="shared" si="124"/>
        <v>0</v>
      </c>
      <c r="F270" s="637">
        <f t="shared" si="125"/>
        <v>0</v>
      </c>
      <c r="G270" s="637"/>
      <c r="H270" s="637"/>
      <c r="I270" s="637"/>
      <c r="J270" s="637"/>
      <c r="K270" s="24">
        <v>0</v>
      </c>
      <c r="L270" s="24">
        <v>0</v>
      </c>
      <c r="M270" s="24">
        <v>0</v>
      </c>
      <c r="N270" s="24">
        <v>0</v>
      </c>
      <c r="O270" s="45">
        <v>1</v>
      </c>
      <c r="Q270" s="394">
        <v>24</v>
      </c>
    </row>
    <row r="271" spans="1:27" s="18" customFormat="1" hidden="1" x14ac:dyDescent="0.2">
      <c r="A271" s="22" t="s">
        <v>398</v>
      </c>
      <c r="B271" s="21" t="s">
        <v>397</v>
      </c>
      <c r="C271" s="20"/>
      <c r="D271" s="20"/>
      <c r="E271" s="20">
        <f t="shared" si="124"/>
        <v>0</v>
      </c>
      <c r="F271" s="20">
        <f t="shared" si="125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3">
        <v>24</v>
      </c>
    </row>
    <row r="272" spans="1:27" s="18" customFormat="1" hidden="1" x14ac:dyDescent="0.2">
      <c r="A272" s="22" t="s">
        <v>396</v>
      </c>
      <c r="B272" s="21" t="s">
        <v>395</v>
      </c>
      <c r="C272" s="20"/>
      <c r="D272" s="20"/>
      <c r="E272" s="20">
        <f t="shared" si="124"/>
        <v>0</v>
      </c>
      <c r="F272" s="20">
        <f t="shared" si="125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27" s="18" customFormat="1" ht="25.5" hidden="1" x14ac:dyDescent="0.2">
      <c r="A273" s="22" t="s">
        <v>394</v>
      </c>
      <c r="B273" s="21" t="s">
        <v>393</v>
      </c>
      <c r="C273" s="20"/>
      <c r="D273" s="20"/>
      <c r="E273" s="20">
        <f t="shared" si="124"/>
        <v>0</v>
      </c>
      <c r="F273" s="20">
        <f t="shared" si="125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6">
        <v>0</v>
      </c>
    </row>
    <row r="274" spans="1:27" s="18" customFormat="1" hidden="1" x14ac:dyDescent="0.2">
      <c r="A274" s="22" t="s">
        <v>392</v>
      </c>
      <c r="B274" s="21" t="s">
        <v>391</v>
      </c>
      <c r="C274" s="20"/>
      <c r="D274" s="20"/>
      <c r="E274" s="20">
        <f t="shared" si="124"/>
        <v>0</v>
      </c>
      <c r="F274" s="20">
        <f t="shared" si="125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3">
        <v>0</v>
      </c>
    </row>
    <row r="275" spans="1:27" s="18" customFormat="1" hidden="1" x14ac:dyDescent="0.2">
      <c r="A275" s="22" t="s">
        <v>390</v>
      </c>
      <c r="B275" s="21" t="s">
        <v>389</v>
      </c>
      <c r="C275" s="20"/>
      <c r="D275" s="20"/>
      <c r="E275" s="20">
        <f t="shared" si="124"/>
        <v>0</v>
      </c>
      <c r="F275" s="20">
        <f t="shared" si="125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132">
        <v>0</v>
      </c>
    </row>
    <row r="276" spans="1:27" s="18" customFormat="1" hidden="1" x14ac:dyDescent="0.2">
      <c r="A276" s="22" t="s">
        <v>388</v>
      </c>
      <c r="B276" s="21" t="s">
        <v>387</v>
      </c>
      <c r="C276" s="20"/>
      <c r="D276" s="20"/>
      <c r="E276" s="20">
        <f t="shared" si="124"/>
        <v>0</v>
      </c>
      <c r="F276" s="20">
        <f t="shared" si="125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27" s="18" customFormat="1" hidden="1" x14ac:dyDescent="0.2">
      <c r="A277" s="22" t="s">
        <v>386</v>
      </c>
      <c r="B277" s="21" t="s">
        <v>385</v>
      </c>
      <c r="C277" s="20"/>
      <c r="D277" s="20"/>
      <c r="E277" s="20">
        <f t="shared" si="124"/>
        <v>0</v>
      </c>
      <c r="F277" s="20">
        <f t="shared" si="125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</row>
    <row r="278" spans="1:27" s="18" customFormat="1" hidden="1" x14ac:dyDescent="0.2">
      <c r="A278" s="22" t="s">
        <v>384</v>
      </c>
      <c r="B278" s="21" t="s">
        <v>383</v>
      </c>
      <c r="C278" s="20">
        <f t="shared" ref="C278:N278" si="127">C279+C280</f>
        <v>0</v>
      </c>
      <c r="D278" s="20">
        <f t="shared" si="127"/>
        <v>0</v>
      </c>
      <c r="E278" s="20">
        <f t="shared" si="127"/>
        <v>0</v>
      </c>
      <c r="F278" s="20">
        <f t="shared" si="127"/>
        <v>0</v>
      </c>
      <c r="G278" s="20">
        <f t="shared" si="127"/>
        <v>0</v>
      </c>
      <c r="H278" s="20">
        <f t="shared" si="127"/>
        <v>0</v>
      </c>
      <c r="I278" s="20">
        <f t="shared" si="127"/>
        <v>0</v>
      </c>
      <c r="J278" s="20">
        <f t="shared" si="127"/>
        <v>0</v>
      </c>
      <c r="K278" s="20">
        <f t="shared" si="127"/>
        <v>0</v>
      </c>
      <c r="L278" s="20">
        <f t="shared" si="127"/>
        <v>0</v>
      </c>
      <c r="M278" s="20">
        <f t="shared" si="127"/>
        <v>0</v>
      </c>
      <c r="N278" s="20">
        <f t="shared" si="127"/>
        <v>0</v>
      </c>
      <c r="O278" s="19"/>
    </row>
    <row r="279" spans="1:27" hidden="1" x14ac:dyDescent="0.2">
      <c r="A279" s="17" t="s">
        <v>382</v>
      </c>
      <c r="B279" s="16" t="s">
        <v>381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27" hidden="1" x14ac:dyDescent="0.2">
      <c r="A280" s="17" t="s">
        <v>380</v>
      </c>
      <c r="B280" s="16" t="s">
        <v>379</v>
      </c>
      <c r="C280" s="15"/>
      <c r="D280" s="15"/>
      <c r="E280" s="15">
        <f>C280+D280</f>
        <v>0</v>
      </c>
      <c r="F280" s="15">
        <f>G280+H280+I280+J280</f>
        <v>0</v>
      </c>
      <c r="G280" s="15"/>
      <c r="H280" s="15"/>
      <c r="I280" s="15"/>
      <c r="J280" s="15"/>
      <c r="K280" s="15">
        <v>0</v>
      </c>
      <c r="L280" s="15">
        <v>0</v>
      </c>
      <c r="M280" s="15">
        <v>0</v>
      </c>
      <c r="N280" s="15">
        <v>0</v>
      </c>
      <c r="O280" s="2">
        <v>1</v>
      </c>
    </row>
    <row r="281" spans="1:27" s="18" customFormat="1" ht="25.5" hidden="1" x14ac:dyDescent="0.2">
      <c r="A281" s="22" t="s">
        <v>378</v>
      </c>
      <c r="B281" s="21" t="s">
        <v>377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27" s="18" customFormat="1" hidden="1" x14ac:dyDescent="0.2">
      <c r="A282" s="600" t="s">
        <v>376</v>
      </c>
      <c r="B282" s="601" t="s">
        <v>375</v>
      </c>
      <c r="C282" s="602"/>
      <c r="D282" s="602"/>
      <c r="E282" s="593">
        <f>C282+D282</f>
        <v>0</v>
      </c>
      <c r="F282" s="593">
        <f>G282+H282+I282+J282</f>
        <v>0</v>
      </c>
      <c r="G282" s="602"/>
      <c r="H282" s="602"/>
      <c r="I282" s="602"/>
      <c r="J282" s="602"/>
      <c r="K282" s="20">
        <v>0</v>
      </c>
      <c r="L282" s="20">
        <v>0</v>
      </c>
      <c r="M282" s="20">
        <v>0</v>
      </c>
      <c r="N282" s="20">
        <v>0</v>
      </c>
      <c r="O282" s="19">
        <v>1</v>
      </c>
    </row>
    <row r="283" spans="1:27" s="18" customFormat="1" x14ac:dyDescent="0.2">
      <c r="A283" s="139" t="s">
        <v>374</v>
      </c>
      <c r="B283" s="140" t="s">
        <v>373</v>
      </c>
      <c r="C283" s="141">
        <f t="shared" ref="C283:N283" si="128">C284+C285+C286+C287+C288+C289+C290+C291</f>
        <v>39</v>
      </c>
      <c r="D283" s="141">
        <f t="shared" si="128"/>
        <v>0</v>
      </c>
      <c r="E283" s="141">
        <f t="shared" si="128"/>
        <v>39</v>
      </c>
      <c r="F283" s="141">
        <f t="shared" si="128"/>
        <v>39</v>
      </c>
      <c r="G283" s="141">
        <f t="shared" si="128"/>
        <v>16</v>
      </c>
      <c r="H283" s="141">
        <f t="shared" si="128"/>
        <v>7</v>
      </c>
      <c r="I283" s="141">
        <f t="shared" si="128"/>
        <v>7</v>
      </c>
      <c r="J283" s="141">
        <f t="shared" si="128"/>
        <v>9</v>
      </c>
      <c r="K283" s="570">
        <f t="shared" si="128"/>
        <v>0</v>
      </c>
      <c r="L283" s="42">
        <f t="shared" si="128"/>
        <v>0</v>
      </c>
      <c r="M283" s="42">
        <f t="shared" si="128"/>
        <v>0</v>
      </c>
      <c r="N283" s="42">
        <f t="shared" si="128"/>
        <v>0</v>
      </c>
      <c r="O283" s="19"/>
      <c r="P283" s="417"/>
      <c r="Q283" s="245"/>
      <c r="R283" s="238"/>
      <c r="S283" s="238"/>
      <c r="T283" s="238"/>
      <c r="U283" s="501">
        <f>G283+H283</f>
        <v>23</v>
      </c>
      <c r="Y283" s="500"/>
      <c r="AA283" s="537"/>
    </row>
    <row r="284" spans="1:27" x14ac:dyDescent="0.2">
      <c r="A284" s="135" t="s">
        <v>372</v>
      </c>
      <c r="B284" s="136" t="s">
        <v>371</v>
      </c>
      <c r="C284" s="137">
        <v>4</v>
      </c>
      <c r="D284" s="256"/>
      <c r="E284" s="137">
        <f t="shared" ref="E284:E291" si="129">C284+D284</f>
        <v>4</v>
      </c>
      <c r="F284" s="137">
        <f t="shared" ref="F284:F291" si="130">G284+H284+I284+J284</f>
        <v>4</v>
      </c>
      <c r="G284" s="137">
        <v>1</v>
      </c>
      <c r="H284" s="137">
        <v>1</v>
      </c>
      <c r="I284" s="137">
        <v>1</v>
      </c>
      <c r="J284" s="137">
        <v>1</v>
      </c>
      <c r="K284" s="568">
        <v>0</v>
      </c>
      <c r="L284" s="968">
        <v>0</v>
      </c>
      <c r="M284" s="968">
        <v>0</v>
      </c>
      <c r="N284" s="968">
        <v>0</v>
      </c>
      <c r="O284" s="2">
        <v>1</v>
      </c>
      <c r="P284" s="417"/>
      <c r="Q284" s="244"/>
      <c r="R284" s="239"/>
      <c r="S284" s="239"/>
      <c r="T284" s="239"/>
      <c r="U284" s="499">
        <f>G284+H284</f>
        <v>2</v>
      </c>
      <c r="Y284" s="500"/>
      <c r="AA284" s="286"/>
    </row>
    <row r="285" spans="1:27" hidden="1" x14ac:dyDescent="0.2">
      <c r="A285" s="616" t="s">
        <v>370</v>
      </c>
      <c r="B285" s="617" t="s">
        <v>369</v>
      </c>
      <c r="C285" s="618"/>
      <c r="D285" s="618"/>
      <c r="E285" s="618">
        <f t="shared" si="129"/>
        <v>0</v>
      </c>
      <c r="F285" s="618">
        <f t="shared" si="130"/>
        <v>0</v>
      </c>
      <c r="G285" s="618"/>
      <c r="H285" s="618"/>
      <c r="I285" s="618"/>
      <c r="J285" s="618"/>
      <c r="K285" s="15">
        <v>0</v>
      </c>
      <c r="L285" s="15">
        <v>0</v>
      </c>
      <c r="M285" s="15">
        <v>0</v>
      </c>
      <c r="N285" s="15">
        <v>0</v>
      </c>
      <c r="O285" s="2">
        <v>1</v>
      </c>
    </row>
    <row r="286" spans="1:27" x14ac:dyDescent="0.2">
      <c r="A286" s="135" t="s">
        <v>368</v>
      </c>
      <c r="B286" s="136" t="s">
        <v>367</v>
      </c>
      <c r="C286" s="137">
        <v>25</v>
      </c>
      <c r="D286" s="256">
        <v>0</v>
      </c>
      <c r="E286" s="137">
        <f t="shared" si="129"/>
        <v>25</v>
      </c>
      <c r="F286" s="137">
        <f t="shared" si="130"/>
        <v>25</v>
      </c>
      <c r="G286" s="137">
        <v>10</v>
      </c>
      <c r="H286" s="137">
        <v>5</v>
      </c>
      <c r="I286" s="137">
        <v>5</v>
      </c>
      <c r="J286" s="137">
        <v>5</v>
      </c>
      <c r="K286" s="568">
        <v>0</v>
      </c>
      <c r="L286" s="968">
        <v>0</v>
      </c>
      <c r="M286" s="968">
        <v>0</v>
      </c>
      <c r="N286" s="96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15</v>
      </c>
      <c r="Y286" s="500"/>
      <c r="AA286" s="286"/>
    </row>
    <row r="287" spans="1:27" hidden="1" x14ac:dyDescent="0.2">
      <c r="A287" s="619" t="s">
        <v>366</v>
      </c>
      <c r="B287" s="620" t="s">
        <v>365</v>
      </c>
      <c r="C287" s="621"/>
      <c r="D287" s="621"/>
      <c r="E287" s="621">
        <f t="shared" si="129"/>
        <v>0</v>
      </c>
      <c r="F287" s="621">
        <f t="shared" si="130"/>
        <v>0</v>
      </c>
      <c r="G287" s="621"/>
      <c r="H287" s="621"/>
      <c r="I287" s="621"/>
      <c r="J287" s="621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idden="1" x14ac:dyDescent="0.2">
      <c r="A288" s="17" t="s">
        <v>364</v>
      </c>
      <c r="B288" s="16" t="s">
        <v>363</v>
      </c>
      <c r="C288" s="15"/>
      <c r="D288" s="15"/>
      <c r="E288" s="15">
        <f t="shared" si="129"/>
        <v>0</v>
      </c>
      <c r="F288" s="15">
        <f t="shared" si="130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7" hidden="1" x14ac:dyDescent="0.2">
      <c r="A289" s="17" t="s">
        <v>362</v>
      </c>
      <c r="B289" s="16" t="s">
        <v>361</v>
      </c>
      <c r="C289" s="15"/>
      <c r="D289" s="15"/>
      <c r="E289" s="15">
        <f t="shared" si="129"/>
        <v>0</v>
      </c>
      <c r="F289" s="15">
        <f t="shared" si="130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idden="1" x14ac:dyDescent="0.2">
      <c r="A290" s="591" t="s">
        <v>360</v>
      </c>
      <c r="B290" s="592" t="s">
        <v>359</v>
      </c>
      <c r="C290" s="593"/>
      <c r="D290" s="593"/>
      <c r="E290" s="593">
        <f t="shared" si="129"/>
        <v>0</v>
      </c>
      <c r="F290" s="593">
        <f t="shared" si="130"/>
        <v>0</v>
      </c>
      <c r="G290" s="593"/>
      <c r="H290" s="593"/>
      <c r="I290" s="593"/>
      <c r="J290" s="593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x14ac:dyDescent="0.2">
      <c r="A291" s="135" t="s">
        <v>358</v>
      </c>
      <c r="B291" s="136" t="s">
        <v>357</v>
      </c>
      <c r="C291" s="137">
        <v>10</v>
      </c>
      <c r="D291" s="137"/>
      <c r="E291" s="137">
        <f t="shared" si="129"/>
        <v>10</v>
      </c>
      <c r="F291" s="137">
        <f t="shared" si="130"/>
        <v>10</v>
      </c>
      <c r="G291" s="137">
        <v>5</v>
      </c>
      <c r="H291" s="137">
        <v>1</v>
      </c>
      <c r="I291" s="137">
        <v>1</v>
      </c>
      <c r="J291" s="137">
        <v>3</v>
      </c>
      <c r="K291" s="568">
        <v>0</v>
      </c>
      <c r="L291" s="968">
        <v>0</v>
      </c>
      <c r="M291" s="968">
        <v>0</v>
      </c>
      <c r="N291" s="968">
        <v>0</v>
      </c>
      <c r="O291" s="2">
        <v>1</v>
      </c>
      <c r="P291" s="417"/>
      <c r="Q291" s="244"/>
      <c r="R291" s="239"/>
      <c r="S291" s="239"/>
      <c r="T291" s="239"/>
      <c r="U291" s="499">
        <f>G291+H291</f>
        <v>6</v>
      </c>
      <c r="Y291" s="500"/>
      <c r="AA291" s="286"/>
    </row>
    <row r="292" spans="1:27" s="8" customFormat="1" hidden="1" x14ac:dyDescent="0.2">
      <c r="A292" s="638" t="s">
        <v>356</v>
      </c>
      <c r="B292" s="639">
        <v>30</v>
      </c>
      <c r="C292" s="640">
        <f t="shared" ref="C292:N292" si="131">C293+C296+C301</f>
        <v>0</v>
      </c>
      <c r="D292" s="640">
        <f t="shared" si="131"/>
        <v>0</v>
      </c>
      <c r="E292" s="640">
        <f t="shared" si="131"/>
        <v>0</v>
      </c>
      <c r="F292" s="640">
        <f t="shared" si="131"/>
        <v>0</v>
      </c>
      <c r="G292" s="640">
        <f t="shared" si="131"/>
        <v>0</v>
      </c>
      <c r="H292" s="640">
        <f t="shared" si="131"/>
        <v>0</v>
      </c>
      <c r="I292" s="640">
        <f t="shared" si="131"/>
        <v>0</v>
      </c>
      <c r="J292" s="640">
        <f t="shared" si="131"/>
        <v>0</v>
      </c>
      <c r="K292" s="11">
        <f t="shared" si="131"/>
        <v>0</v>
      </c>
      <c r="L292" s="11">
        <f t="shared" si="131"/>
        <v>0</v>
      </c>
      <c r="M292" s="11">
        <f t="shared" si="131"/>
        <v>0</v>
      </c>
      <c r="N292" s="11">
        <f t="shared" si="131"/>
        <v>0</v>
      </c>
      <c r="O292" s="10"/>
    </row>
    <row r="293" spans="1:27" s="18" customFormat="1" hidden="1" x14ac:dyDescent="0.2">
      <c r="A293" s="22" t="s">
        <v>355</v>
      </c>
      <c r="B293" s="21" t="s">
        <v>354</v>
      </c>
      <c r="C293" s="20">
        <f t="shared" ref="C293:N293" si="132">C294+C295</f>
        <v>0</v>
      </c>
      <c r="D293" s="20">
        <f t="shared" si="132"/>
        <v>0</v>
      </c>
      <c r="E293" s="20">
        <f t="shared" si="132"/>
        <v>0</v>
      </c>
      <c r="F293" s="20">
        <f t="shared" si="132"/>
        <v>0</v>
      </c>
      <c r="G293" s="20">
        <f t="shared" si="132"/>
        <v>0</v>
      </c>
      <c r="H293" s="20">
        <f t="shared" si="132"/>
        <v>0</v>
      </c>
      <c r="I293" s="20">
        <f t="shared" si="132"/>
        <v>0</v>
      </c>
      <c r="J293" s="20">
        <f t="shared" si="132"/>
        <v>0</v>
      </c>
      <c r="K293" s="20">
        <f t="shared" si="132"/>
        <v>0</v>
      </c>
      <c r="L293" s="20">
        <f t="shared" si="132"/>
        <v>0</v>
      </c>
      <c r="M293" s="20">
        <f t="shared" si="132"/>
        <v>0</v>
      </c>
      <c r="N293" s="20">
        <f t="shared" si="132"/>
        <v>0</v>
      </c>
      <c r="O293" s="19"/>
    </row>
    <row r="294" spans="1:27" hidden="1" x14ac:dyDescent="0.2">
      <c r="A294" s="17" t="s">
        <v>353</v>
      </c>
      <c r="B294" s="16" t="s">
        <v>352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27" hidden="1" x14ac:dyDescent="0.2">
      <c r="A295" s="17" t="s">
        <v>351</v>
      </c>
      <c r="B295" s="16" t="s">
        <v>350</v>
      </c>
      <c r="C295" s="15"/>
      <c r="D295" s="15"/>
      <c r="E295" s="15">
        <f>C295+D295</f>
        <v>0</v>
      </c>
      <c r="F295" s="15">
        <f>G295+H295+I295+J295</f>
        <v>0</v>
      </c>
      <c r="G295" s="15"/>
      <c r="H295" s="15"/>
      <c r="I295" s="15"/>
      <c r="J295" s="15"/>
      <c r="K295" s="15">
        <v>0</v>
      </c>
      <c r="L295" s="15">
        <v>0</v>
      </c>
      <c r="M295" s="15">
        <v>0</v>
      </c>
      <c r="N295" s="15">
        <v>0</v>
      </c>
      <c r="O295" s="2">
        <v>1</v>
      </c>
    </row>
    <row r="296" spans="1:27" s="18" customFormat="1" hidden="1" x14ac:dyDescent="0.2">
      <c r="A296" s="22" t="s">
        <v>349</v>
      </c>
      <c r="B296" s="21" t="s">
        <v>348</v>
      </c>
      <c r="C296" s="20">
        <f t="shared" ref="C296:N296" si="133">C297+C298+C299+C300</f>
        <v>0</v>
      </c>
      <c r="D296" s="20">
        <f t="shared" si="133"/>
        <v>0</v>
      </c>
      <c r="E296" s="20">
        <f t="shared" si="133"/>
        <v>0</v>
      </c>
      <c r="F296" s="20">
        <f t="shared" si="133"/>
        <v>0</v>
      </c>
      <c r="G296" s="20">
        <f t="shared" si="133"/>
        <v>0</v>
      </c>
      <c r="H296" s="20">
        <f t="shared" si="133"/>
        <v>0</v>
      </c>
      <c r="I296" s="20">
        <f t="shared" si="133"/>
        <v>0</v>
      </c>
      <c r="J296" s="20">
        <f t="shared" si="133"/>
        <v>0</v>
      </c>
      <c r="K296" s="20">
        <f t="shared" si="133"/>
        <v>0</v>
      </c>
      <c r="L296" s="20">
        <f t="shared" si="133"/>
        <v>0</v>
      </c>
      <c r="M296" s="20">
        <f t="shared" si="133"/>
        <v>0</v>
      </c>
      <c r="N296" s="20">
        <f t="shared" si="133"/>
        <v>0</v>
      </c>
      <c r="O296" s="19"/>
    </row>
    <row r="297" spans="1:27" hidden="1" x14ac:dyDescent="0.2">
      <c r="A297" s="17" t="s">
        <v>347</v>
      </c>
      <c r="B297" s="16" t="s">
        <v>346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hidden="1" x14ac:dyDescent="0.2">
      <c r="A298" s="17" t="s">
        <v>345</v>
      </c>
      <c r="B298" s="16" t="s">
        <v>344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7" hidden="1" x14ac:dyDescent="0.2">
      <c r="A299" s="17" t="s">
        <v>343</v>
      </c>
      <c r="B299" s="16" t="s">
        <v>342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idden="1" x14ac:dyDescent="0.2">
      <c r="A300" s="17" t="s">
        <v>341</v>
      </c>
      <c r="B300" s="16" t="s">
        <v>340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s="18" customFormat="1" hidden="1" x14ac:dyDescent="0.2">
      <c r="A301" s="22" t="s">
        <v>339</v>
      </c>
      <c r="B301" s="21" t="s">
        <v>338</v>
      </c>
      <c r="C301" s="20">
        <f t="shared" ref="C301:N301" si="134">C302+C303+C304+C305</f>
        <v>0</v>
      </c>
      <c r="D301" s="20">
        <f t="shared" si="134"/>
        <v>0</v>
      </c>
      <c r="E301" s="20">
        <f t="shared" si="134"/>
        <v>0</v>
      </c>
      <c r="F301" s="20">
        <f t="shared" si="134"/>
        <v>0</v>
      </c>
      <c r="G301" s="20">
        <f t="shared" si="134"/>
        <v>0</v>
      </c>
      <c r="H301" s="20">
        <f t="shared" si="134"/>
        <v>0</v>
      </c>
      <c r="I301" s="20">
        <f t="shared" si="134"/>
        <v>0</v>
      </c>
      <c r="J301" s="20">
        <f t="shared" si="134"/>
        <v>0</v>
      </c>
      <c r="K301" s="20">
        <f t="shared" si="134"/>
        <v>0</v>
      </c>
      <c r="L301" s="20">
        <f t="shared" si="134"/>
        <v>0</v>
      </c>
      <c r="M301" s="20">
        <f t="shared" si="134"/>
        <v>0</v>
      </c>
      <c r="N301" s="20">
        <f t="shared" si="134"/>
        <v>0</v>
      </c>
      <c r="O301" s="19"/>
    </row>
    <row r="302" spans="1:27" hidden="1" x14ac:dyDescent="0.2">
      <c r="A302" s="17" t="s">
        <v>337</v>
      </c>
      <c r="B302" s="16" t="s">
        <v>336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hidden="1" x14ac:dyDescent="0.2">
      <c r="A303" s="17" t="s">
        <v>335</v>
      </c>
      <c r="B303" s="16" t="s">
        <v>334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7" hidden="1" x14ac:dyDescent="0.2">
      <c r="A304" s="17" t="s">
        <v>333</v>
      </c>
      <c r="B304" s="16" t="s">
        <v>332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331</v>
      </c>
      <c r="B305" s="16" t="s">
        <v>330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s="8" customFormat="1" hidden="1" x14ac:dyDescent="0.2">
      <c r="A306" s="14" t="s">
        <v>329</v>
      </c>
      <c r="B306" s="13" t="s">
        <v>328</v>
      </c>
      <c r="C306" s="11">
        <f t="shared" ref="C306:N306" si="135">C307+C308+C309</f>
        <v>0</v>
      </c>
      <c r="D306" s="11">
        <f t="shared" si="135"/>
        <v>0</v>
      </c>
      <c r="E306" s="11">
        <f t="shared" si="135"/>
        <v>0</v>
      </c>
      <c r="F306" s="11">
        <f t="shared" si="135"/>
        <v>0</v>
      </c>
      <c r="G306" s="11">
        <f t="shared" si="135"/>
        <v>0</v>
      </c>
      <c r="H306" s="11">
        <f t="shared" si="135"/>
        <v>0</v>
      </c>
      <c r="I306" s="11">
        <f t="shared" si="135"/>
        <v>0</v>
      </c>
      <c r="J306" s="11">
        <f t="shared" si="135"/>
        <v>0</v>
      </c>
      <c r="K306" s="11">
        <f t="shared" si="135"/>
        <v>0</v>
      </c>
      <c r="L306" s="11">
        <f t="shared" si="135"/>
        <v>0</v>
      </c>
      <c r="M306" s="11">
        <f t="shared" si="135"/>
        <v>0</v>
      </c>
      <c r="N306" s="11">
        <f t="shared" si="135"/>
        <v>0</v>
      </c>
      <c r="O306" s="10"/>
    </row>
    <row r="307" spans="1:15" s="18" customFormat="1" hidden="1" x14ac:dyDescent="0.2">
      <c r="A307" s="22" t="s">
        <v>327</v>
      </c>
      <c r="B307" s="21" t="s">
        <v>326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t="25.5" hidden="1" x14ac:dyDescent="0.2">
      <c r="A308" s="22" t="s">
        <v>325</v>
      </c>
      <c r="B308" s="21" t="s">
        <v>324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18" customFormat="1" hidden="1" x14ac:dyDescent="0.2">
      <c r="A309" s="22" t="s">
        <v>323</v>
      </c>
      <c r="B309" s="21" t="s">
        <v>322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8" customFormat="1" hidden="1" x14ac:dyDescent="0.2">
      <c r="A310" s="14" t="s">
        <v>321</v>
      </c>
      <c r="B310" s="13" t="s">
        <v>320</v>
      </c>
      <c r="C310" s="11">
        <f t="shared" ref="C310:N310" si="136">C311</f>
        <v>0</v>
      </c>
      <c r="D310" s="11">
        <f t="shared" si="136"/>
        <v>0</v>
      </c>
      <c r="E310" s="11">
        <f t="shared" si="136"/>
        <v>0</v>
      </c>
      <c r="F310" s="11">
        <f t="shared" si="136"/>
        <v>0</v>
      </c>
      <c r="G310" s="11">
        <f t="shared" si="136"/>
        <v>0</v>
      </c>
      <c r="H310" s="11">
        <f t="shared" si="136"/>
        <v>0</v>
      </c>
      <c r="I310" s="11">
        <f t="shared" si="136"/>
        <v>0</v>
      </c>
      <c r="J310" s="11">
        <f t="shared" si="136"/>
        <v>0</v>
      </c>
      <c r="K310" s="11">
        <f t="shared" si="136"/>
        <v>0</v>
      </c>
      <c r="L310" s="11">
        <f t="shared" si="136"/>
        <v>0</v>
      </c>
      <c r="M310" s="11">
        <f t="shared" si="136"/>
        <v>0</v>
      </c>
      <c r="N310" s="11">
        <f t="shared" si="136"/>
        <v>0</v>
      </c>
      <c r="O310" s="10"/>
    </row>
    <row r="311" spans="1:15" s="18" customFormat="1" hidden="1" x14ac:dyDescent="0.2">
      <c r="A311" s="22" t="s">
        <v>319</v>
      </c>
      <c r="B311" s="21" t="s">
        <v>318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t="25.5" hidden="1" x14ac:dyDescent="0.2">
      <c r="A312" s="14" t="s">
        <v>317</v>
      </c>
      <c r="B312" s="13" t="s">
        <v>316</v>
      </c>
      <c r="C312" s="11">
        <f t="shared" ref="C312:N312" si="137">C313+C328</f>
        <v>0</v>
      </c>
      <c r="D312" s="11">
        <f t="shared" si="137"/>
        <v>0</v>
      </c>
      <c r="E312" s="11">
        <f t="shared" si="137"/>
        <v>0</v>
      </c>
      <c r="F312" s="11">
        <f t="shared" si="137"/>
        <v>0</v>
      </c>
      <c r="G312" s="11">
        <f t="shared" si="137"/>
        <v>0</v>
      </c>
      <c r="H312" s="11">
        <f t="shared" si="137"/>
        <v>0</v>
      </c>
      <c r="I312" s="11">
        <f t="shared" si="137"/>
        <v>0</v>
      </c>
      <c r="J312" s="11">
        <f t="shared" si="137"/>
        <v>0</v>
      </c>
      <c r="K312" s="11">
        <f t="shared" si="137"/>
        <v>0</v>
      </c>
      <c r="L312" s="11">
        <f t="shared" si="137"/>
        <v>0</v>
      </c>
      <c r="M312" s="11">
        <f t="shared" si="137"/>
        <v>0</v>
      </c>
      <c r="N312" s="11">
        <f t="shared" si="137"/>
        <v>0</v>
      </c>
      <c r="O312" s="10"/>
    </row>
    <row r="313" spans="1:15" s="18" customFormat="1" ht="38.25" hidden="1" x14ac:dyDescent="0.2">
      <c r="A313" s="22" t="s">
        <v>315</v>
      </c>
      <c r="B313" s="21" t="s">
        <v>314</v>
      </c>
      <c r="C313" s="20">
        <f t="shared" ref="C313:N313" si="138">C314+C315+C316+C317+C318+C319+C320+C321+C322+C323+C324+C325+C326+C327</f>
        <v>0</v>
      </c>
      <c r="D313" s="20">
        <f t="shared" si="138"/>
        <v>0</v>
      </c>
      <c r="E313" s="20">
        <f t="shared" si="138"/>
        <v>0</v>
      </c>
      <c r="F313" s="20">
        <f t="shared" si="138"/>
        <v>0</v>
      </c>
      <c r="G313" s="20">
        <f t="shared" si="138"/>
        <v>0</v>
      </c>
      <c r="H313" s="20">
        <f t="shared" si="138"/>
        <v>0</v>
      </c>
      <c r="I313" s="20">
        <f t="shared" si="138"/>
        <v>0</v>
      </c>
      <c r="J313" s="20">
        <f t="shared" si="138"/>
        <v>0</v>
      </c>
      <c r="K313" s="20">
        <f t="shared" si="138"/>
        <v>0</v>
      </c>
      <c r="L313" s="20">
        <f t="shared" si="138"/>
        <v>0</v>
      </c>
      <c r="M313" s="20">
        <f t="shared" si="138"/>
        <v>0</v>
      </c>
      <c r="N313" s="20">
        <f t="shared" si="138"/>
        <v>0</v>
      </c>
      <c r="O313" s="19"/>
    </row>
    <row r="314" spans="1:15" hidden="1" x14ac:dyDescent="0.2">
      <c r="A314" s="17" t="s">
        <v>313</v>
      </c>
      <c r="B314" s="16" t="s">
        <v>312</v>
      </c>
      <c r="C314" s="15"/>
      <c r="D314" s="15"/>
      <c r="E314" s="15">
        <f t="shared" ref="E314:E327" si="139">C314+D314</f>
        <v>0</v>
      </c>
      <c r="F314" s="15">
        <f t="shared" ref="F314:F327" si="140">G314+H314+I314+J314</f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311</v>
      </c>
      <c r="B315" s="16" t="s">
        <v>310</v>
      </c>
      <c r="C315" s="15"/>
      <c r="D315" s="15"/>
      <c r="E315" s="15">
        <f t="shared" si="139"/>
        <v>0</v>
      </c>
      <c r="F315" s="15">
        <f t="shared" si="140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idden="1" x14ac:dyDescent="0.2">
      <c r="A316" s="17" t="s">
        <v>309</v>
      </c>
      <c r="B316" s="16" t="s">
        <v>308</v>
      </c>
      <c r="C316" s="15"/>
      <c r="D316" s="15"/>
      <c r="E316" s="15">
        <f t="shared" si="139"/>
        <v>0</v>
      </c>
      <c r="F316" s="15">
        <f t="shared" si="140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307</v>
      </c>
      <c r="B317" s="16" t="s">
        <v>306</v>
      </c>
      <c r="C317" s="15"/>
      <c r="D317" s="15"/>
      <c r="E317" s="15">
        <f t="shared" si="139"/>
        <v>0</v>
      </c>
      <c r="F317" s="15">
        <f t="shared" si="140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305</v>
      </c>
      <c r="B318" s="16" t="s">
        <v>304</v>
      </c>
      <c r="C318" s="15"/>
      <c r="D318" s="15"/>
      <c r="E318" s="15">
        <f t="shared" si="139"/>
        <v>0</v>
      </c>
      <c r="F318" s="15">
        <f t="shared" si="140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303</v>
      </c>
      <c r="B319" s="16" t="s">
        <v>302</v>
      </c>
      <c r="C319" s="15"/>
      <c r="D319" s="15"/>
      <c r="E319" s="15">
        <f t="shared" si="139"/>
        <v>0</v>
      </c>
      <c r="F319" s="15">
        <f t="shared" si="140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301</v>
      </c>
      <c r="B320" s="16" t="s">
        <v>300</v>
      </c>
      <c r="C320" s="15"/>
      <c r="D320" s="15"/>
      <c r="E320" s="15">
        <f t="shared" si="139"/>
        <v>0</v>
      </c>
      <c r="F320" s="15">
        <f t="shared" si="140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idden="1" x14ac:dyDescent="0.2">
      <c r="A321" s="17" t="s">
        <v>299</v>
      </c>
      <c r="B321" s="16" t="s">
        <v>298</v>
      </c>
      <c r="C321" s="15"/>
      <c r="D321" s="15"/>
      <c r="E321" s="15">
        <f t="shared" si="139"/>
        <v>0</v>
      </c>
      <c r="F321" s="15">
        <f t="shared" si="140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297</v>
      </c>
      <c r="B322" s="16" t="s">
        <v>296</v>
      </c>
      <c r="C322" s="15"/>
      <c r="D322" s="15"/>
      <c r="E322" s="15">
        <f t="shared" si="139"/>
        <v>0</v>
      </c>
      <c r="F322" s="15">
        <f t="shared" si="140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25.5" hidden="1" x14ac:dyDescent="0.2">
      <c r="A323" s="17" t="s">
        <v>295</v>
      </c>
      <c r="B323" s="16" t="s">
        <v>294</v>
      </c>
      <c r="C323" s="15"/>
      <c r="D323" s="15"/>
      <c r="E323" s="15">
        <f t="shared" si="139"/>
        <v>0</v>
      </c>
      <c r="F323" s="15">
        <f t="shared" si="140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idden="1" x14ac:dyDescent="0.2">
      <c r="A324" s="17" t="s">
        <v>293</v>
      </c>
      <c r="B324" s="16" t="s">
        <v>292</v>
      </c>
      <c r="C324" s="15"/>
      <c r="D324" s="15"/>
      <c r="E324" s="15">
        <f t="shared" si="139"/>
        <v>0</v>
      </c>
      <c r="F324" s="15">
        <f t="shared" si="140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291</v>
      </c>
      <c r="B325" s="16" t="s">
        <v>290</v>
      </c>
      <c r="C325" s="15"/>
      <c r="D325" s="15"/>
      <c r="E325" s="15">
        <f t="shared" si="139"/>
        <v>0</v>
      </c>
      <c r="F325" s="15">
        <f t="shared" si="140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289</v>
      </c>
      <c r="B326" s="16" t="s">
        <v>288</v>
      </c>
      <c r="C326" s="15"/>
      <c r="D326" s="15"/>
      <c r="E326" s="15">
        <f t="shared" si="139"/>
        <v>0</v>
      </c>
      <c r="F326" s="15">
        <f t="shared" si="140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287</v>
      </c>
      <c r="B327" s="16" t="s">
        <v>286</v>
      </c>
      <c r="C327" s="15"/>
      <c r="D327" s="15"/>
      <c r="E327" s="15">
        <f t="shared" si="139"/>
        <v>0</v>
      </c>
      <c r="F327" s="15">
        <f t="shared" si="140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s="44" customFormat="1" hidden="1" x14ac:dyDescent="0.2">
      <c r="A328" s="27" t="s">
        <v>285</v>
      </c>
      <c r="B328" s="26" t="s">
        <v>284</v>
      </c>
      <c r="C328" s="24">
        <f t="shared" ref="C328:N328" si="141">C329+C330+C331</f>
        <v>0</v>
      </c>
      <c r="D328" s="24">
        <f t="shared" si="141"/>
        <v>0</v>
      </c>
      <c r="E328" s="24">
        <f t="shared" si="141"/>
        <v>0</v>
      </c>
      <c r="F328" s="24">
        <f t="shared" si="141"/>
        <v>0</v>
      </c>
      <c r="G328" s="24">
        <f t="shared" si="141"/>
        <v>0</v>
      </c>
      <c r="H328" s="24">
        <f t="shared" si="141"/>
        <v>0</v>
      </c>
      <c r="I328" s="24">
        <f t="shared" si="141"/>
        <v>0</v>
      </c>
      <c r="J328" s="24">
        <f t="shared" si="141"/>
        <v>0</v>
      </c>
      <c r="K328" s="24">
        <f t="shared" si="141"/>
        <v>0</v>
      </c>
      <c r="L328" s="24">
        <f t="shared" si="141"/>
        <v>0</v>
      </c>
      <c r="M328" s="24">
        <f t="shared" si="141"/>
        <v>0</v>
      </c>
      <c r="N328" s="24">
        <f t="shared" si="141"/>
        <v>0</v>
      </c>
      <c r="O328" s="45"/>
    </row>
    <row r="329" spans="1:15" s="31" customFormat="1" hidden="1" x14ac:dyDescent="0.2">
      <c r="A329" s="30" t="s">
        <v>283</v>
      </c>
      <c r="B329" s="29" t="s">
        <v>282</v>
      </c>
      <c r="C329" s="28"/>
      <c r="D329" s="28"/>
      <c r="E329" s="15">
        <f>C329+D329</f>
        <v>0</v>
      </c>
      <c r="F329" s="15">
        <f>G329+H329+I329+J329</f>
        <v>0</v>
      </c>
      <c r="G329" s="28"/>
      <c r="H329" s="28"/>
      <c r="I329" s="28"/>
      <c r="J329" s="28"/>
      <c r="K329" s="28">
        <v>0</v>
      </c>
      <c r="L329" s="28">
        <v>0</v>
      </c>
      <c r="M329" s="28">
        <v>0</v>
      </c>
      <c r="N329" s="28">
        <v>0</v>
      </c>
      <c r="O329" s="47">
        <v>2</v>
      </c>
    </row>
    <row r="330" spans="1:15" ht="25.5" hidden="1" x14ac:dyDescent="0.2">
      <c r="A330" s="17" t="s">
        <v>281</v>
      </c>
      <c r="B330" s="16" t="s">
        <v>280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hidden="1" x14ac:dyDescent="0.2">
      <c r="A331" s="17" t="s">
        <v>279</v>
      </c>
      <c r="B331" s="16" t="s">
        <v>278</v>
      </c>
      <c r="C331" s="15"/>
      <c r="D331" s="15"/>
      <c r="E331" s="15">
        <f>C331+D331</f>
        <v>0</v>
      </c>
      <c r="F331" s="15">
        <f>G331+H331+I331+J331</f>
        <v>0</v>
      </c>
      <c r="G331" s="15"/>
      <c r="H331" s="15"/>
      <c r="I331" s="15"/>
      <c r="J331" s="15"/>
      <c r="K331" s="15">
        <v>0</v>
      </c>
      <c r="L331" s="15">
        <v>0</v>
      </c>
      <c r="M331" s="15">
        <v>0</v>
      </c>
      <c r="N331" s="15">
        <v>0</v>
      </c>
      <c r="O331" s="2">
        <v>2</v>
      </c>
    </row>
    <row r="332" spans="1:15" s="8" customFormat="1" hidden="1" x14ac:dyDescent="0.2">
      <c r="A332" s="14" t="s">
        <v>277</v>
      </c>
      <c r="B332" s="13" t="s">
        <v>276</v>
      </c>
      <c r="C332" s="11">
        <f t="shared" ref="C332:N332" si="142">C333+C348</f>
        <v>0</v>
      </c>
      <c r="D332" s="11">
        <f t="shared" si="142"/>
        <v>0</v>
      </c>
      <c r="E332" s="11">
        <f t="shared" si="142"/>
        <v>0</v>
      </c>
      <c r="F332" s="11">
        <f t="shared" si="142"/>
        <v>0</v>
      </c>
      <c r="G332" s="11">
        <f t="shared" si="142"/>
        <v>0</v>
      </c>
      <c r="H332" s="11">
        <f t="shared" si="142"/>
        <v>0</v>
      </c>
      <c r="I332" s="11">
        <f t="shared" si="142"/>
        <v>0</v>
      </c>
      <c r="J332" s="11">
        <f t="shared" si="142"/>
        <v>0</v>
      </c>
      <c r="K332" s="11">
        <f t="shared" si="142"/>
        <v>0</v>
      </c>
      <c r="L332" s="11">
        <f t="shared" si="142"/>
        <v>0</v>
      </c>
      <c r="M332" s="11">
        <f t="shared" si="142"/>
        <v>0</v>
      </c>
      <c r="N332" s="11">
        <f t="shared" si="142"/>
        <v>0</v>
      </c>
      <c r="O332" s="10"/>
    </row>
    <row r="333" spans="1:15" s="18" customFormat="1" ht="38.25" hidden="1" x14ac:dyDescent="0.2">
      <c r="A333" s="22" t="s">
        <v>275</v>
      </c>
      <c r="B333" s="21" t="s">
        <v>274</v>
      </c>
      <c r="C333" s="20">
        <f t="shared" ref="C333:N333" si="143">C334+C335+C336+C337+C338+C339+C340+C341+C342+C343+C344+C345+C346+C347</f>
        <v>0</v>
      </c>
      <c r="D333" s="20">
        <f t="shared" si="143"/>
        <v>0</v>
      </c>
      <c r="E333" s="20">
        <f t="shared" si="143"/>
        <v>0</v>
      </c>
      <c r="F333" s="20">
        <f t="shared" si="143"/>
        <v>0</v>
      </c>
      <c r="G333" s="20">
        <f t="shared" si="143"/>
        <v>0</v>
      </c>
      <c r="H333" s="20">
        <f t="shared" si="143"/>
        <v>0</v>
      </c>
      <c r="I333" s="20">
        <f t="shared" si="143"/>
        <v>0</v>
      </c>
      <c r="J333" s="20">
        <f t="shared" si="143"/>
        <v>0</v>
      </c>
      <c r="K333" s="20">
        <f t="shared" si="143"/>
        <v>0</v>
      </c>
      <c r="L333" s="20">
        <f t="shared" si="143"/>
        <v>0</v>
      </c>
      <c r="M333" s="20">
        <f t="shared" si="143"/>
        <v>0</v>
      </c>
      <c r="N333" s="20">
        <f t="shared" si="143"/>
        <v>0</v>
      </c>
      <c r="O333" s="19"/>
    </row>
    <row r="334" spans="1:15" hidden="1" x14ac:dyDescent="0.2">
      <c r="A334" s="17" t="s">
        <v>273</v>
      </c>
      <c r="B334" s="16" t="s">
        <v>272</v>
      </c>
      <c r="C334" s="15"/>
      <c r="D334" s="15"/>
      <c r="E334" s="15">
        <f t="shared" ref="E334:E347" si="144">C334+D334</f>
        <v>0</v>
      </c>
      <c r="F334" s="15">
        <f t="shared" ref="F334:F347" si="145">G334+H334+I334+J334</f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271</v>
      </c>
      <c r="B335" s="16" t="s">
        <v>270</v>
      </c>
      <c r="C335" s="15"/>
      <c r="D335" s="15"/>
      <c r="E335" s="15">
        <f t="shared" si="144"/>
        <v>0</v>
      </c>
      <c r="F335" s="15">
        <f t="shared" si="145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269</v>
      </c>
      <c r="B336" s="16" t="s">
        <v>268</v>
      </c>
      <c r="C336" s="15"/>
      <c r="D336" s="15"/>
      <c r="E336" s="15">
        <f t="shared" si="144"/>
        <v>0</v>
      </c>
      <c r="F336" s="15">
        <f t="shared" si="145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267</v>
      </c>
      <c r="B337" s="16" t="s">
        <v>266</v>
      </c>
      <c r="C337" s="15"/>
      <c r="D337" s="15"/>
      <c r="E337" s="15">
        <f t="shared" si="144"/>
        <v>0</v>
      </c>
      <c r="F337" s="15">
        <f t="shared" si="145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265</v>
      </c>
      <c r="B338" s="16" t="s">
        <v>264</v>
      </c>
      <c r="C338" s="15"/>
      <c r="D338" s="15"/>
      <c r="E338" s="15">
        <f t="shared" si="144"/>
        <v>0</v>
      </c>
      <c r="F338" s="15">
        <f t="shared" si="145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263</v>
      </c>
      <c r="B339" s="16" t="s">
        <v>262</v>
      </c>
      <c r="C339" s="15"/>
      <c r="D339" s="15"/>
      <c r="E339" s="15">
        <f t="shared" si="144"/>
        <v>0</v>
      </c>
      <c r="F339" s="15">
        <f t="shared" si="145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261</v>
      </c>
      <c r="B340" s="16" t="s">
        <v>260</v>
      </c>
      <c r="C340" s="15"/>
      <c r="D340" s="15"/>
      <c r="E340" s="15">
        <f t="shared" si="144"/>
        <v>0</v>
      </c>
      <c r="F340" s="15">
        <f t="shared" si="145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259</v>
      </c>
      <c r="B341" s="16" t="s">
        <v>258</v>
      </c>
      <c r="C341" s="15"/>
      <c r="D341" s="15"/>
      <c r="E341" s="15">
        <f t="shared" si="144"/>
        <v>0</v>
      </c>
      <c r="F341" s="15">
        <f t="shared" si="145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257</v>
      </c>
      <c r="B342" s="16" t="s">
        <v>256</v>
      </c>
      <c r="C342" s="15"/>
      <c r="D342" s="15"/>
      <c r="E342" s="15">
        <f t="shared" si="144"/>
        <v>0</v>
      </c>
      <c r="F342" s="15">
        <f t="shared" si="145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1</v>
      </c>
    </row>
    <row r="343" spans="1:15" hidden="1" x14ac:dyDescent="0.2">
      <c r="A343" s="17" t="s">
        <v>255</v>
      </c>
      <c r="B343" s="16" t="s">
        <v>254</v>
      </c>
      <c r="C343" s="15"/>
      <c r="D343" s="15"/>
      <c r="E343" s="15">
        <f t="shared" si="144"/>
        <v>0</v>
      </c>
      <c r="F343" s="15">
        <f t="shared" si="145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253</v>
      </c>
      <c r="B344" s="16" t="s">
        <v>252</v>
      </c>
      <c r="C344" s="15"/>
      <c r="D344" s="15"/>
      <c r="E344" s="15">
        <f t="shared" si="144"/>
        <v>0</v>
      </c>
      <c r="F344" s="15">
        <f t="shared" si="145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251</v>
      </c>
      <c r="B345" s="16" t="s">
        <v>250</v>
      </c>
      <c r="C345" s="15"/>
      <c r="D345" s="15"/>
      <c r="E345" s="15">
        <f t="shared" si="144"/>
        <v>0</v>
      </c>
      <c r="F345" s="15">
        <f t="shared" si="145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249</v>
      </c>
      <c r="B346" s="16" t="s">
        <v>248</v>
      </c>
      <c r="C346" s="15"/>
      <c r="D346" s="15"/>
      <c r="E346" s="15">
        <f t="shared" si="144"/>
        <v>0</v>
      </c>
      <c r="F346" s="15">
        <f t="shared" si="145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hidden="1" x14ac:dyDescent="0.2">
      <c r="A347" s="17" t="s">
        <v>247</v>
      </c>
      <c r="B347" s="16" t="s">
        <v>246</v>
      </c>
      <c r="C347" s="15"/>
      <c r="D347" s="15"/>
      <c r="E347" s="15">
        <f t="shared" si="144"/>
        <v>0</v>
      </c>
      <c r="F347" s="15">
        <f t="shared" si="145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1</v>
      </c>
    </row>
    <row r="348" spans="1:15" s="18" customFormat="1" ht="25.5" hidden="1" x14ac:dyDescent="0.2">
      <c r="A348" s="22" t="s">
        <v>245</v>
      </c>
      <c r="B348" s="21" t="s">
        <v>244</v>
      </c>
      <c r="C348" s="20">
        <f t="shared" ref="C348:N348" si="146">C349+C350</f>
        <v>0</v>
      </c>
      <c r="D348" s="20">
        <f t="shared" si="146"/>
        <v>0</v>
      </c>
      <c r="E348" s="20">
        <f t="shared" si="146"/>
        <v>0</v>
      </c>
      <c r="F348" s="20">
        <f t="shared" si="146"/>
        <v>0</v>
      </c>
      <c r="G348" s="20">
        <f t="shared" si="146"/>
        <v>0</v>
      </c>
      <c r="H348" s="20">
        <f t="shared" si="146"/>
        <v>0</v>
      </c>
      <c r="I348" s="20">
        <f t="shared" si="146"/>
        <v>0</v>
      </c>
      <c r="J348" s="20">
        <f t="shared" si="146"/>
        <v>0</v>
      </c>
      <c r="K348" s="20">
        <f t="shared" si="146"/>
        <v>0</v>
      </c>
      <c r="L348" s="20">
        <f t="shared" si="146"/>
        <v>0</v>
      </c>
      <c r="M348" s="20">
        <f t="shared" si="146"/>
        <v>0</v>
      </c>
      <c r="N348" s="20">
        <f t="shared" si="146"/>
        <v>0</v>
      </c>
      <c r="O348" s="19"/>
    </row>
    <row r="349" spans="1:15" hidden="1" x14ac:dyDescent="0.2">
      <c r="A349" s="17" t="s">
        <v>243</v>
      </c>
      <c r="B349" s="16" t="s">
        <v>242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hidden="1" x14ac:dyDescent="0.2">
      <c r="A350" s="17" t="s">
        <v>241</v>
      </c>
      <c r="B350" s="16" t="s">
        <v>240</v>
      </c>
      <c r="C350" s="15"/>
      <c r="D350" s="15"/>
      <c r="E350" s="15">
        <f>C350+D350</f>
        <v>0</v>
      </c>
      <c r="F350" s="15">
        <f>G350+H350+I350+J350</f>
        <v>0</v>
      </c>
      <c r="G350" s="15"/>
      <c r="H350" s="15"/>
      <c r="I350" s="15"/>
      <c r="J350" s="15"/>
      <c r="K350" s="15">
        <v>0</v>
      </c>
      <c r="L350" s="15">
        <v>0</v>
      </c>
      <c r="M350" s="15">
        <v>0</v>
      </c>
      <c r="N350" s="15">
        <v>0</v>
      </c>
      <c r="O350" s="2">
        <v>1</v>
      </c>
    </row>
    <row r="351" spans="1:15" s="8" customFormat="1" ht="38.25" hidden="1" x14ac:dyDescent="0.2">
      <c r="A351" s="14" t="s">
        <v>239</v>
      </c>
      <c r="B351" s="13" t="s">
        <v>238</v>
      </c>
      <c r="C351" s="11">
        <f t="shared" ref="C351:N351" si="147">C352+C354+C356+C358+C362+C364+C368+C372+C376+C380+C384+C388+C392+C396+C400+C404</f>
        <v>0</v>
      </c>
      <c r="D351" s="11">
        <f t="shared" si="147"/>
        <v>0</v>
      </c>
      <c r="E351" s="11">
        <f t="shared" si="147"/>
        <v>0</v>
      </c>
      <c r="F351" s="11">
        <f t="shared" si="147"/>
        <v>0</v>
      </c>
      <c r="G351" s="11">
        <f t="shared" si="147"/>
        <v>0</v>
      </c>
      <c r="H351" s="11">
        <f t="shared" si="147"/>
        <v>0</v>
      </c>
      <c r="I351" s="11">
        <f t="shared" si="147"/>
        <v>0</v>
      </c>
      <c r="J351" s="11">
        <f t="shared" si="147"/>
        <v>0</v>
      </c>
      <c r="K351" s="11">
        <f t="shared" si="147"/>
        <v>0</v>
      </c>
      <c r="L351" s="11">
        <f t="shared" si="147"/>
        <v>0</v>
      </c>
      <c r="M351" s="11">
        <f t="shared" si="147"/>
        <v>0</v>
      </c>
      <c r="N351" s="11">
        <f t="shared" si="147"/>
        <v>0</v>
      </c>
      <c r="O351" s="10"/>
    </row>
    <row r="352" spans="1:15" s="18" customFormat="1" hidden="1" x14ac:dyDescent="0.2">
      <c r="A352" s="22" t="s">
        <v>237</v>
      </c>
      <c r="B352" s="21" t="s">
        <v>236</v>
      </c>
      <c r="C352" s="20">
        <f t="shared" ref="C352:N352" si="148">C353</f>
        <v>0</v>
      </c>
      <c r="D352" s="20">
        <f t="shared" si="148"/>
        <v>0</v>
      </c>
      <c r="E352" s="20">
        <f t="shared" si="148"/>
        <v>0</v>
      </c>
      <c r="F352" s="20">
        <f t="shared" si="148"/>
        <v>0</v>
      </c>
      <c r="G352" s="20">
        <f t="shared" si="148"/>
        <v>0</v>
      </c>
      <c r="H352" s="20">
        <f t="shared" si="148"/>
        <v>0</v>
      </c>
      <c r="I352" s="20">
        <f t="shared" si="148"/>
        <v>0</v>
      </c>
      <c r="J352" s="20">
        <f t="shared" si="148"/>
        <v>0</v>
      </c>
      <c r="K352" s="20">
        <f t="shared" si="148"/>
        <v>0</v>
      </c>
      <c r="L352" s="20">
        <f t="shared" si="148"/>
        <v>0</v>
      </c>
      <c r="M352" s="20">
        <f t="shared" si="148"/>
        <v>0</v>
      </c>
      <c r="N352" s="20">
        <f t="shared" si="148"/>
        <v>0</v>
      </c>
      <c r="O352" s="19"/>
    </row>
    <row r="353" spans="1:15" hidden="1" x14ac:dyDescent="0.2">
      <c r="A353" s="17" t="s">
        <v>100</v>
      </c>
      <c r="B353" s="16" t="s">
        <v>235</v>
      </c>
      <c r="C353" s="15"/>
      <c r="D353" s="15"/>
      <c r="E353" s="15">
        <f>C353+D353</f>
        <v>0</v>
      </c>
      <c r="F353" s="15">
        <f>G353+H353+I353+J353</f>
        <v>0</v>
      </c>
      <c r="G353" s="15"/>
      <c r="H353" s="15"/>
      <c r="I353" s="15"/>
      <c r="J353" s="15"/>
      <c r="K353" s="15">
        <v>0</v>
      </c>
      <c r="L353" s="15">
        <v>0</v>
      </c>
      <c r="M353" s="15">
        <v>0</v>
      </c>
      <c r="N353" s="15">
        <v>0</v>
      </c>
      <c r="O353" s="2">
        <v>2</v>
      </c>
    </row>
    <row r="354" spans="1:15" s="18" customFormat="1" hidden="1" x14ac:dyDescent="0.2">
      <c r="A354" s="22" t="s">
        <v>234</v>
      </c>
      <c r="B354" s="21" t="s">
        <v>233</v>
      </c>
      <c r="C354" s="20">
        <f t="shared" ref="C354:N354" si="149">C355</f>
        <v>0</v>
      </c>
      <c r="D354" s="20">
        <f t="shared" si="149"/>
        <v>0</v>
      </c>
      <c r="E354" s="20">
        <f t="shared" si="149"/>
        <v>0</v>
      </c>
      <c r="F354" s="20">
        <f t="shared" si="149"/>
        <v>0</v>
      </c>
      <c r="G354" s="20">
        <f t="shared" si="149"/>
        <v>0</v>
      </c>
      <c r="H354" s="20">
        <f t="shared" si="149"/>
        <v>0</v>
      </c>
      <c r="I354" s="20">
        <f t="shared" si="149"/>
        <v>0</v>
      </c>
      <c r="J354" s="20">
        <f t="shared" si="149"/>
        <v>0</v>
      </c>
      <c r="K354" s="20">
        <f t="shared" si="149"/>
        <v>0</v>
      </c>
      <c r="L354" s="20">
        <f t="shared" si="149"/>
        <v>0</v>
      </c>
      <c r="M354" s="20">
        <f t="shared" si="149"/>
        <v>0</v>
      </c>
      <c r="N354" s="20">
        <f t="shared" si="149"/>
        <v>0</v>
      </c>
      <c r="O354" s="19"/>
    </row>
    <row r="355" spans="1:15" hidden="1" x14ac:dyDescent="0.2">
      <c r="A355" s="17" t="s">
        <v>100</v>
      </c>
      <c r="B355" s="16" t="s">
        <v>232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231</v>
      </c>
      <c r="B356" s="21" t="s">
        <v>230</v>
      </c>
      <c r="C356" s="20">
        <f t="shared" ref="C356:N356" si="150">C357</f>
        <v>0</v>
      </c>
      <c r="D356" s="20">
        <f t="shared" si="150"/>
        <v>0</v>
      </c>
      <c r="E356" s="20">
        <f t="shared" si="150"/>
        <v>0</v>
      </c>
      <c r="F356" s="20">
        <f t="shared" si="150"/>
        <v>0</v>
      </c>
      <c r="G356" s="20">
        <f t="shared" si="150"/>
        <v>0</v>
      </c>
      <c r="H356" s="20">
        <f t="shared" si="150"/>
        <v>0</v>
      </c>
      <c r="I356" s="20">
        <f t="shared" si="150"/>
        <v>0</v>
      </c>
      <c r="J356" s="20">
        <f t="shared" si="150"/>
        <v>0</v>
      </c>
      <c r="K356" s="20">
        <f t="shared" si="150"/>
        <v>0</v>
      </c>
      <c r="L356" s="20">
        <f t="shared" si="150"/>
        <v>0</v>
      </c>
      <c r="M356" s="20">
        <f t="shared" si="150"/>
        <v>0</v>
      </c>
      <c r="N356" s="20">
        <f t="shared" si="150"/>
        <v>0</v>
      </c>
      <c r="O356" s="19"/>
    </row>
    <row r="357" spans="1:15" hidden="1" x14ac:dyDescent="0.2">
      <c r="A357" s="17" t="s">
        <v>100</v>
      </c>
      <c r="B357" s="16" t="s">
        <v>229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t="25.5" hidden="1" x14ac:dyDescent="0.2">
      <c r="A358" s="22" t="s">
        <v>228</v>
      </c>
      <c r="B358" s="21" t="s">
        <v>227</v>
      </c>
      <c r="C358" s="20">
        <f t="shared" ref="C358:N358" si="151">C359+C360+C361</f>
        <v>0</v>
      </c>
      <c r="D358" s="20">
        <f t="shared" si="151"/>
        <v>0</v>
      </c>
      <c r="E358" s="20">
        <f t="shared" si="151"/>
        <v>0</v>
      </c>
      <c r="F358" s="20">
        <f t="shared" si="151"/>
        <v>0</v>
      </c>
      <c r="G358" s="20">
        <f t="shared" si="151"/>
        <v>0</v>
      </c>
      <c r="H358" s="20">
        <f t="shared" si="151"/>
        <v>0</v>
      </c>
      <c r="I358" s="20">
        <f t="shared" si="151"/>
        <v>0</v>
      </c>
      <c r="J358" s="20">
        <f t="shared" si="151"/>
        <v>0</v>
      </c>
      <c r="K358" s="20">
        <f t="shared" si="151"/>
        <v>0</v>
      </c>
      <c r="L358" s="20">
        <f t="shared" si="151"/>
        <v>0</v>
      </c>
      <c r="M358" s="20">
        <f t="shared" si="151"/>
        <v>0</v>
      </c>
      <c r="N358" s="20">
        <f t="shared" si="151"/>
        <v>0</v>
      </c>
      <c r="O358" s="19"/>
    </row>
    <row r="359" spans="1:15" hidden="1" x14ac:dyDescent="0.2">
      <c r="A359" s="17" t="s">
        <v>104</v>
      </c>
      <c r="B359" s="16" t="s">
        <v>226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102</v>
      </c>
      <c r="B360" s="16" t="s">
        <v>225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hidden="1" x14ac:dyDescent="0.2">
      <c r="A361" s="17" t="s">
        <v>100</v>
      </c>
      <c r="B361" s="16" t="s">
        <v>224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s="18" customFormat="1" hidden="1" x14ac:dyDescent="0.2">
      <c r="A362" s="22" t="s">
        <v>223</v>
      </c>
      <c r="B362" s="21" t="s">
        <v>222</v>
      </c>
      <c r="C362" s="20">
        <f t="shared" ref="C362:N362" si="152">C363</f>
        <v>0</v>
      </c>
      <c r="D362" s="20">
        <f t="shared" si="152"/>
        <v>0</v>
      </c>
      <c r="E362" s="20">
        <f t="shared" si="152"/>
        <v>0</v>
      </c>
      <c r="F362" s="20">
        <f t="shared" si="152"/>
        <v>0</v>
      </c>
      <c r="G362" s="20">
        <f t="shared" si="152"/>
        <v>0</v>
      </c>
      <c r="H362" s="20">
        <f t="shared" si="152"/>
        <v>0</v>
      </c>
      <c r="I362" s="20">
        <f t="shared" si="152"/>
        <v>0</v>
      </c>
      <c r="J362" s="20">
        <f t="shared" si="152"/>
        <v>0</v>
      </c>
      <c r="K362" s="20">
        <f t="shared" si="152"/>
        <v>0</v>
      </c>
      <c r="L362" s="20">
        <f t="shared" si="152"/>
        <v>0</v>
      </c>
      <c r="M362" s="20">
        <f t="shared" si="152"/>
        <v>0</v>
      </c>
      <c r="N362" s="20">
        <f t="shared" si="152"/>
        <v>0</v>
      </c>
      <c r="O362" s="19"/>
    </row>
    <row r="363" spans="1:15" hidden="1" x14ac:dyDescent="0.2">
      <c r="A363" s="17" t="s">
        <v>100</v>
      </c>
      <c r="B363" s="16" t="s">
        <v>221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220</v>
      </c>
      <c r="B364" s="21" t="s">
        <v>219</v>
      </c>
      <c r="C364" s="20">
        <f t="shared" ref="C364:N364" si="153">C365+C366+C367</f>
        <v>0</v>
      </c>
      <c r="D364" s="20">
        <f t="shared" si="153"/>
        <v>0</v>
      </c>
      <c r="E364" s="20">
        <f t="shared" si="153"/>
        <v>0</v>
      </c>
      <c r="F364" s="20">
        <f t="shared" si="153"/>
        <v>0</v>
      </c>
      <c r="G364" s="20">
        <f t="shared" si="153"/>
        <v>0</v>
      </c>
      <c r="H364" s="20">
        <f t="shared" si="153"/>
        <v>0</v>
      </c>
      <c r="I364" s="20">
        <f t="shared" si="153"/>
        <v>0</v>
      </c>
      <c r="J364" s="20">
        <f t="shared" si="153"/>
        <v>0</v>
      </c>
      <c r="K364" s="20">
        <f t="shared" si="153"/>
        <v>0</v>
      </c>
      <c r="L364" s="20">
        <f t="shared" si="153"/>
        <v>0</v>
      </c>
      <c r="M364" s="20">
        <f t="shared" si="153"/>
        <v>0</v>
      </c>
      <c r="N364" s="20">
        <f t="shared" si="153"/>
        <v>0</v>
      </c>
      <c r="O364" s="19"/>
    </row>
    <row r="365" spans="1:15" hidden="1" x14ac:dyDescent="0.2">
      <c r="A365" s="17" t="s">
        <v>104</v>
      </c>
      <c r="B365" s="16" t="s">
        <v>218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102</v>
      </c>
      <c r="B366" s="16" t="s">
        <v>217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hidden="1" x14ac:dyDescent="0.2">
      <c r="A367" s="17" t="s">
        <v>100</v>
      </c>
      <c r="B367" s="16" t="s">
        <v>216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s="18" customFormat="1" ht="25.5" hidden="1" x14ac:dyDescent="0.2">
      <c r="A368" s="22" t="s">
        <v>215</v>
      </c>
      <c r="B368" s="21" t="s">
        <v>214</v>
      </c>
      <c r="C368" s="20">
        <f t="shared" ref="C368:N368" si="154">C369+C370+C371</f>
        <v>0</v>
      </c>
      <c r="D368" s="20">
        <f t="shared" si="154"/>
        <v>0</v>
      </c>
      <c r="E368" s="20">
        <f t="shared" si="154"/>
        <v>0</v>
      </c>
      <c r="F368" s="20">
        <f t="shared" si="154"/>
        <v>0</v>
      </c>
      <c r="G368" s="20">
        <f t="shared" si="154"/>
        <v>0</v>
      </c>
      <c r="H368" s="20">
        <f t="shared" si="154"/>
        <v>0</v>
      </c>
      <c r="I368" s="20">
        <f t="shared" si="154"/>
        <v>0</v>
      </c>
      <c r="J368" s="20">
        <f t="shared" si="154"/>
        <v>0</v>
      </c>
      <c r="K368" s="20">
        <f t="shared" si="154"/>
        <v>0</v>
      </c>
      <c r="L368" s="20">
        <f t="shared" si="154"/>
        <v>0</v>
      </c>
      <c r="M368" s="20">
        <f t="shared" si="154"/>
        <v>0</v>
      </c>
      <c r="N368" s="20">
        <f t="shared" si="154"/>
        <v>0</v>
      </c>
      <c r="O368" s="19"/>
    </row>
    <row r="369" spans="1:15" hidden="1" x14ac:dyDescent="0.2">
      <c r="A369" s="17" t="s">
        <v>104</v>
      </c>
      <c r="B369" s="16" t="s">
        <v>213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102</v>
      </c>
      <c r="B370" s="16" t="s">
        <v>212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hidden="1" x14ac:dyDescent="0.2">
      <c r="A371" s="17" t="s">
        <v>100</v>
      </c>
      <c r="B371" s="16" t="s">
        <v>211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s="18" customFormat="1" ht="25.5" hidden="1" x14ac:dyDescent="0.2">
      <c r="A372" s="22" t="s">
        <v>210</v>
      </c>
      <c r="B372" s="21" t="s">
        <v>209</v>
      </c>
      <c r="C372" s="20">
        <f t="shared" ref="C372:N372" si="155">C373+C374+C375</f>
        <v>0</v>
      </c>
      <c r="D372" s="20">
        <f t="shared" si="155"/>
        <v>0</v>
      </c>
      <c r="E372" s="20">
        <f t="shared" si="155"/>
        <v>0</v>
      </c>
      <c r="F372" s="20">
        <f t="shared" si="155"/>
        <v>0</v>
      </c>
      <c r="G372" s="20">
        <f t="shared" si="155"/>
        <v>0</v>
      </c>
      <c r="H372" s="20">
        <f t="shared" si="155"/>
        <v>0</v>
      </c>
      <c r="I372" s="20">
        <f t="shared" si="155"/>
        <v>0</v>
      </c>
      <c r="J372" s="20">
        <f t="shared" si="155"/>
        <v>0</v>
      </c>
      <c r="K372" s="20">
        <f t="shared" si="155"/>
        <v>0</v>
      </c>
      <c r="L372" s="20">
        <f t="shared" si="155"/>
        <v>0</v>
      </c>
      <c r="M372" s="20">
        <f t="shared" si="155"/>
        <v>0</v>
      </c>
      <c r="N372" s="20">
        <f t="shared" si="155"/>
        <v>0</v>
      </c>
      <c r="O372" s="19"/>
    </row>
    <row r="373" spans="1:15" hidden="1" x14ac:dyDescent="0.2">
      <c r="A373" s="17" t="s">
        <v>104</v>
      </c>
      <c r="B373" s="16" t="s">
        <v>208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102</v>
      </c>
      <c r="B374" s="16" t="s">
        <v>207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hidden="1" x14ac:dyDescent="0.2">
      <c r="A375" s="17" t="s">
        <v>100</v>
      </c>
      <c r="B375" s="16" t="s">
        <v>206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s="18" customFormat="1" ht="25.5" hidden="1" x14ac:dyDescent="0.2">
      <c r="A376" s="22" t="s">
        <v>205</v>
      </c>
      <c r="B376" s="21" t="s">
        <v>204</v>
      </c>
      <c r="C376" s="20">
        <f t="shared" ref="C376:N376" si="156">C377+C378+C379</f>
        <v>0</v>
      </c>
      <c r="D376" s="20">
        <f t="shared" si="156"/>
        <v>0</v>
      </c>
      <c r="E376" s="20">
        <f t="shared" si="156"/>
        <v>0</v>
      </c>
      <c r="F376" s="20">
        <f t="shared" si="156"/>
        <v>0</v>
      </c>
      <c r="G376" s="20">
        <f t="shared" si="156"/>
        <v>0</v>
      </c>
      <c r="H376" s="20">
        <f t="shared" si="156"/>
        <v>0</v>
      </c>
      <c r="I376" s="20">
        <f t="shared" si="156"/>
        <v>0</v>
      </c>
      <c r="J376" s="20">
        <f t="shared" si="156"/>
        <v>0</v>
      </c>
      <c r="K376" s="20">
        <f t="shared" si="156"/>
        <v>0</v>
      </c>
      <c r="L376" s="20">
        <f t="shared" si="156"/>
        <v>0</v>
      </c>
      <c r="M376" s="20">
        <f t="shared" si="156"/>
        <v>0</v>
      </c>
      <c r="N376" s="20">
        <f t="shared" si="156"/>
        <v>0</v>
      </c>
      <c r="O376" s="19"/>
    </row>
    <row r="377" spans="1:15" hidden="1" x14ac:dyDescent="0.2">
      <c r="A377" s="17" t="s">
        <v>104</v>
      </c>
      <c r="B377" s="16" t="s">
        <v>203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102</v>
      </c>
      <c r="B378" s="16" t="s">
        <v>202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hidden="1" x14ac:dyDescent="0.2">
      <c r="A379" s="17" t="s">
        <v>100</v>
      </c>
      <c r="B379" s="16" t="s">
        <v>201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s="18" customFormat="1" hidden="1" x14ac:dyDescent="0.2">
      <c r="A380" s="22" t="s">
        <v>200</v>
      </c>
      <c r="B380" s="21" t="s">
        <v>199</v>
      </c>
      <c r="C380" s="20">
        <f t="shared" ref="C380:N380" si="157">C381+C382+C383</f>
        <v>0</v>
      </c>
      <c r="D380" s="20">
        <f t="shared" si="157"/>
        <v>0</v>
      </c>
      <c r="E380" s="20">
        <f t="shared" si="157"/>
        <v>0</v>
      </c>
      <c r="F380" s="20">
        <f t="shared" si="157"/>
        <v>0</v>
      </c>
      <c r="G380" s="20">
        <f t="shared" si="157"/>
        <v>0</v>
      </c>
      <c r="H380" s="20">
        <f t="shared" si="157"/>
        <v>0</v>
      </c>
      <c r="I380" s="20">
        <f t="shared" si="157"/>
        <v>0</v>
      </c>
      <c r="J380" s="20">
        <f t="shared" si="157"/>
        <v>0</v>
      </c>
      <c r="K380" s="20">
        <f t="shared" si="157"/>
        <v>0</v>
      </c>
      <c r="L380" s="20">
        <f t="shared" si="157"/>
        <v>0</v>
      </c>
      <c r="M380" s="20">
        <f t="shared" si="157"/>
        <v>0</v>
      </c>
      <c r="N380" s="20">
        <f t="shared" si="157"/>
        <v>0</v>
      </c>
      <c r="O380" s="19"/>
    </row>
    <row r="381" spans="1:15" hidden="1" x14ac:dyDescent="0.2">
      <c r="A381" s="17" t="s">
        <v>104</v>
      </c>
      <c r="B381" s="16" t="s">
        <v>198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102</v>
      </c>
      <c r="B382" s="16" t="s">
        <v>197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hidden="1" x14ac:dyDescent="0.2">
      <c r="A383" s="17" t="s">
        <v>100</v>
      </c>
      <c r="B383" s="16" t="s">
        <v>196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s="18" customFormat="1" hidden="1" x14ac:dyDescent="0.2">
      <c r="A384" s="22" t="s">
        <v>195</v>
      </c>
      <c r="B384" s="21" t="s">
        <v>194</v>
      </c>
      <c r="C384" s="20">
        <f t="shared" ref="C384:N384" si="158">C385+C386+C387</f>
        <v>0</v>
      </c>
      <c r="D384" s="20">
        <f t="shared" si="158"/>
        <v>0</v>
      </c>
      <c r="E384" s="20">
        <f t="shared" si="158"/>
        <v>0</v>
      </c>
      <c r="F384" s="20">
        <f t="shared" si="158"/>
        <v>0</v>
      </c>
      <c r="G384" s="20">
        <f t="shared" si="158"/>
        <v>0</v>
      </c>
      <c r="H384" s="20">
        <f t="shared" si="158"/>
        <v>0</v>
      </c>
      <c r="I384" s="20">
        <f t="shared" si="158"/>
        <v>0</v>
      </c>
      <c r="J384" s="20">
        <f t="shared" si="158"/>
        <v>0</v>
      </c>
      <c r="K384" s="20">
        <f t="shared" si="158"/>
        <v>0</v>
      </c>
      <c r="L384" s="20">
        <f t="shared" si="158"/>
        <v>0</v>
      </c>
      <c r="M384" s="20">
        <f t="shared" si="158"/>
        <v>0</v>
      </c>
      <c r="N384" s="20">
        <f t="shared" si="158"/>
        <v>0</v>
      </c>
      <c r="O384" s="19"/>
    </row>
    <row r="385" spans="1:15" hidden="1" x14ac:dyDescent="0.2">
      <c r="A385" s="17" t="s">
        <v>104</v>
      </c>
      <c r="B385" s="16" t="s">
        <v>193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102</v>
      </c>
      <c r="B386" s="16" t="s">
        <v>192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hidden="1" x14ac:dyDescent="0.2">
      <c r="A387" s="17" t="s">
        <v>100</v>
      </c>
      <c r="B387" s="16" t="s">
        <v>191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s="18" customFormat="1" hidden="1" x14ac:dyDescent="0.2">
      <c r="A388" s="22" t="s">
        <v>190</v>
      </c>
      <c r="B388" s="21" t="s">
        <v>189</v>
      </c>
      <c r="C388" s="20">
        <f t="shared" ref="C388:N388" si="159">C389+C390+C391</f>
        <v>0</v>
      </c>
      <c r="D388" s="20">
        <f t="shared" si="159"/>
        <v>0</v>
      </c>
      <c r="E388" s="20">
        <f t="shared" si="159"/>
        <v>0</v>
      </c>
      <c r="F388" s="20">
        <f t="shared" si="159"/>
        <v>0</v>
      </c>
      <c r="G388" s="20">
        <f t="shared" si="159"/>
        <v>0</v>
      </c>
      <c r="H388" s="20">
        <f t="shared" si="159"/>
        <v>0</v>
      </c>
      <c r="I388" s="20">
        <f t="shared" si="159"/>
        <v>0</v>
      </c>
      <c r="J388" s="20">
        <f t="shared" si="159"/>
        <v>0</v>
      </c>
      <c r="K388" s="20">
        <f t="shared" si="159"/>
        <v>0</v>
      </c>
      <c r="L388" s="20">
        <f t="shared" si="159"/>
        <v>0</v>
      </c>
      <c r="M388" s="20">
        <f t="shared" si="159"/>
        <v>0</v>
      </c>
      <c r="N388" s="20">
        <f t="shared" si="159"/>
        <v>0</v>
      </c>
      <c r="O388" s="19"/>
    </row>
    <row r="389" spans="1:15" hidden="1" x14ac:dyDescent="0.2">
      <c r="A389" s="17" t="s">
        <v>104</v>
      </c>
      <c r="B389" s="16" t="s">
        <v>188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102</v>
      </c>
      <c r="B390" s="16" t="s">
        <v>187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hidden="1" x14ac:dyDescent="0.2">
      <c r="A391" s="17" t="s">
        <v>100</v>
      </c>
      <c r="B391" s="16" t="s">
        <v>186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s="18" customFormat="1" ht="25.5" hidden="1" x14ac:dyDescent="0.2">
      <c r="A392" s="22" t="s">
        <v>185</v>
      </c>
      <c r="B392" s="21" t="s">
        <v>184</v>
      </c>
      <c r="C392" s="20">
        <f t="shared" ref="C392:N392" si="160">C393+C394+C395</f>
        <v>0</v>
      </c>
      <c r="D392" s="20">
        <f t="shared" si="160"/>
        <v>0</v>
      </c>
      <c r="E392" s="20">
        <f t="shared" si="160"/>
        <v>0</v>
      </c>
      <c r="F392" s="20">
        <f t="shared" si="160"/>
        <v>0</v>
      </c>
      <c r="G392" s="20">
        <f t="shared" si="160"/>
        <v>0</v>
      </c>
      <c r="H392" s="20">
        <f t="shared" si="160"/>
        <v>0</v>
      </c>
      <c r="I392" s="20">
        <f t="shared" si="160"/>
        <v>0</v>
      </c>
      <c r="J392" s="20">
        <f t="shared" si="160"/>
        <v>0</v>
      </c>
      <c r="K392" s="20">
        <f t="shared" si="160"/>
        <v>0</v>
      </c>
      <c r="L392" s="20">
        <f t="shared" si="160"/>
        <v>0</v>
      </c>
      <c r="M392" s="20">
        <f t="shared" si="160"/>
        <v>0</v>
      </c>
      <c r="N392" s="20">
        <f t="shared" si="160"/>
        <v>0</v>
      </c>
      <c r="O392" s="19"/>
    </row>
    <row r="393" spans="1:15" hidden="1" x14ac:dyDescent="0.2">
      <c r="A393" s="17" t="s">
        <v>104</v>
      </c>
      <c r="B393" s="16" t="s">
        <v>183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102</v>
      </c>
      <c r="B394" s="16" t="s">
        <v>182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hidden="1" x14ac:dyDescent="0.2">
      <c r="A395" s="17" t="s">
        <v>100</v>
      </c>
      <c r="B395" s="16" t="s">
        <v>181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s="18" customFormat="1" hidden="1" x14ac:dyDescent="0.2">
      <c r="A396" s="22" t="s">
        <v>180</v>
      </c>
      <c r="B396" s="21" t="s">
        <v>179</v>
      </c>
      <c r="C396" s="20">
        <f t="shared" ref="C396:N396" si="161">C397+C398+C399</f>
        <v>0</v>
      </c>
      <c r="D396" s="20">
        <f t="shared" si="161"/>
        <v>0</v>
      </c>
      <c r="E396" s="20">
        <f t="shared" si="161"/>
        <v>0</v>
      </c>
      <c r="F396" s="20">
        <f t="shared" si="161"/>
        <v>0</v>
      </c>
      <c r="G396" s="20">
        <f t="shared" si="161"/>
        <v>0</v>
      </c>
      <c r="H396" s="20">
        <f t="shared" si="161"/>
        <v>0</v>
      </c>
      <c r="I396" s="20">
        <f t="shared" si="161"/>
        <v>0</v>
      </c>
      <c r="J396" s="20">
        <f t="shared" si="161"/>
        <v>0</v>
      </c>
      <c r="K396" s="20">
        <f t="shared" si="161"/>
        <v>0</v>
      </c>
      <c r="L396" s="20">
        <f t="shared" si="161"/>
        <v>0</v>
      </c>
      <c r="M396" s="20">
        <f t="shared" si="161"/>
        <v>0</v>
      </c>
      <c r="N396" s="20">
        <f t="shared" si="161"/>
        <v>0</v>
      </c>
      <c r="O396" s="19"/>
    </row>
    <row r="397" spans="1:15" hidden="1" x14ac:dyDescent="0.2">
      <c r="A397" s="17" t="s">
        <v>104</v>
      </c>
      <c r="B397" s="16" t="s">
        <v>178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102</v>
      </c>
      <c r="B398" s="16" t="s">
        <v>177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hidden="1" x14ac:dyDescent="0.2">
      <c r="A399" s="17" t="s">
        <v>100</v>
      </c>
      <c r="B399" s="16" t="s">
        <v>176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s="18" customFormat="1" ht="25.5" hidden="1" x14ac:dyDescent="0.2">
      <c r="A400" s="22" t="s">
        <v>175</v>
      </c>
      <c r="B400" s="21" t="s">
        <v>174</v>
      </c>
      <c r="C400" s="20">
        <f t="shared" ref="C400:N400" si="162">C401+C402+C403</f>
        <v>0</v>
      </c>
      <c r="D400" s="20">
        <f t="shared" si="162"/>
        <v>0</v>
      </c>
      <c r="E400" s="20">
        <f t="shared" si="162"/>
        <v>0</v>
      </c>
      <c r="F400" s="20">
        <f t="shared" si="162"/>
        <v>0</v>
      </c>
      <c r="G400" s="20">
        <f t="shared" si="162"/>
        <v>0</v>
      </c>
      <c r="H400" s="20">
        <f t="shared" si="162"/>
        <v>0</v>
      </c>
      <c r="I400" s="20">
        <f t="shared" si="162"/>
        <v>0</v>
      </c>
      <c r="J400" s="20">
        <f t="shared" si="162"/>
        <v>0</v>
      </c>
      <c r="K400" s="20">
        <f t="shared" si="162"/>
        <v>0</v>
      </c>
      <c r="L400" s="20">
        <f t="shared" si="162"/>
        <v>0</v>
      </c>
      <c r="M400" s="20">
        <f t="shared" si="162"/>
        <v>0</v>
      </c>
      <c r="N400" s="20">
        <f t="shared" si="162"/>
        <v>0</v>
      </c>
      <c r="O400" s="19"/>
    </row>
    <row r="401" spans="1:15" hidden="1" x14ac:dyDescent="0.2">
      <c r="A401" s="17" t="s">
        <v>104</v>
      </c>
      <c r="B401" s="16" t="s">
        <v>173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102</v>
      </c>
      <c r="B402" s="16" t="s">
        <v>172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hidden="1" x14ac:dyDescent="0.2">
      <c r="A403" s="17" t="s">
        <v>100</v>
      </c>
      <c r="B403" s="16" t="s">
        <v>171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s="18" customFormat="1" hidden="1" x14ac:dyDescent="0.2">
      <c r="A404" s="22" t="s">
        <v>170</v>
      </c>
      <c r="B404" s="21" t="s">
        <v>169</v>
      </c>
      <c r="C404" s="20">
        <f t="shared" ref="C404:N404" si="163">C405</f>
        <v>0</v>
      </c>
      <c r="D404" s="20">
        <f t="shared" si="163"/>
        <v>0</v>
      </c>
      <c r="E404" s="20">
        <f t="shared" si="163"/>
        <v>0</v>
      </c>
      <c r="F404" s="20">
        <f t="shared" si="163"/>
        <v>0</v>
      </c>
      <c r="G404" s="20">
        <f t="shared" si="163"/>
        <v>0</v>
      </c>
      <c r="H404" s="20">
        <f t="shared" si="163"/>
        <v>0</v>
      </c>
      <c r="I404" s="20">
        <f t="shared" si="163"/>
        <v>0</v>
      </c>
      <c r="J404" s="20">
        <f t="shared" si="163"/>
        <v>0</v>
      </c>
      <c r="K404" s="20">
        <f t="shared" si="163"/>
        <v>0</v>
      </c>
      <c r="L404" s="20">
        <f t="shared" si="163"/>
        <v>0</v>
      </c>
      <c r="M404" s="20">
        <f t="shared" si="163"/>
        <v>0</v>
      </c>
      <c r="N404" s="20">
        <f t="shared" si="163"/>
        <v>0</v>
      </c>
      <c r="O404" s="19"/>
    </row>
    <row r="405" spans="1:15" hidden="1" x14ac:dyDescent="0.2">
      <c r="A405" s="17" t="s">
        <v>102</v>
      </c>
      <c r="B405" s="16" t="s">
        <v>168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39" customFormat="1" hidden="1" x14ac:dyDescent="0.2">
      <c r="A406" s="23" t="s">
        <v>167</v>
      </c>
      <c r="B406" s="46" t="s">
        <v>166</v>
      </c>
      <c r="C406" s="25">
        <f t="shared" ref="C406:N406" si="164">C407</f>
        <v>0</v>
      </c>
      <c r="D406" s="25">
        <f t="shared" si="164"/>
        <v>0</v>
      </c>
      <c r="E406" s="25">
        <f t="shared" si="164"/>
        <v>0</v>
      </c>
      <c r="F406" s="25">
        <f t="shared" si="164"/>
        <v>0</v>
      </c>
      <c r="G406" s="25">
        <f t="shared" si="164"/>
        <v>0</v>
      </c>
      <c r="H406" s="25">
        <f t="shared" si="164"/>
        <v>0</v>
      </c>
      <c r="I406" s="25">
        <f t="shared" si="164"/>
        <v>0</v>
      </c>
      <c r="J406" s="25">
        <f t="shared" si="164"/>
        <v>0</v>
      </c>
      <c r="K406" s="25">
        <f t="shared" si="164"/>
        <v>0</v>
      </c>
      <c r="L406" s="25">
        <f t="shared" si="164"/>
        <v>0</v>
      </c>
      <c r="M406" s="25">
        <f t="shared" si="164"/>
        <v>0</v>
      </c>
      <c r="N406" s="25">
        <f t="shared" si="164"/>
        <v>0</v>
      </c>
      <c r="O406" s="40"/>
    </row>
    <row r="407" spans="1:15" s="18" customFormat="1" hidden="1" x14ac:dyDescent="0.2">
      <c r="A407" s="22" t="s">
        <v>165</v>
      </c>
      <c r="B407" s="21" t="s">
        <v>164</v>
      </c>
      <c r="C407" s="20">
        <f t="shared" ref="C407:N407" si="165">C408+C409+C410+C411+C412</f>
        <v>0</v>
      </c>
      <c r="D407" s="20">
        <f t="shared" si="165"/>
        <v>0</v>
      </c>
      <c r="E407" s="20">
        <f t="shared" si="165"/>
        <v>0</v>
      </c>
      <c r="F407" s="20">
        <f t="shared" si="165"/>
        <v>0</v>
      </c>
      <c r="G407" s="20">
        <f t="shared" si="165"/>
        <v>0</v>
      </c>
      <c r="H407" s="20">
        <f t="shared" si="165"/>
        <v>0</v>
      </c>
      <c r="I407" s="20">
        <f t="shared" si="165"/>
        <v>0</v>
      </c>
      <c r="J407" s="20">
        <f t="shared" si="165"/>
        <v>0</v>
      </c>
      <c r="K407" s="20">
        <f t="shared" si="165"/>
        <v>0</v>
      </c>
      <c r="L407" s="20">
        <f t="shared" si="165"/>
        <v>0</v>
      </c>
      <c r="M407" s="20">
        <f t="shared" si="165"/>
        <v>0</v>
      </c>
      <c r="N407" s="20">
        <f t="shared" si="165"/>
        <v>0</v>
      </c>
      <c r="O407" s="19"/>
    </row>
    <row r="408" spans="1:15" hidden="1" x14ac:dyDescent="0.2">
      <c r="A408" s="17" t="s">
        <v>163</v>
      </c>
      <c r="B408" s="16" t="s">
        <v>162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161</v>
      </c>
      <c r="B409" s="16" t="s">
        <v>160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159</v>
      </c>
      <c r="B410" s="16" t="s">
        <v>158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157</v>
      </c>
      <c r="B411" s="16" t="s">
        <v>156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155</v>
      </c>
      <c r="B412" s="16" t="s">
        <v>154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s="8" customFormat="1" ht="38.25" hidden="1" x14ac:dyDescent="0.2">
      <c r="A413" s="14" t="s">
        <v>153</v>
      </c>
      <c r="B413" s="13" t="s">
        <v>152</v>
      </c>
      <c r="C413" s="11">
        <f t="shared" ref="C413:N413" si="166">C414+C418+C422+C426+C430+C434+C438+C442+C446+C450</f>
        <v>0</v>
      </c>
      <c r="D413" s="11">
        <f t="shared" si="166"/>
        <v>0</v>
      </c>
      <c r="E413" s="11">
        <f t="shared" si="166"/>
        <v>0</v>
      </c>
      <c r="F413" s="11">
        <f t="shared" si="166"/>
        <v>0</v>
      </c>
      <c r="G413" s="11">
        <f t="shared" si="166"/>
        <v>0</v>
      </c>
      <c r="H413" s="11">
        <f t="shared" si="166"/>
        <v>0</v>
      </c>
      <c r="I413" s="11">
        <f t="shared" si="166"/>
        <v>0</v>
      </c>
      <c r="J413" s="11">
        <f t="shared" si="166"/>
        <v>0</v>
      </c>
      <c r="K413" s="11">
        <f t="shared" si="166"/>
        <v>0</v>
      </c>
      <c r="L413" s="11">
        <f t="shared" si="166"/>
        <v>0</v>
      </c>
      <c r="M413" s="11">
        <f t="shared" si="166"/>
        <v>0</v>
      </c>
      <c r="N413" s="11">
        <f t="shared" si="166"/>
        <v>0</v>
      </c>
      <c r="O413" s="10"/>
    </row>
    <row r="414" spans="1:15" s="18" customFormat="1" ht="25.5" hidden="1" x14ac:dyDescent="0.2">
      <c r="A414" s="22" t="s">
        <v>151</v>
      </c>
      <c r="B414" s="21" t="s">
        <v>150</v>
      </c>
      <c r="C414" s="20">
        <f t="shared" ref="C414:N414" si="167">C415+C416+C417</f>
        <v>0</v>
      </c>
      <c r="D414" s="20">
        <f t="shared" si="167"/>
        <v>0</v>
      </c>
      <c r="E414" s="20">
        <f t="shared" si="167"/>
        <v>0</v>
      </c>
      <c r="F414" s="20">
        <f t="shared" si="167"/>
        <v>0</v>
      </c>
      <c r="G414" s="20">
        <f t="shared" si="167"/>
        <v>0</v>
      </c>
      <c r="H414" s="20">
        <f t="shared" si="167"/>
        <v>0</v>
      </c>
      <c r="I414" s="20">
        <f t="shared" si="167"/>
        <v>0</v>
      </c>
      <c r="J414" s="20">
        <f t="shared" si="167"/>
        <v>0</v>
      </c>
      <c r="K414" s="20">
        <f t="shared" si="167"/>
        <v>0</v>
      </c>
      <c r="L414" s="20">
        <f t="shared" si="167"/>
        <v>0</v>
      </c>
      <c r="M414" s="20">
        <f t="shared" si="167"/>
        <v>0</v>
      </c>
      <c r="N414" s="20">
        <f t="shared" si="167"/>
        <v>0</v>
      </c>
      <c r="O414" s="19"/>
    </row>
    <row r="415" spans="1:15" hidden="1" x14ac:dyDescent="0.2">
      <c r="A415" s="17" t="s">
        <v>104</v>
      </c>
      <c r="B415" s="16" t="s">
        <v>149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102</v>
      </c>
      <c r="B416" s="16" t="s">
        <v>148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hidden="1" x14ac:dyDescent="0.2">
      <c r="A417" s="17" t="s">
        <v>100</v>
      </c>
      <c r="B417" s="16" t="s">
        <v>147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s="18" customFormat="1" hidden="1" x14ac:dyDescent="0.2">
      <c r="A418" s="22" t="s">
        <v>146</v>
      </c>
      <c r="B418" s="21" t="s">
        <v>145</v>
      </c>
      <c r="C418" s="20">
        <f t="shared" ref="C418:N418" si="168">C419+C420+C421</f>
        <v>0</v>
      </c>
      <c r="D418" s="20">
        <f t="shared" si="168"/>
        <v>0</v>
      </c>
      <c r="E418" s="20">
        <f t="shared" si="168"/>
        <v>0</v>
      </c>
      <c r="F418" s="20">
        <f t="shared" si="168"/>
        <v>0</v>
      </c>
      <c r="G418" s="20">
        <f t="shared" si="168"/>
        <v>0</v>
      </c>
      <c r="H418" s="20">
        <f t="shared" si="168"/>
        <v>0</v>
      </c>
      <c r="I418" s="20">
        <f t="shared" si="168"/>
        <v>0</v>
      </c>
      <c r="J418" s="20">
        <f t="shared" si="168"/>
        <v>0</v>
      </c>
      <c r="K418" s="20">
        <f t="shared" si="168"/>
        <v>0</v>
      </c>
      <c r="L418" s="20">
        <f t="shared" si="168"/>
        <v>0</v>
      </c>
      <c r="M418" s="20">
        <f t="shared" si="168"/>
        <v>0</v>
      </c>
      <c r="N418" s="20">
        <f t="shared" si="168"/>
        <v>0</v>
      </c>
      <c r="O418" s="19"/>
    </row>
    <row r="419" spans="1:15" hidden="1" x14ac:dyDescent="0.2">
      <c r="A419" s="17" t="s">
        <v>104</v>
      </c>
      <c r="B419" s="16" t="s">
        <v>144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102</v>
      </c>
      <c r="B420" s="16" t="s">
        <v>143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hidden="1" x14ac:dyDescent="0.2">
      <c r="A421" s="17" t="s">
        <v>100</v>
      </c>
      <c r="B421" s="16" t="s">
        <v>142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s="18" customFormat="1" hidden="1" x14ac:dyDescent="0.2">
      <c r="A422" s="22" t="s">
        <v>141</v>
      </c>
      <c r="B422" s="21" t="s">
        <v>140</v>
      </c>
      <c r="C422" s="20">
        <f t="shared" ref="C422:N422" si="169">C423+C424+C425</f>
        <v>0</v>
      </c>
      <c r="D422" s="20">
        <f t="shared" si="169"/>
        <v>0</v>
      </c>
      <c r="E422" s="20">
        <f t="shared" si="169"/>
        <v>0</v>
      </c>
      <c r="F422" s="20">
        <f t="shared" si="169"/>
        <v>0</v>
      </c>
      <c r="G422" s="20">
        <f t="shared" si="169"/>
        <v>0</v>
      </c>
      <c r="H422" s="20">
        <f t="shared" si="169"/>
        <v>0</v>
      </c>
      <c r="I422" s="20">
        <f t="shared" si="169"/>
        <v>0</v>
      </c>
      <c r="J422" s="20">
        <f t="shared" si="169"/>
        <v>0</v>
      </c>
      <c r="K422" s="20">
        <f t="shared" si="169"/>
        <v>0</v>
      </c>
      <c r="L422" s="20">
        <f t="shared" si="169"/>
        <v>0</v>
      </c>
      <c r="M422" s="20">
        <f t="shared" si="169"/>
        <v>0</v>
      </c>
      <c r="N422" s="20">
        <f t="shared" si="169"/>
        <v>0</v>
      </c>
      <c r="O422" s="19"/>
    </row>
    <row r="423" spans="1:15" hidden="1" x14ac:dyDescent="0.2">
      <c r="A423" s="17" t="s">
        <v>104</v>
      </c>
      <c r="B423" s="16" t="s">
        <v>139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102</v>
      </c>
      <c r="B424" s="16" t="s">
        <v>138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hidden="1" x14ac:dyDescent="0.2">
      <c r="A425" s="17" t="s">
        <v>100</v>
      </c>
      <c r="B425" s="16" t="s">
        <v>137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s="18" customFormat="1" ht="25.5" hidden="1" x14ac:dyDescent="0.2">
      <c r="A426" s="22" t="s">
        <v>136</v>
      </c>
      <c r="B426" s="21" t="s">
        <v>135</v>
      </c>
      <c r="C426" s="20">
        <f t="shared" ref="C426:N426" si="170">C427+C428+C429</f>
        <v>0</v>
      </c>
      <c r="D426" s="20">
        <f t="shared" si="170"/>
        <v>0</v>
      </c>
      <c r="E426" s="20">
        <f t="shared" si="170"/>
        <v>0</v>
      </c>
      <c r="F426" s="20">
        <f t="shared" si="170"/>
        <v>0</v>
      </c>
      <c r="G426" s="20">
        <f t="shared" si="170"/>
        <v>0</v>
      </c>
      <c r="H426" s="20">
        <f t="shared" si="170"/>
        <v>0</v>
      </c>
      <c r="I426" s="20">
        <f t="shared" si="170"/>
        <v>0</v>
      </c>
      <c r="J426" s="20">
        <f t="shared" si="170"/>
        <v>0</v>
      </c>
      <c r="K426" s="20">
        <f t="shared" si="170"/>
        <v>0</v>
      </c>
      <c r="L426" s="20">
        <f t="shared" si="170"/>
        <v>0</v>
      </c>
      <c r="M426" s="20">
        <f t="shared" si="170"/>
        <v>0</v>
      </c>
      <c r="N426" s="20">
        <f t="shared" si="170"/>
        <v>0</v>
      </c>
      <c r="O426" s="19"/>
    </row>
    <row r="427" spans="1:15" hidden="1" x14ac:dyDescent="0.2">
      <c r="A427" s="17" t="s">
        <v>104</v>
      </c>
      <c r="B427" s="16" t="s">
        <v>134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102</v>
      </c>
      <c r="B428" s="16" t="s">
        <v>133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hidden="1" x14ac:dyDescent="0.2">
      <c r="A429" s="17" t="s">
        <v>100</v>
      </c>
      <c r="B429" s="16" t="s">
        <v>132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s="18" customFormat="1" ht="25.5" hidden="1" x14ac:dyDescent="0.2">
      <c r="A430" s="22" t="s">
        <v>131</v>
      </c>
      <c r="B430" s="21" t="s">
        <v>130</v>
      </c>
      <c r="C430" s="20">
        <f t="shared" ref="C430:N430" si="171">C431+C432+C433</f>
        <v>0</v>
      </c>
      <c r="D430" s="20">
        <f t="shared" si="171"/>
        <v>0</v>
      </c>
      <c r="E430" s="20">
        <f t="shared" si="171"/>
        <v>0</v>
      </c>
      <c r="F430" s="20">
        <f t="shared" si="171"/>
        <v>0</v>
      </c>
      <c r="G430" s="20">
        <f t="shared" si="171"/>
        <v>0</v>
      </c>
      <c r="H430" s="20">
        <f t="shared" si="171"/>
        <v>0</v>
      </c>
      <c r="I430" s="20">
        <f t="shared" si="171"/>
        <v>0</v>
      </c>
      <c r="J430" s="20">
        <f t="shared" si="171"/>
        <v>0</v>
      </c>
      <c r="K430" s="20">
        <f t="shared" si="171"/>
        <v>0</v>
      </c>
      <c r="L430" s="20">
        <f t="shared" si="171"/>
        <v>0</v>
      </c>
      <c r="M430" s="20">
        <f t="shared" si="171"/>
        <v>0</v>
      </c>
      <c r="N430" s="20">
        <f t="shared" si="171"/>
        <v>0</v>
      </c>
      <c r="O430" s="19"/>
    </row>
    <row r="431" spans="1:15" hidden="1" x14ac:dyDescent="0.2">
      <c r="A431" s="17" t="s">
        <v>104</v>
      </c>
      <c r="B431" s="16" t="s">
        <v>129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102</v>
      </c>
      <c r="B432" s="16" t="s">
        <v>128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hidden="1" x14ac:dyDescent="0.2">
      <c r="A433" s="17" t="s">
        <v>100</v>
      </c>
      <c r="B433" s="16" t="s">
        <v>127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s="44" customFormat="1" ht="25.5" hidden="1" x14ac:dyDescent="0.2">
      <c r="A434" s="27" t="s">
        <v>126</v>
      </c>
      <c r="B434" s="26" t="s">
        <v>125</v>
      </c>
      <c r="C434" s="24">
        <f t="shared" ref="C434:N434" si="172">C435+C436+C437</f>
        <v>0</v>
      </c>
      <c r="D434" s="24">
        <f t="shared" si="172"/>
        <v>0</v>
      </c>
      <c r="E434" s="24">
        <f t="shared" si="172"/>
        <v>0</v>
      </c>
      <c r="F434" s="24">
        <f t="shared" si="172"/>
        <v>0</v>
      </c>
      <c r="G434" s="24">
        <f t="shared" si="172"/>
        <v>0</v>
      </c>
      <c r="H434" s="24">
        <f t="shared" si="172"/>
        <v>0</v>
      </c>
      <c r="I434" s="24">
        <f t="shared" si="172"/>
        <v>0</v>
      </c>
      <c r="J434" s="24">
        <f t="shared" si="172"/>
        <v>0</v>
      </c>
      <c r="K434" s="24">
        <f t="shared" si="172"/>
        <v>0</v>
      </c>
      <c r="L434" s="24">
        <f t="shared" si="172"/>
        <v>0</v>
      </c>
      <c r="M434" s="24">
        <f t="shared" si="172"/>
        <v>0</v>
      </c>
      <c r="N434" s="24">
        <f t="shared" si="172"/>
        <v>0</v>
      </c>
      <c r="O434" s="45"/>
    </row>
    <row r="435" spans="1:15" hidden="1" x14ac:dyDescent="0.2">
      <c r="A435" s="17" t="s">
        <v>104</v>
      </c>
      <c r="B435" s="16" t="s">
        <v>124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102</v>
      </c>
      <c r="B436" s="16" t="s">
        <v>123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hidden="1" x14ac:dyDescent="0.2">
      <c r="A437" s="17" t="s">
        <v>100</v>
      </c>
      <c r="B437" s="16" t="s">
        <v>122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s="18" customFormat="1" hidden="1" x14ac:dyDescent="0.2">
      <c r="A438" s="22" t="s">
        <v>121</v>
      </c>
      <c r="B438" s="21" t="s">
        <v>120</v>
      </c>
      <c r="C438" s="20">
        <f t="shared" ref="C438:N438" si="173">C439+C440+C441</f>
        <v>0</v>
      </c>
      <c r="D438" s="20">
        <f t="shared" si="173"/>
        <v>0</v>
      </c>
      <c r="E438" s="20">
        <f t="shared" si="173"/>
        <v>0</v>
      </c>
      <c r="F438" s="20">
        <f t="shared" si="173"/>
        <v>0</v>
      </c>
      <c r="G438" s="20">
        <f t="shared" si="173"/>
        <v>0</v>
      </c>
      <c r="H438" s="20">
        <f t="shared" si="173"/>
        <v>0</v>
      </c>
      <c r="I438" s="20">
        <f t="shared" si="173"/>
        <v>0</v>
      </c>
      <c r="J438" s="20">
        <f t="shared" si="173"/>
        <v>0</v>
      </c>
      <c r="K438" s="20">
        <f t="shared" si="173"/>
        <v>0</v>
      </c>
      <c r="L438" s="20">
        <f t="shared" si="173"/>
        <v>0</v>
      </c>
      <c r="M438" s="20">
        <f t="shared" si="173"/>
        <v>0</v>
      </c>
      <c r="N438" s="20">
        <f t="shared" si="173"/>
        <v>0</v>
      </c>
      <c r="O438" s="19"/>
    </row>
    <row r="439" spans="1:15" hidden="1" x14ac:dyDescent="0.2">
      <c r="A439" s="17" t="s">
        <v>104</v>
      </c>
      <c r="B439" s="16" t="s">
        <v>119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102</v>
      </c>
      <c r="B440" s="16" t="s">
        <v>118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hidden="1" x14ac:dyDescent="0.2">
      <c r="A441" s="17" t="s">
        <v>100</v>
      </c>
      <c r="B441" s="16" t="s">
        <v>117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s="18" customFormat="1" ht="25.5" hidden="1" x14ac:dyDescent="0.2">
      <c r="A442" s="22" t="s">
        <v>116</v>
      </c>
      <c r="B442" s="21" t="s">
        <v>115</v>
      </c>
      <c r="C442" s="20">
        <f t="shared" ref="C442:N442" si="174">C443+C444+C445</f>
        <v>0</v>
      </c>
      <c r="D442" s="20">
        <f t="shared" si="174"/>
        <v>0</v>
      </c>
      <c r="E442" s="20">
        <f t="shared" si="174"/>
        <v>0</v>
      </c>
      <c r="F442" s="20">
        <f t="shared" si="174"/>
        <v>0</v>
      </c>
      <c r="G442" s="20">
        <f t="shared" si="174"/>
        <v>0</v>
      </c>
      <c r="H442" s="20">
        <f t="shared" si="174"/>
        <v>0</v>
      </c>
      <c r="I442" s="20">
        <f t="shared" si="174"/>
        <v>0</v>
      </c>
      <c r="J442" s="20">
        <f t="shared" si="174"/>
        <v>0</v>
      </c>
      <c r="K442" s="20">
        <f t="shared" si="174"/>
        <v>0</v>
      </c>
      <c r="L442" s="20">
        <f t="shared" si="174"/>
        <v>0</v>
      </c>
      <c r="M442" s="20">
        <f t="shared" si="174"/>
        <v>0</v>
      </c>
      <c r="N442" s="20">
        <f t="shared" si="174"/>
        <v>0</v>
      </c>
      <c r="O442" s="19"/>
    </row>
    <row r="443" spans="1:15" hidden="1" x14ac:dyDescent="0.2">
      <c r="A443" s="17" t="s">
        <v>104</v>
      </c>
      <c r="B443" s="16" t="s">
        <v>114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102</v>
      </c>
      <c r="B444" s="16" t="s">
        <v>113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hidden="1" x14ac:dyDescent="0.2">
      <c r="A445" s="17" t="s">
        <v>100</v>
      </c>
      <c r="B445" s="16" t="s">
        <v>112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s="18" customFormat="1" hidden="1" x14ac:dyDescent="0.2">
      <c r="A446" s="22" t="s">
        <v>111</v>
      </c>
      <c r="B446" s="21" t="s">
        <v>110</v>
      </c>
      <c r="C446" s="20">
        <f t="shared" ref="C446:N446" si="175">C447+C448+C449</f>
        <v>0</v>
      </c>
      <c r="D446" s="20">
        <f t="shared" si="175"/>
        <v>0</v>
      </c>
      <c r="E446" s="20">
        <f t="shared" si="175"/>
        <v>0</v>
      </c>
      <c r="F446" s="20">
        <f t="shared" si="175"/>
        <v>0</v>
      </c>
      <c r="G446" s="20">
        <f t="shared" si="175"/>
        <v>0</v>
      </c>
      <c r="H446" s="20">
        <f t="shared" si="175"/>
        <v>0</v>
      </c>
      <c r="I446" s="20">
        <f t="shared" si="175"/>
        <v>0</v>
      </c>
      <c r="J446" s="20">
        <f t="shared" si="175"/>
        <v>0</v>
      </c>
      <c r="K446" s="20">
        <f t="shared" si="175"/>
        <v>0</v>
      </c>
      <c r="L446" s="20">
        <f t="shared" si="175"/>
        <v>0</v>
      </c>
      <c r="M446" s="20">
        <f t="shared" si="175"/>
        <v>0</v>
      </c>
      <c r="N446" s="20">
        <f t="shared" si="175"/>
        <v>0</v>
      </c>
      <c r="O446" s="19"/>
    </row>
    <row r="447" spans="1:15" hidden="1" x14ac:dyDescent="0.2">
      <c r="A447" s="17" t="s">
        <v>104</v>
      </c>
      <c r="B447" s="16" t="s">
        <v>109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102</v>
      </c>
      <c r="B448" s="16" t="s">
        <v>108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5" hidden="1" x14ac:dyDescent="0.2">
      <c r="A449" s="17" t="s">
        <v>100</v>
      </c>
      <c r="B449" s="16" t="s">
        <v>107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s="18" customFormat="1" hidden="1" x14ac:dyDescent="0.2">
      <c r="A450" s="22" t="s">
        <v>106</v>
      </c>
      <c r="B450" s="21" t="s">
        <v>105</v>
      </c>
      <c r="C450" s="20">
        <f t="shared" ref="C450:N450" si="176">C451+C452+C453</f>
        <v>0</v>
      </c>
      <c r="D450" s="20">
        <f t="shared" si="176"/>
        <v>0</v>
      </c>
      <c r="E450" s="20">
        <f t="shared" si="176"/>
        <v>0</v>
      </c>
      <c r="F450" s="20">
        <f t="shared" si="176"/>
        <v>0</v>
      </c>
      <c r="G450" s="20">
        <f t="shared" si="176"/>
        <v>0</v>
      </c>
      <c r="H450" s="20">
        <f t="shared" si="176"/>
        <v>0</v>
      </c>
      <c r="I450" s="20">
        <f t="shared" si="176"/>
        <v>0</v>
      </c>
      <c r="J450" s="20">
        <f t="shared" si="176"/>
        <v>0</v>
      </c>
      <c r="K450" s="20">
        <f t="shared" si="176"/>
        <v>0</v>
      </c>
      <c r="L450" s="20">
        <f t="shared" si="176"/>
        <v>0</v>
      </c>
      <c r="M450" s="20">
        <f t="shared" si="176"/>
        <v>0</v>
      </c>
      <c r="N450" s="20">
        <f t="shared" si="176"/>
        <v>0</v>
      </c>
      <c r="O450" s="19"/>
    </row>
    <row r="451" spans="1:25" hidden="1" x14ac:dyDescent="0.2">
      <c r="A451" s="17" t="s">
        <v>104</v>
      </c>
      <c r="B451" s="16" t="s">
        <v>103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hidden="1" x14ac:dyDescent="0.2">
      <c r="A452" s="17" t="s">
        <v>102</v>
      </c>
      <c r="B452" s="16" t="s">
        <v>101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5" hidden="1" x14ac:dyDescent="0.2">
      <c r="A453" s="591" t="s">
        <v>100</v>
      </c>
      <c r="B453" s="592" t="s">
        <v>99</v>
      </c>
      <c r="C453" s="593"/>
      <c r="D453" s="593"/>
      <c r="E453" s="593">
        <f>C453+D453</f>
        <v>0</v>
      </c>
      <c r="F453" s="593">
        <f>G453+H453+I453+J453</f>
        <v>0</v>
      </c>
      <c r="G453" s="593"/>
      <c r="H453" s="593"/>
      <c r="I453" s="593"/>
      <c r="J453" s="593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s="39" customFormat="1" ht="27.75" customHeight="1" x14ac:dyDescent="0.2">
      <c r="A454" s="254" t="s">
        <v>98</v>
      </c>
      <c r="B454" s="255" t="s">
        <v>97</v>
      </c>
      <c r="C454" s="256">
        <f t="shared" ref="C454:N454" si="177">C455+C456+C457+C458+C459+C460+C461+C462+C463+C464+C465+C466+C467+C468</f>
        <v>132</v>
      </c>
      <c r="D454" s="256">
        <f t="shared" si="177"/>
        <v>0</v>
      </c>
      <c r="E454" s="256">
        <f t="shared" si="177"/>
        <v>132</v>
      </c>
      <c r="F454" s="256">
        <f t="shared" si="177"/>
        <v>132</v>
      </c>
      <c r="G454" s="256">
        <f t="shared" si="177"/>
        <v>36</v>
      </c>
      <c r="H454" s="256">
        <f t="shared" si="177"/>
        <v>32</v>
      </c>
      <c r="I454" s="256">
        <f t="shared" si="177"/>
        <v>32</v>
      </c>
      <c r="J454" s="256">
        <f t="shared" si="177"/>
        <v>32</v>
      </c>
      <c r="K454" s="579">
        <f t="shared" si="177"/>
        <v>0</v>
      </c>
      <c r="L454" s="42">
        <f t="shared" si="177"/>
        <v>132</v>
      </c>
      <c r="M454" s="42">
        <f t="shared" si="177"/>
        <v>134</v>
      </c>
      <c r="N454" s="42">
        <f t="shared" si="177"/>
        <v>136</v>
      </c>
      <c r="O454" s="40"/>
      <c r="P454" s="417"/>
      <c r="Q454" s="245"/>
      <c r="R454" s="237"/>
      <c r="S454" s="237"/>
      <c r="T454" s="237"/>
      <c r="U454" s="503">
        <f>G454+H454</f>
        <v>68</v>
      </c>
      <c r="Y454" s="500"/>
    </row>
    <row r="455" spans="1:25" s="18" customFormat="1" hidden="1" x14ac:dyDescent="0.2">
      <c r="A455" s="641" t="s">
        <v>96</v>
      </c>
      <c r="B455" s="642" t="s">
        <v>95</v>
      </c>
      <c r="C455" s="637"/>
      <c r="D455" s="637"/>
      <c r="E455" s="643">
        <f t="shared" ref="E455:E471" si="178">C455+D455</f>
        <v>0</v>
      </c>
      <c r="F455" s="643">
        <f t="shared" ref="F455:F468" si="179">G455+H455+I455+J455</f>
        <v>0</v>
      </c>
      <c r="G455" s="643"/>
      <c r="H455" s="643"/>
      <c r="I455" s="643"/>
      <c r="J455" s="643"/>
      <c r="K455" s="20">
        <v>0</v>
      </c>
      <c r="L455" s="20">
        <v>0</v>
      </c>
      <c r="M455" s="20">
        <v>0</v>
      </c>
      <c r="N455" s="20">
        <v>0</v>
      </c>
      <c r="O455" s="41">
        <v>1</v>
      </c>
    </row>
    <row r="456" spans="1:25" s="18" customFormat="1" hidden="1" x14ac:dyDescent="0.2">
      <c r="A456" s="22" t="s">
        <v>94</v>
      </c>
      <c r="B456" s="21" t="s">
        <v>93</v>
      </c>
      <c r="C456" s="20"/>
      <c r="D456" s="20"/>
      <c r="E456" s="20">
        <f t="shared" si="178"/>
        <v>0</v>
      </c>
      <c r="F456" s="20">
        <f t="shared" si="179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25" s="18" customFormat="1" hidden="1" x14ac:dyDescent="0.2">
      <c r="A457" s="22" t="s">
        <v>92</v>
      </c>
      <c r="B457" s="21" t="s">
        <v>91</v>
      </c>
      <c r="C457" s="20"/>
      <c r="D457" s="20"/>
      <c r="E457" s="20">
        <f t="shared" si="178"/>
        <v>0</v>
      </c>
      <c r="F457" s="20">
        <f t="shared" si="179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5" s="18" customFormat="1" ht="25.5" hidden="1" x14ac:dyDescent="0.2">
      <c r="A458" s="22" t="s">
        <v>90</v>
      </c>
      <c r="B458" s="21" t="s">
        <v>89</v>
      </c>
      <c r="C458" s="20"/>
      <c r="D458" s="20"/>
      <c r="E458" s="20">
        <f t="shared" si="178"/>
        <v>0</v>
      </c>
      <c r="F458" s="20">
        <f t="shared" si="179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idden="1" x14ac:dyDescent="0.2">
      <c r="A459" s="22" t="s">
        <v>88</v>
      </c>
      <c r="B459" s="21" t="s">
        <v>87</v>
      </c>
      <c r="C459" s="20"/>
      <c r="D459" s="20"/>
      <c r="E459" s="20">
        <f t="shared" si="178"/>
        <v>0</v>
      </c>
      <c r="F459" s="20">
        <f t="shared" si="179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idden="1" x14ac:dyDescent="0.2">
      <c r="A460" s="22" t="s">
        <v>86</v>
      </c>
      <c r="B460" s="21" t="s">
        <v>85</v>
      </c>
      <c r="C460" s="20"/>
      <c r="D460" s="20"/>
      <c r="E460" s="20">
        <f t="shared" si="178"/>
        <v>0</v>
      </c>
      <c r="F460" s="20">
        <f t="shared" si="179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84</v>
      </c>
      <c r="B461" s="21" t="s">
        <v>83</v>
      </c>
      <c r="C461" s="20"/>
      <c r="D461" s="20"/>
      <c r="E461" s="20">
        <f t="shared" si="178"/>
        <v>0</v>
      </c>
      <c r="F461" s="20">
        <f t="shared" si="179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t="25.5" hidden="1" x14ac:dyDescent="0.2">
      <c r="A462" s="22" t="s">
        <v>82</v>
      </c>
      <c r="B462" s="21" t="s">
        <v>81</v>
      </c>
      <c r="C462" s="20"/>
      <c r="D462" s="20"/>
      <c r="E462" s="20">
        <f t="shared" si="178"/>
        <v>0</v>
      </c>
      <c r="F462" s="20">
        <f t="shared" si="179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idden="1" x14ac:dyDescent="0.2">
      <c r="A463" s="22" t="s">
        <v>80</v>
      </c>
      <c r="B463" s="21" t="s">
        <v>79</v>
      </c>
      <c r="C463" s="20"/>
      <c r="D463" s="20"/>
      <c r="E463" s="20">
        <f t="shared" si="178"/>
        <v>0</v>
      </c>
      <c r="F463" s="20">
        <f t="shared" si="179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5.5" hidden="1" x14ac:dyDescent="0.2">
      <c r="A464" s="22" t="s">
        <v>78</v>
      </c>
      <c r="B464" s="21" t="s">
        <v>77</v>
      </c>
      <c r="C464" s="20"/>
      <c r="D464" s="20"/>
      <c r="E464" s="20">
        <f t="shared" si="178"/>
        <v>0</v>
      </c>
      <c r="F464" s="20">
        <f t="shared" si="179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idden="1" x14ac:dyDescent="0.2">
      <c r="A465" s="22" t="s">
        <v>76</v>
      </c>
      <c r="B465" s="21" t="s">
        <v>75</v>
      </c>
      <c r="C465" s="20"/>
      <c r="D465" s="20"/>
      <c r="E465" s="20">
        <f t="shared" si="178"/>
        <v>0</v>
      </c>
      <c r="F465" s="20">
        <f t="shared" si="179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idden="1" x14ac:dyDescent="0.2">
      <c r="A466" s="22" t="s">
        <v>74</v>
      </c>
      <c r="B466" s="21" t="s">
        <v>73</v>
      </c>
      <c r="C466" s="20"/>
      <c r="D466" s="20"/>
      <c r="E466" s="20">
        <f t="shared" si="178"/>
        <v>0</v>
      </c>
      <c r="F466" s="20">
        <f t="shared" si="179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t="7.5" hidden="1" customHeight="1" x14ac:dyDescent="0.2">
      <c r="A467" s="600" t="s">
        <v>72</v>
      </c>
      <c r="B467" s="601" t="s">
        <v>71</v>
      </c>
      <c r="C467" s="602"/>
      <c r="D467" s="602"/>
      <c r="E467" s="602">
        <f t="shared" si="178"/>
        <v>0</v>
      </c>
      <c r="F467" s="602">
        <f t="shared" si="179"/>
        <v>0</v>
      </c>
      <c r="G467" s="602"/>
      <c r="H467" s="602"/>
      <c r="I467" s="602"/>
      <c r="J467" s="602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x14ac:dyDescent="0.2">
      <c r="A468" s="139" t="s">
        <v>70</v>
      </c>
      <c r="B468" s="140" t="s">
        <v>69</v>
      </c>
      <c r="C468" s="141">
        <v>132</v>
      </c>
      <c r="D468" s="141">
        <v>0</v>
      </c>
      <c r="E468" s="141">
        <f t="shared" si="178"/>
        <v>132</v>
      </c>
      <c r="F468" s="141">
        <f t="shared" si="179"/>
        <v>132</v>
      </c>
      <c r="G468" s="141">
        <v>36</v>
      </c>
      <c r="H468" s="141">
        <v>32</v>
      </c>
      <c r="I468" s="141">
        <v>32</v>
      </c>
      <c r="J468" s="141">
        <v>32</v>
      </c>
      <c r="K468" s="570">
        <v>0</v>
      </c>
      <c r="L468" s="42">
        <v>132</v>
      </c>
      <c r="M468" s="42">
        <v>134</v>
      </c>
      <c r="N468" s="42">
        <v>136</v>
      </c>
      <c r="O468" s="19">
        <v>1</v>
      </c>
      <c r="P468" s="417"/>
      <c r="Q468" s="244"/>
      <c r="R468" s="238"/>
      <c r="S468" s="238"/>
      <c r="T468" s="238"/>
      <c r="U468" s="501">
        <f>G468+H468</f>
        <v>68</v>
      </c>
      <c r="Y468" s="500"/>
    </row>
    <row r="469" spans="1:25" s="18" customFormat="1" ht="26.25" customHeight="1" x14ac:dyDescent="0.2">
      <c r="A469" s="979" t="s">
        <v>998</v>
      </c>
      <c r="B469" s="941">
        <v>60</v>
      </c>
      <c r="C469" s="141">
        <f>C470+C471</f>
        <v>1439.08</v>
      </c>
      <c r="D469" s="141">
        <f>D470+D471</f>
        <v>0</v>
      </c>
      <c r="E469" s="141">
        <f t="shared" si="178"/>
        <v>1439.08</v>
      </c>
      <c r="F469" s="343">
        <f>G469+H469+I469+J469</f>
        <v>1439.075</v>
      </c>
      <c r="G469" s="343">
        <f>G470+G471</f>
        <v>0</v>
      </c>
      <c r="H469" s="343">
        <f t="shared" ref="H469:J469" si="180">H470+H471</f>
        <v>1439.075</v>
      </c>
      <c r="I469" s="343">
        <f t="shared" si="180"/>
        <v>0</v>
      </c>
      <c r="J469" s="343">
        <f t="shared" si="180"/>
        <v>0</v>
      </c>
      <c r="K469" s="943"/>
      <c r="L469" s="944"/>
      <c r="M469" s="944"/>
      <c r="N469" s="944"/>
      <c r="O469" s="19"/>
      <c r="P469" s="417"/>
      <c r="Q469" s="244"/>
      <c r="R469" s="238"/>
      <c r="S469" s="238"/>
      <c r="T469" s="238"/>
      <c r="U469" s="501">
        <f t="shared" ref="U469:U476" si="181">G469+H469</f>
        <v>1439.075</v>
      </c>
      <c r="Y469" s="503"/>
    </row>
    <row r="470" spans="1:25" s="18" customFormat="1" ht="15" x14ac:dyDescent="0.25">
      <c r="A470" s="942" t="s">
        <v>994</v>
      </c>
      <c r="B470" s="941" t="s">
        <v>1000</v>
      </c>
      <c r="C470" s="141">
        <v>1209.31</v>
      </c>
      <c r="D470" s="141"/>
      <c r="E470" s="141">
        <f t="shared" si="178"/>
        <v>1209.31</v>
      </c>
      <c r="F470" s="343">
        <f t="shared" ref="F470:F471" si="182">G470+H470+I470+J470</f>
        <v>1209.307</v>
      </c>
      <c r="G470" s="343">
        <v>0</v>
      </c>
      <c r="H470" s="343">
        <v>1209.307</v>
      </c>
      <c r="I470" s="343">
        <v>0</v>
      </c>
      <c r="J470" s="343">
        <v>0</v>
      </c>
      <c r="K470" s="943"/>
      <c r="L470" s="944"/>
      <c r="M470" s="944"/>
      <c r="N470" s="944"/>
      <c r="O470" s="19"/>
      <c r="P470" s="417"/>
      <c r="Q470" s="244"/>
      <c r="R470" s="238"/>
      <c r="S470" s="238"/>
      <c r="T470" s="238"/>
      <c r="U470" s="504">
        <f t="shared" si="181"/>
        <v>1209.307</v>
      </c>
      <c r="Y470" s="500"/>
    </row>
    <row r="471" spans="1:25" s="18" customFormat="1" ht="15" x14ac:dyDescent="0.25">
      <c r="A471" s="1004" t="s">
        <v>996</v>
      </c>
      <c r="B471" s="1005" t="s">
        <v>1001</v>
      </c>
      <c r="C471" s="141">
        <v>229.77</v>
      </c>
      <c r="D471" s="141"/>
      <c r="E471" s="141">
        <f t="shared" si="178"/>
        <v>229.77</v>
      </c>
      <c r="F471" s="343">
        <f t="shared" si="182"/>
        <v>229.768</v>
      </c>
      <c r="G471" s="343">
        <v>0</v>
      </c>
      <c r="H471" s="343">
        <v>229.768</v>
      </c>
      <c r="I471" s="343">
        <v>0</v>
      </c>
      <c r="J471" s="343">
        <v>0</v>
      </c>
      <c r="K471" s="943"/>
      <c r="L471" s="944"/>
      <c r="M471" s="944"/>
      <c r="N471" s="944"/>
      <c r="O471" s="19"/>
      <c r="P471" s="417"/>
      <c r="Q471" s="244"/>
      <c r="R471" s="238"/>
      <c r="S471" s="238"/>
      <c r="T471" s="238"/>
      <c r="U471" s="504">
        <f t="shared" si="181"/>
        <v>229.768</v>
      </c>
      <c r="Y471" s="500"/>
    </row>
    <row r="472" spans="1:25" s="39" customFormat="1" x14ac:dyDescent="0.2">
      <c r="A472" s="254" t="s">
        <v>68</v>
      </c>
      <c r="B472" s="255" t="s">
        <v>67</v>
      </c>
      <c r="C472" s="256">
        <f t="shared" ref="C472:N472" si="183">C473+C480+C483</f>
        <v>0</v>
      </c>
      <c r="D472" s="256">
        <f t="shared" si="183"/>
        <v>0</v>
      </c>
      <c r="E472" s="256">
        <f t="shared" si="183"/>
        <v>0</v>
      </c>
      <c r="F472" s="256">
        <f t="shared" si="183"/>
        <v>0</v>
      </c>
      <c r="G472" s="256">
        <f t="shared" si="183"/>
        <v>0</v>
      </c>
      <c r="H472" s="256">
        <f t="shared" si="183"/>
        <v>0</v>
      </c>
      <c r="I472" s="256">
        <f t="shared" si="183"/>
        <v>0</v>
      </c>
      <c r="J472" s="256">
        <f t="shared" si="183"/>
        <v>0</v>
      </c>
      <c r="K472" s="579">
        <f t="shared" si="183"/>
        <v>0</v>
      </c>
      <c r="L472" s="42">
        <f t="shared" si="183"/>
        <v>0</v>
      </c>
      <c r="M472" s="42">
        <f t="shared" si="183"/>
        <v>0</v>
      </c>
      <c r="N472" s="42">
        <f t="shared" si="183"/>
        <v>0</v>
      </c>
      <c r="O472" s="40"/>
      <c r="P472" s="417"/>
      <c r="Q472" s="245"/>
      <c r="R472" s="237"/>
      <c r="S472" s="237"/>
      <c r="T472" s="237"/>
      <c r="U472" s="501">
        <f t="shared" si="181"/>
        <v>0</v>
      </c>
      <c r="Y472" s="500"/>
    </row>
    <row r="473" spans="1:25" s="8" customFormat="1" x14ac:dyDescent="0.2">
      <c r="A473" s="254" t="s">
        <v>66</v>
      </c>
      <c r="B473" s="255" t="s">
        <v>65</v>
      </c>
      <c r="C473" s="256">
        <f t="shared" ref="C473:N473" si="184">C474+C479</f>
        <v>0</v>
      </c>
      <c r="D473" s="256">
        <f t="shared" si="184"/>
        <v>0</v>
      </c>
      <c r="E473" s="256">
        <f t="shared" si="184"/>
        <v>0</v>
      </c>
      <c r="F473" s="256">
        <f t="shared" si="184"/>
        <v>0</v>
      </c>
      <c r="G473" s="256">
        <f t="shared" si="184"/>
        <v>0</v>
      </c>
      <c r="H473" s="256">
        <f t="shared" si="184"/>
        <v>0</v>
      </c>
      <c r="I473" s="256">
        <f t="shared" si="184"/>
        <v>0</v>
      </c>
      <c r="J473" s="256">
        <f t="shared" si="184"/>
        <v>0</v>
      </c>
      <c r="K473" s="565">
        <f t="shared" si="184"/>
        <v>0</v>
      </c>
      <c r="L473" s="20">
        <f t="shared" si="184"/>
        <v>0</v>
      </c>
      <c r="M473" s="20">
        <f t="shared" si="184"/>
        <v>0</v>
      </c>
      <c r="N473" s="20">
        <f t="shared" si="184"/>
        <v>0</v>
      </c>
      <c r="O473" s="10"/>
      <c r="P473" s="417"/>
      <c r="Q473" s="244"/>
      <c r="R473" s="237"/>
      <c r="S473" s="237"/>
      <c r="T473" s="237"/>
      <c r="U473" s="501">
        <f t="shared" si="181"/>
        <v>0</v>
      </c>
      <c r="Y473" s="500"/>
    </row>
    <row r="474" spans="1:25" s="18" customFormat="1" x14ac:dyDescent="0.2">
      <c r="A474" s="139" t="s">
        <v>64</v>
      </c>
      <c r="B474" s="140" t="s">
        <v>63</v>
      </c>
      <c r="C474" s="141">
        <f t="shared" ref="C474:N474" si="185">C475+C476+C477+C478</f>
        <v>0</v>
      </c>
      <c r="D474" s="141">
        <f t="shared" si="185"/>
        <v>0</v>
      </c>
      <c r="E474" s="141">
        <f t="shared" si="185"/>
        <v>0</v>
      </c>
      <c r="F474" s="141">
        <f t="shared" si="185"/>
        <v>0</v>
      </c>
      <c r="G474" s="141">
        <f t="shared" si="185"/>
        <v>0</v>
      </c>
      <c r="H474" s="141">
        <f t="shared" si="185"/>
        <v>0</v>
      </c>
      <c r="I474" s="141">
        <f t="shared" si="185"/>
        <v>0</v>
      </c>
      <c r="J474" s="141">
        <f t="shared" si="185"/>
        <v>0</v>
      </c>
      <c r="K474" s="570">
        <f t="shared" si="185"/>
        <v>0</v>
      </c>
      <c r="L474" s="20">
        <f t="shared" si="185"/>
        <v>0</v>
      </c>
      <c r="M474" s="20">
        <f t="shared" si="185"/>
        <v>0</v>
      </c>
      <c r="N474" s="20">
        <f t="shared" si="185"/>
        <v>0</v>
      </c>
      <c r="O474" s="19"/>
      <c r="P474" s="417"/>
      <c r="Q474" s="244"/>
      <c r="R474" s="238"/>
      <c r="S474" s="238"/>
      <c r="T474" s="238"/>
      <c r="U474" s="501">
        <f t="shared" si="181"/>
        <v>0</v>
      </c>
      <c r="Y474" s="500"/>
    </row>
    <row r="475" spans="1:25" ht="13.5" hidden="1" thickBot="1" x14ac:dyDescent="0.25">
      <c r="A475" s="616" t="s">
        <v>62</v>
      </c>
      <c r="B475" s="617" t="s">
        <v>61</v>
      </c>
      <c r="C475" s="618"/>
      <c r="D475" s="618"/>
      <c r="E475" s="618">
        <f>C475+D475</f>
        <v>0</v>
      </c>
      <c r="F475" s="618">
        <f>G475+H475+I475+J475</f>
        <v>0</v>
      </c>
      <c r="G475" s="618"/>
      <c r="H475" s="618"/>
      <c r="I475" s="618"/>
      <c r="J475" s="618"/>
      <c r="K475" s="15">
        <v>0</v>
      </c>
      <c r="L475" s="15">
        <v>0</v>
      </c>
      <c r="M475" s="15">
        <v>0</v>
      </c>
      <c r="N475" s="15">
        <v>0</v>
      </c>
      <c r="O475" s="2">
        <v>2</v>
      </c>
    </row>
    <row r="476" spans="1:25" s="31" customFormat="1" ht="12.75" customHeight="1" x14ac:dyDescent="0.2">
      <c r="A476" s="135" t="s">
        <v>60</v>
      </c>
      <c r="B476" s="136" t="s">
        <v>59</v>
      </c>
      <c r="C476" s="137">
        <v>0</v>
      </c>
      <c r="D476" s="137"/>
      <c r="E476" s="137">
        <f>C476+D476</f>
        <v>0</v>
      </c>
      <c r="F476" s="137">
        <f>G476+H476+I476+J476</f>
        <v>0</v>
      </c>
      <c r="G476" s="137">
        <v>0</v>
      </c>
      <c r="H476" s="137">
        <v>0</v>
      </c>
      <c r="I476" s="137">
        <v>0</v>
      </c>
      <c r="J476" s="137">
        <v>0</v>
      </c>
      <c r="K476" s="581">
        <v>0</v>
      </c>
      <c r="L476" s="969">
        <v>0</v>
      </c>
      <c r="M476" s="969">
        <v>0</v>
      </c>
      <c r="N476" s="969">
        <v>0</v>
      </c>
      <c r="O476" s="32">
        <v>2</v>
      </c>
      <c r="P476" s="417"/>
      <c r="Q476" s="239"/>
      <c r="R476" s="240"/>
      <c r="S476" s="239"/>
      <c r="T476" s="239"/>
      <c r="U476" s="504">
        <f t="shared" si="181"/>
        <v>0</v>
      </c>
      <c r="Y476" s="500"/>
    </row>
    <row r="477" spans="1:25" hidden="1" x14ac:dyDescent="0.2">
      <c r="A477" s="622" t="s">
        <v>58</v>
      </c>
      <c r="B477" s="623" t="s">
        <v>57</v>
      </c>
      <c r="C477" s="624"/>
      <c r="D477" s="624"/>
      <c r="E477" s="624">
        <f>C477+D477</f>
        <v>0</v>
      </c>
      <c r="F477" s="624">
        <f>G477+H477+I477+J477</f>
        <v>0</v>
      </c>
      <c r="G477" s="624"/>
      <c r="H477" s="624"/>
      <c r="I477" s="624"/>
      <c r="J477" s="624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ht="13.5" hidden="1" thickBot="1" x14ac:dyDescent="0.25">
      <c r="A478" s="594" t="s">
        <v>56</v>
      </c>
      <c r="B478" s="595" t="s">
        <v>55</v>
      </c>
      <c r="C478" s="596"/>
      <c r="D478" s="28"/>
      <c r="E478" s="28">
        <f>C478+D478</f>
        <v>0</v>
      </c>
      <c r="F478" s="596">
        <f>G478+H478+I478+J478</f>
        <v>0</v>
      </c>
      <c r="G478" s="596"/>
      <c r="H478" s="596"/>
      <c r="I478" s="596"/>
      <c r="J478" s="596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25" s="18" customFormat="1" ht="3.75" hidden="1" customHeight="1" thickBot="1" x14ac:dyDescent="0.25">
      <c r="A479" s="139" t="s">
        <v>54</v>
      </c>
      <c r="B479" s="140" t="s">
        <v>53</v>
      </c>
      <c r="C479" s="927">
        <v>0</v>
      </c>
      <c r="D479" s="558">
        <v>0</v>
      </c>
      <c r="E479" s="527">
        <f>C479+D479</f>
        <v>0</v>
      </c>
      <c r="F479" s="256">
        <f>G479+H479+I479+J479</f>
        <v>0</v>
      </c>
      <c r="G479" s="141"/>
      <c r="H479" s="141"/>
      <c r="I479" s="141"/>
      <c r="J479" s="141"/>
      <c r="K479" s="570">
        <v>0</v>
      </c>
      <c r="L479" s="20">
        <v>0</v>
      </c>
      <c r="M479" s="20">
        <v>0</v>
      </c>
      <c r="N479" s="20">
        <v>0</v>
      </c>
      <c r="O479" s="19">
        <v>2</v>
      </c>
      <c r="P479" s="417"/>
      <c r="Q479" s="238"/>
      <c r="R479" s="238"/>
      <c r="S479" s="238"/>
      <c r="T479" s="238"/>
      <c r="U479" s="406"/>
      <c r="Y479" s="406"/>
    </row>
    <row r="480" spans="1:25" s="8" customFormat="1" ht="2.25" hidden="1" customHeight="1" x14ac:dyDescent="0.2">
      <c r="A480" s="638" t="s">
        <v>52</v>
      </c>
      <c r="B480" s="639" t="s">
        <v>51</v>
      </c>
      <c r="C480" s="640">
        <f t="shared" ref="C480:N481" si="186">C481</f>
        <v>0</v>
      </c>
      <c r="D480" s="11">
        <f t="shared" si="186"/>
        <v>0</v>
      </c>
      <c r="E480" s="11">
        <f t="shared" si="186"/>
        <v>0</v>
      </c>
      <c r="F480" s="640">
        <f t="shared" si="186"/>
        <v>0</v>
      </c>
      <c r="G480" s="640">
        <f t="shared" si="186"/>
        <v>0</v>
      </c>
      <c r="H480" s="640">
        <f t="shared" si="186"/>
        <v>0</v>
      </c>
      <c r="I480" s="640">
        <f t="shared" si="186"/>
        <v>0</v>
      </c>
      <c r="J480" s="640">
        <f t="shared" si="186"/>
        <v>0</v>
      </c>
      <c r="K480" s="11">
        <f t="shared" si="186"/>
        <v>0</v>
      </c>
      <c r="L480" s="11">
        <f t="shared" si="186"/>
        <v>0</v>
      </c>
      <c r="M480" s="11">
        <f t="shared" si="186"/>
        <v>0</v>
      </c>
      <c r="N480" s="11">
        <f t="shared" si="186"/>
        <v>0</v>
      </c>
      <c r="O480" s="10"/>
    </row>
    <row r="481" spans="1:15" s="18" customFormat="1" ht="12.75" hidden="1" customHeight="1" x14ac:dyDescent="0.2">
      <c r="A481" s="22" t="s">
        <v>50</v>
      </c>
      <c r="B481" s="21" t="s">
        <v>49</v>
      </c>
      <c r="C481" s="20">
        <f t="shared" si="186"/>
        <v>0</v>
      </c>
      <c r="D481" s="20">
        <f t="shared" si="186"/>
        <v>0</v>
      </c>
      <c r="E481" s="20">
        <f t="shared" si="186"/>
        <v>0</v>
      </c>
      <c r="F481" s="20">
        <f t="shared" si="186"/>
        <v>0</v>
      </c>
      <c r="G481" s="20">
        <f t="shared" si="186"/>
        <v>0</v>
      </c>
      <c r="H481" s="20">
        <f t="shared" si="186"/>
        <v>0</v>
      </c>
      <c r="I481" s="20">
        <f t="shared" si="186"/>
        <v>0</v>
      </c>
      <c r="J481" s="20">
        <f t="shared" si="186"/>
        <v>0</v>
      </c>
      <c r="K481" s="20">
        <f t="shared" si="186"/>
        <v>0</v>
      </c>
      <c r="L481" s="20">
        <f t="shared" si="186"/>
        <v>0</v>
      </c>
      <c r="M481" s="20">
        <f t="shared" si="186"/>
        <v>0</v>
      </c>
      <c r="N481" s="20">
        <f t="shared" si="186"/>
        <v>0</v>
      </c>
      <c r="O481" s="19"/>
    </row>
    <row r="482" spans="1:15" ht="14.25" hidden="1" customHeight="1" x14ac:dyDescent="0.2">
      <c r="A482" s="17" t="s">
        <v>48</v>
      </c>
      <c r="B482" s="16" t="s">
        <v>47</v>
      </c>
      <c r="C482" s="15"/>
      <c r="D482" s="15"/>
      <c r="E482" s="15">
        <f>C482+D482</f>
        <v>0</v>
      </c>
      <c r="F482" s="15">
        <f>G482+H482+I482+J482</f>
        <v>0</v>
      </c>
      <c r="G482" s="15"/>
      <c r="H482" s="15"/>
      <c r="I482" s="15"/>
      <c r="J482" s="15"/>
      <c r="K482" s="15">
        <v>0</v>
      </c>
      <c r="L482" s="15">
        <v>0</v>
      </c>
      <c r="M482" s="15">
        <v>0</v>
      </c>
      <c r="N482" s="15">
        <v>0</v>
      </c>
      <c r="O482" s="2">
        <v>2</v>
      </c>
    </row>
    <row r="483" spans="1:15" s="8" customFormat="1" ht="17.25" hidden="1" customHeight="1" x14ac:dyDescent="0.2">
      <c r="A483" s="14" t="s">
        <v>46</v>
      </c>
      <c r="B483" s="13" t="s">
        <v>45</v>
      </c>
      <c r="C483" s="11"/>
      <c r="D483" s="11"/>
      <c r="E483" s="11">
        <f>C483+D483</f>
        <v>0</v>
      </c>
      <c r="F483" s="11">
        <f>G483+H483+I483+J483</f>
        <v>0</v>
      </c>
      <c r="G483" s="11"/>
      <c r="H483" s="11"/>
      <c r="I483" s="11"/>
      <c r="J483" s="11"/>
      <c r="K483" s="11">
        <v>0</v>
      </c>
      <c r="L483" s="11">
        <v>0</v>
      </c>
      <c r="M483" s="11">
        <v>0</v>
      </c>
      <c r="N483" s="11">
        <v>0</v>
      </c>
      <c r="O483" s="10">
        <v>2</v>
      </c>
    </row>
    <row r="484" spans="1:15" s="8" customFormat="1" ht="15" hidden="1" customHeight="1" x14ac:dyDescent="0.2">
      <c r="A484" s="14" t="s">
        <v>44</v>
      </c>
      <c r="B484" s="13" t="s">
        <v>43</v>
      </c>
      <c r="C484" s="11">
        <f t="shared" ref="C484:N484" si="187">C485+C488</f>
        <v>0</v>
      </c>
      <c r="D484" s="11">
        <f t="shared" si="187"/>
        <v>0</v>
      </c>
      <c r="E484" s="11">
        <f t="shared" si="187"/>
        <v>0</v>
      </c>
      <c r="F484" s="11">
        <f t="shared" si="187"/>
        <v>0</v>
      </c>
      <c r="G484" s="11">
        <f t="shared" si="187"/>
        <v>0</v>
      </c>
      <c r="H484" s="11">
        <f t="shared" si="187"/>
        <v>0</v>
      </c>
      <c r="I484" s="11">
        <f t="shared" si="187"/>
        <v>0</v>
      </c>
      <c r="J484" s="11">
        <f t="shared" si="187"/>
        <v>0</v>
      </c>
      <c r="K484" s="11">
        <f t="shared" si="187"/>
        <v>0</v>
      </c>
      <c r="L484" s="11">
        <f t="shared" si="187"/>
        <v>0</v>
      </c>
      <c r="M484" s="11">
        <f t="shared" si="187"/>
        <v>0</v>
      </c>
      <c r="N484" s="11">
        <f t="shared" si="187"/>
        <v>0</v>
      </c>
      <c r="O484" s="10"/>
    </row>
    <row r="485" spans="1:15" s="8" customFormat="1" ht="21.75" hidden="1" customHeight="1" x14ac:dyDescent="0.2">
      <c r="A485" s="14" t="s">
        <v>42</v>
      </c>
      <c r="B485" s="13" t="s">
        <v>41</v>
      </c>
      <c r="C485" s="11">
        <f t="shared" ref="C485:N485" si="188">C486+C487</f>
        <v>0</v>
      </c>
      <c r="D485" s="11">
        <f t="shared" si="188"/>
        <v>0</v>
      </c>
      <c r="E485" s="11">
        <f t="shared" si="188"/>
        <v>0</v>
      </c>
      <c r="F485" s="11">
        <f t="shared" si="188"/>
        <v>0</v>
      </c>
      <c r="G485" s="11">
        <f t="shared" si="188"/>
        <v>0</v>
      </c>
      <c r="H485" s="11">
        <f t="shared" si="188"/>
        <v>0</v>
      </c>
      <c r="I485" s="11">
        <f t="shared" si="188"/>
        <v>0</v>
      </c>
      <c r="J485" s="11">
        <f t="shared" si="188"/>
        <v>0</v>
      </c>
      <c r="K485" s="11">
        <f t="shared" si="188"/>
        <v>0</v>
      </c>
      <c r="L485" s="11">
        <f t="shared" si="188"/>
        <v>0</v>
      </c>
      <c r="M485" s="11">
        <f t="shared" si="188"/>
        <v>0</v>
      </c>
      <c r="N485" s="11">
        <f t="shared" si="188"/>
        <v>0</v>
      </c>
      <c r="O485" s="10"/>
    </row>
    <row r="486" spans="1:15" s="18" customFormat="1" ht="25.5" hidden="1" customHeight="1" x14ac:dyDescent="0.2">
      <c r="A486" s="22" t="s">
        <v>40</v>
      </c>
      <c r="B486" s="21" t="s">
        <v>39</v>
      </c>
      <c r="C486" s="20"/>
      <c r="D486" s="20"/>
      <c r="E486" s="20">
        <f>C486+D486</f>
        <v>0</v>
      </c>
      <c r="F486" s="20">
        <f>G486+H486+I486+J486</f>
        <v>0</v>
      </c>
      <c r="G486" s="20"/>
      <c r="H486" s="20"/>
      <c r="I486" s="20"/>
      <c r="J486" s="20"/>
      <c r="K486" s="20">
        <v>0</v>
      </c>
      <c r="L486" s="20">
        <v>0</v>
      </c>
      <c r="M486" s="20">
        <v>0</v>
      </c>
      <c r="N486" s="20">
        <v>0</v>
      </c>
      <c r="O486" s="19">
        <v>1</v>
      </c>
    </row>
    <row r="487" spans="1:15" s="18" customFormat="1" ht="24" hidden="1" customHeight="1" x14ac:dyDescent="0.2">
      <c r="A487" s="22" t="s">
        <v>38</v>
      </c>
      <c r="B487" s="21" t="s">
        <v>37</v>
      </c>
      <c r="C487" s="20"/>
      <c r="D487" s="20"/>
      <c r="E487" s="20">
        <f>C487+D487</f>
        <v>0</v>
      </c>
      <c r="F487" s="20">
        <f>G487+H487+I487+J487</f>
        <v>0</v>
      </c>
      <c r="G487" s="20"/>
      <c r="H487" s="20"/>
      <c r="I487" s="20"/>
      <c r="J487" s="20"/>
      <c r="K487" s="20">
        <v>0</v>
      </c>
      <c r="L487" s="20">
        <v>0</v>
      </c>
      <c r="M487" s="20">
        <v>0</v>
      </c>
      <c r="N487" s="20">
        <v>0</v>
      </c>
      <c r="O487" s="19">
        <v>1</v>
      </c>
    </row>
    <row r="488" spans="1:15" s="8" customFormat="1" ht="21.75" hidden="1" customHeight="1" x14ac:dyDescent="0.2">
      <c r="A488" s="23" t="s">
        <v>36</v>
      </c>
      <c r="B488" s="13" t="s">
        <v>35</v>
      </c>
      <c r="C488" s="11">
        <f t="shared" ref="C488:N488" si="189">C489+C494+C498</f>
        <v>0</v>
      </c>
      <c r="D488" s="11">
        <f t="shared" si="189"/>
        <v>0</v>
      </c>
      <c r="E488" s="11">
        <f t="shared" si="189"/>
        <v>0</v>
      </c>
      <c r="F488" s="11">
        <f t="shared" si="189"/>
        <v>0</v>
      </c>
      <c r="G488" s="11">
        <f t="shared" si="189"/>
        <v>0</v>
      </c>
      <c r="H488" s="11">
        <f t="shared" si="189"/>
        <v>0</v>
      </c>
      <c r="I488" s="11">
        <f t="shared" si="189"/>
        <v>0</v>
      </c>
      <c r="J488" s="11">
        <f t="shared" si="189"/>
        <v>0</v>
      </c>
      <c r="K488" s="11">
        <f t="shared" si="189"/>
        <v>0</v>
      </c>
      <c r="L488" s="11">
        <f t="shared" si="189"/>
        <v>0</v>
      </c>
      <c r="M488" s="11">
        <f t="shared" si="189"/>
        <v>0</v>
      </c>
      <c r="N488" s="11">
        <f t="shared" si="189"/>
        <v>0</v>
      </c>
      <c r="O488" s="10"/>
    </row>
    <row r="489" spans="1:15" s="18" customFormat="1" ht="18" hidden="1" customHeight="1" x14ac:dyDescent="0.2">
      <c r="A489" s="22" t="s">
        <v>34</v>
      </c>
      <c r="B489" s="21" t="s">
        <v>33</v>
      </c>
      <c r="C489" s="20">
        <f t="shared" ref="C489:N489" si="190">C490+C491+C492+C493</f>
        <v>0</v>
      </c>
      <c r="D489" s="20">
        <f t="shared" si="190"/>
        <v>0</v>
      </c>
      <c r="E489" s="20">
        <f t="shared" si="190"/>
        <v>0</v>
      </c>
      <c r="F489" s="20">
        <f t="shared" si="190"/>
        <v>0</v>
      </c>
      <c r="G489" s="20">
        <f t="shared" si="190"/>
        <v>0</v>
      </c>
      <c r="H489" s="20">
        <f t="shared" si="190"/>
        <v>0</v>
      </c>
      <c r="I489" s="20">
        <f t="shared" si="190"/>
        <v>0</v>
      </c>
      <c r="J489" s="20">
        <f t="shared" si="190"/>
        <v>0</v>
      </c>
      <c r="K489" s="20">
        <f t="shared" si="190"/>
        <v>0</v>
      </c>
      <c r="L489" s="20">
        <f t="shared" si="190"/>
        <v>0</v>
      </c>
      <c r="M489" s="20">
        <f t="shared" si="190"/>
        <v>0</v>
      </c>
      <c r="N489" s="20">
        <f t="shared" si="190"/>
        <v>0</v>
      </c>
      <c r="O489" s="19"/>
    </row>
    <row r="490" spans="1:15" ht="24.75" hidden="1" customHeight="1" x14ac:dyDescent="0.2">
      <c r="A490" s="17" t="s">
        <v>32</v>
      </c>
      <c r="B490" s="16" t="s">
        <v>31</v>
      </c>
      <c r="C490" s="15"/>
      <c r="D490" s="15"/>
      <c r="E490" s="15">
        <f>C490+D490</f>
        <v>0</v>
      </c>
      <c r="F490" s="15">
        <f>G490+H490+I490+J490</f>
        <v>0</v>
      </c>
      <c r="G490" s="15"/>
      <c r="H490" s="15"/>
      <c r="I490" s="15"/>
      <c r="J490" s="15"/>
      <c r="K490" s="15">
        <v>0</v>
      </c>
      <c r="L490" s="15">
        <v>0</v>
      </c>
      <c r="M490" s="15">
        <v>0</v>
      </c>
      <c r="N490" s="15">
        <v>0</v>
      </c>
      <c r="O490" s="2">
        <v>1</v>
      </c>
    </row>
    <row r="491" spans="1:15" ht="10.5" hidden="1" customHeight="1" x14ac:dyDescent="0.2">
      <c r="A491" s="17" t="s">
        <v>30</v>
      </c>
      <c r="B491" s="16" t="s">
        <v>29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14.25" hidden="1" customHeight="1" x14ac:dyDescent="0.2">
      <c r="A492" s="17" t="s">
        <v>28</v>
      </c>
      <c r="B492" s="16" t="s">
        <v>27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19.5" hidden="1" customHeight="1" x14ac:dyDescent="0.2">
      <c r="A493" s="17" t="s">
        <v>26</v>
      </c>
      <c r="B493" s="16" t="s">
        <v>25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16.5" hidden="1" customHeight="1" x14ac:dyDescent="0.2">
      <c r="A494" s="22" t="s">
        <v>24</v>
      </c>
      <c r="B494" s="21" t="s">
        <v>23</v>
      </c>
      <c r="C494" s="20">
        <f t="shared" ref="C494:N494" si="191">C495+C496+C497</f>
        <v>0</v>
      </c>
      <c r="D494" s="20">
        <f t="shared" si="191"/>
        <v>0</v>
      </c>
      <c r="E494" s="20">
        <f t="shared" si="191"/>
        <v>0</v>
      </c>
      <c r="F494" s="20">
        <f t="shared" si="191"/>
        <v>0</v>
      </c>
      <c r="G494" s="20">
        <f t="shared" si="191"/>
        <v>0</v>
      </c>
      <c r="H494" s="20">
        <f t="shared" si="191"/>
        <v>0</v>
      </c>
      <c r="I494" s="20">
        <f t="shared" si="191"/>
        <v>0</v>
      </c>
      <c r="J494" s="20">
        <f t="shared" si="191"/>
        <v>0</v>
      </c>
      <c r="K494" s="20">
        <f t="shared" si="191"/>
        <v>0</v>
      </c>
      <c r="L494" s="20">
        <f t="shared" si="191"/>
        <v>0</v>
      </c>
      <c r="M494" s="20">
        <f t="shared" si="191"/>
        <v>0</v>
      </c>
      <c r="N494" s="20">
        <f t="shared" si="191"/>
        <v>0</v>
      </c>
      <c r="O494" s="19"/>
    </row>
    <row r="495" spans="1:15" ht="19.5" hidden="1" customHeight="1" x14ac:dyDescent="0.2">
      <c r="A495" s="17" t="s">
        <v>22</v>
      </c>
      <c r="B495" s="16" t="s">
        <v>21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15" ht="30" hidden="1" customHeight="1" x14ac:dyDescent="0.2">
      <c r="A496" s="17" t="s">
        <v>20</v>
      </c>
      <c r="B496" s="16" t="s">
        <v>19</v>
      </c>
      <c r="C496" s="15"/>
      <c r="D496" s="15"/>
      <c r="E496" s="15">
        <f>C496+D496</f>
        <v>0</v>
      </c>
      <c r="F496" s="15">
        <f>G496+H496+I496+J496</f>
        <v>0</v>
      </c>
      <c r="G496" s="15"/>
      <c r="H496" s="15"/>
      <c r="I496" s="15"/>
      <c r="J496" s="15"/>
      <c r="K496" s="15">
        <v>0</v>
      </c>
      <c r="L496" s="15">
        <v>0</v>
      </c>
      <c r="M496" s="15">
        <v>0</v>
      </c>
      <c r="N496" s="15">
        <v>0</v>
      </c>
      <c r="O496" s="2">
        <v>1</v>
      </c>
    </row>
    <row r="497" spans="1:25" ht="20.25" hidden="1" customHeight="1" x14ac:dyDescent="0.2">
      <c r="A497" s="17" t="s">
        <v>18</v>
      </c>
      <c r="B497" s="16" t="s">
        <v>17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s="18" customFormat="1" ht="20.25" hidden="1" customHeight="1" x14ac:dyDescent="0.2">
      <c r="A498" s="22" t="s">
        <v>16</v>
      </c>
      <c r="B498" s="21" t="s">
        <v>15</v>
      </c>
      <c r="C498" s="20"/>
      <c r="D498" s="20"/>
      <c r="E498" s="20">
        <f>C498+D498</f>
        <v>0</v>
      </c>
      <c r="F498" s="20">
        <f>G498+H498+I498+J498</f>
        <v>0</v>
      </c>
      <c r="G498" s="20"/>
      <c r="H498" s="20"/>
      <c r="I498" s="20"/>
      <c r="J498" s="20"/>
      <c r="K498" s="20">
        <v>0</v>
      </c>
      <c r="L498" s="20">
        <v>0</v>
      </c>
      <c r="M498" s="20">
        <v>0</v>
      </c>
      <c r="N498" s="20">
        <v>0</v>
      </c>
      <c r="O498" s="19">
        <v>2</v>
      </c>
    </row>
    <row r="499" spans="1:25" s="8" customFormat="1" ht="16.5" hidden="1" customHeight="1" x14ac:dyDescent="0.2">
      <c r="A499" s="14" t="s">
        <v>14</v>
      </c>
      <c r="B499" s="13" t="s">
        <v>13</v>
      </c>
      <c r="C499" s="11">
        <f t="shared" ref="C499:N499" si="192">C500</f>
        <v>0</v>
      </c>
      <c r="D499" s="11">
        <f t="shared" si="192"/>
        <v>0</v>
      </c>
      <c r="E499" s="11">
        <f t="shared" si="192"/>
        <v>0</v>
      </c>
      <c r="F499" s="11">
        <f t="shared" si="192"/>
        <v>0</v>
      </c>
      <c r="G499" s="11">
        <f t="shared" si="192"/>
        <v>0</v>
      </c>
      <c r="H499" s="11">
        <f t="shared" si="192"/>
        <v>0</v>
      </c>
      <c r="I499" s="11">
        <f t="shared" si="192"/>
        <v>0</v>
      </c>
      <c r="J499" s="11">
        <f t="shared" si="192"/>
        <v>0</v>
      </c>
      <c r="K499" s="11">
        <f t="shared" si="192"/>
        <v>0</v>
      </c>
      <c r="L499" s="11">
        <f t="shared" si="192"/>
        <v>0</v>
      </c>
      <c r="M499" s="11">
        <f t="shared" si="192"/>
        <v>0</v>
      </c>
      <c r="N499" s="11">
        <f t="shared" si="192"/>
        <v>0</v>
      </c>
      <c r="O499" s="10"/>
    </row>
    <row r="500" spans="1:25" s="18" customFormat="1" ht="10.5" hidden="1" customHeight="1" x14ac:dyDescent="0.2">
      <c r="A500" s="22" t="s">
        <v>12</v>
      </c>
      <c r="B500" s="21" t="s">
        <v>11</v>
      </c>
      <c r="C500" s="20">
        <f t="shared" ref="C500:N500" si="193">C501+C502+C503</f>
        <v>0</v>
      </c>
      <c r="D500" s="20">
        <f t="shared" si="193"/>
        <v>0</v>
      </c>
      <c r="E500" s="20">
        <f t="shared" si="193"/>
        <v>0</v>
      </c>
      <c r="F500" s="20">
        <f t="shared" si="193"/>
        <v>0</v>
      </c>
      <c r="G500" s="20">
        <f t="shared" si="193"/>
        <v>0</v>
      </c>
      <c r="H500" s="20">
        <f t="shared" si="193"/>
        <v>0</v>
      </c>
      <c r="I500" s="20">
        <f t="shared" si="193"/>
        <v>0</v>
      </c>
      <c r="J500" s="20">
        <f t="shared" si="193"/>
        <v>0</v>
      </c>
      <c r="K500" s="20">
        <f t="shared" si="193"/>
        <v>0</v>
      </c>
      <c r="L500" s="20">
        <f t="shared" si="193"/>
        <v>0</v>
      </c>
      <c r="M500" s="20">
        <f t="shared" si="193"/>
        <v>0</v>
      </c>
      <c r="N500" s="20">
        <f t="shared" si="193"/>
        <v>0</v>
      </c>
      <c r="O500" s="19"/>
    </row>
    <row r="501" spans="1:25" ht="6.75" hidden="1" customHeight="1" x14ac:dyDescent="0.2">
      <c r="A501" s="17" t="s">
        <v>10</v>
      </c>
      <c r="B501" s="16" t="s">
        <v>9</v>
      </c>
      <c r="C501" s="15"/>
      <c r="D501" s="15"/>
      <c r="E501" s="15">
        <f>C501+D501</f>
        <v>0</v>
      </c>
      <c r="F501" s="15">
        <f>G501+H501+I501+J501</f>
        <v>0</v>
      </c>
      <c r="G501" s="15"/>
      <c r="H501" s="15"/>
      <c r="I501" s="15"/>
      <c r="J501" s="15"/>
      <c r="K501" s="15">
        <v>0</v>
      </c>
      <c r="L501" s="15">
        <v>0</v>
      </c>
      <c r="M501" s="15">
        <v>0</v>
      </c>
      <c r="N501" s="15">
        <v>0</v>
      </c>
      <c r="O501" s="2">
        <v>1</v>
      </c>
    </row>
    <row r="502" spans="1:25" ht="10.5" hidden="1" customHeight="1" x14ac:dyDescent="0.2">
      <c r="A502" s="17" t="s">
        <v>8</v>
      </c>
      <c r="B502" s="16" t="s">
        <v>7</v>
      </c>
      <c r="C502" s="15"/>
      <c r="D502" s="15"/>
      <c r="E502" s="15">
        <f>C502+D502</f>
        <v>0</v>
      </c>
      <c r="F502" s="15">
        <f>G502+H502+I502+J502</f>
        <v>0</v>
      </c>
      <c r="G502" s="15"/>
      <c r="H502" s="15"/>
      <c r="I502" s="15"/>
      <c r="J502" s="15"/>
      <c r="K502" s="15">
        <v>0</v>
      </c>
      <c r="L502" s="15">
        <v>0</v>
      </c>
      <c r="M502" s="15">
        <v>0</v>
      </c>
      <c r="N502" s="15">
        <v>0</v>
      </c>
      <c r="O502" s="2">
        <v>2</v>
      </c>
    </row>
    <row r="503" spans="1:25" ht="13.5" hidden="1" customHeight="1" thickBot="1" x14ac:dyDescent="0.25">
      <c r="A503" s="591" t="s">
        <v>6</v>
      </c>
      <c r="B503" s="592" t="s">
        <v>5</v>
      </c>
      <c r="C503" s="593"/>
      <c r="D503" s="593"/>
      <c r="E503" s="593">
        <f>C503+D503</f>
        <v>0</v>
      </c>
      <c r="F503" s="593">
        <f>G503+H503+I503+J503</f>
        <v>0</v>
      </c>
      <c r="G503" s="593"/>
      <c r="H503" s="593"/>
      <c r="I503" s="593"/>
      <c r="J503" s="593"/>
      <c r="K503" s="15">
        <v>0</v>
      </c>
      <c r="L503" s="15">
        <v>0</v>
      </c>
      <c r="M503" s="15">
        <v>0</v>
      </c>
      <c r="N503" s="15">
        <v>0</v>
      </c>
      <c r="O503" s="2">
        <v>2</v>
      </c>
    </row>
    <row r="504" spans="1:25" s="8" customFormat="1" x14ac:dyDescent="0.2">
      <c r="A504" s="383" t="s">
        <v>4</v>
      </c>
      <c r="B504" s="384" t="s">
        <v>3</v>
      </c>
      <c r="C504" s="385">
        <f t="shared" ref="C504:K504" si="194">C11-C201</f>
        <v>-863</v>
      </c>
      <c r="D504" s="385">
        <f t="shared" si="194"/>
        <v>0</v>
      </c>
      <c r="E504" s="385">
        <f t="shared" si="194"/>
        <v>-863</v>
      </c>
      <c r="F504" s="385">
        <f t="shared" si="194"/>
        <v>-863</v>
      </c>
      <c r="G504" s="256">
        <f t="shared" si="194"/>
        <v>-213</v>
      </c>
      <c r="H504" s="256">
        <f t="shared" si="194"/>
        <v>-12</v>
      </c>
      <c r="I504" s="256">
        <f t="shared" si="194"/>
        <v>-16</v>
      </c>
      <c r="J504" s="256">
        <f t="shared" si="194"/>
        <v>-622</v>
      </c>
      <c r="K504" s="565">
        <f t="shared" si="194"/>
        <v>-75</v>
      </c>
      <c r="L504" s="20">
        <f>L11-L201</f>
        <v>0</v>
      </c>
      <c r="M504" s="20">
        <f>M11-M201</f>
        <v>0</v>
      </c>
      <c r="N504" s="20">
        <f>N11-N201</f>
        <v>0</v>
      </c>
      <c r="O504" s="10"/>
      <c r="P504" s="417"/>
      <c r="Q504" s="237"/>
      <c r="R504" s="237"/>
      <c r="S504" s="237"/>
      <c r="T504" s="237"/>
      <c r="U504" s="489">
        <f>G504+H504</f>
        <v>-225</v>
      </c>
      <c r="Y504" s="397"/>
    </row>
    <row r="505" spans="1:25" x14ac:dyDescent="0.2">
      <c r="A505" s="7" t="s">
        <v>2</v>
      </c>
      <c r="Q505" s="239"/>
      <c r="R505" s="239"/>
      <c r="S505" s="239"/>
    </row>
    <row r="506" spans="1:25" x14ac:dyDescent="0.2">
      <c r="A506" s="367" t="s">
        <v>1</v>
      </c>
      <c r="G506" s="1068" t="s">
        <v>957</v>
      </c>
      <c r="H506" s="1068"/>
      <c r="I506" s="1068"/>
      <c r="J506" s="1068"/>
      <c r="K506" s="1068"/>
      <c r="Q506" s="239"/>
      <c r="R506" s="239"/>
      <c r="S506" s="239"/>
    </row>
    <row r="507" spans="1:25" x14ac:dyDescent="0.2">
      <c r="A507" s="367" t="s">
        <v>0</v>
      </c>
      <c r="C507" s="229"/>
      <c r="G507" s="1068" t="s">
        <v>860</v>
      </c>
      <c r="H507" s="1068"/>
      <c r="I507" s="1068"/>
      <c r="J507" s="1068"/>
      <c r="K507" s="1068"/>
      <c r="Q507" s="239"/>
      <c r="R507" s="239"/>
      <c r="S507" s="239"/>
    </row>
    <row r="508" spans="1:25" x14ac:dyDescent="0.2">
      <c r="F508" s="229">
        <v>863</v>
      </c>
      <c r="I508" s="1068"/>
      <c r="J508" s="1068"/>
      <c r="K508" s="1068"/>
      <c r="L508" s="1068"/>
      <c r="M508" s="1068"/>
    </row>
    <row r="509" spans="1:25" x14ac:dyDescent="0.2">
      <c r="I509" s="1068"/>
      <c r="J509" s="1068"/>
      <c r="K509" s="1069"/>
      <c r="L509" s="1068"/>
      <c r="M509" s="1068"/>
    </row>
  </sheetData>
  <autoFilter ref="E1:E505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H3:J3"/>
    <mergeCell ref="C1:I1"/>
    <mergeCell ref="L1:N1"/>
    <mergeCell ref="C2:E2"/>
    <mergeCell ref="H2:J2"/>
    <mergeCell ref="L2:N2"/>
    <mergeCell ref="G506:K506"/>
    <mergeCell ref="G507:K507"/>
    <mergeCell ref="I508:M508"/>
    <mergeCell ref="I509:M509"/>
    <mergeCell ref="A6:N6"/>
    <mergeCell ref="A8:A9"/>
    <mergeCell ref="B8:B9"/>
    <mergeCell ref="C8:K8"/>
    <mergeCell ref="L8:L9"/>
    <mergeCell ref="M8:M9"/>
    <mergeCell ref="N8:N9"/>
  </mergeCells>
  <printOptions horizontalCentered="1"/>
  <pageMargins left="0.43" right="0.19685039370078741" top="0.33" bottom="0.16" header="0.36" footer="0"/>
  <pageSetup paperSize="9" scale="57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N509"/>
  <sheetViews>
    <sheetView zoomScale="98" zoomScaleNormal="98" workbookViewId="0">
      <pane ySplit="10" topLeftCell="A59" activePane="bottomLeft" state="frozen"/>
      <selection pane="bottomLeft" activeCell="F2" sqref="F2"/>
    </sheetView>
  </sheetViews>
  <sheetFormatPr defaultColWidth="9.140625" defaultRowHeight="12.75" x14ac:dyDescent="0.2"/>
  <cols>
    <col min="1" max="1" width="78.5703125" style="6" customWidth="1"/>
    <col min="2" max="2" width="10.85546875" style="5" customWidth="1"/>
    <col min="3" max="3" width="10.140625" style="3" hidden="1" customWidth="1"/>
    <col min="4" max="4" width="9.140625" style="3" hidden="1" customWidth="1"/>
    <col min="5" max="5" width="9.7109375" style="3" hidden="1" customWidth="1"/>
    <col min="6" max="6" width="10.1406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42578125" style="3" customWidth="1"/>
    <col min="11" max="11" width="9.7109375" style="3" hidden="1" customWidth="1"/>
    <col min="12" max="12" width="10.7109375" style="3" hidden="1" customWidth="1"/>
    <col min="13" max="13" width="10.5703125" style="3" hidden="1" customWidth="1"/>
    <col min="14" max="14" width="9.85546875" style="3" hidden="1" customWidth="1"/>
    <col min="15" max="15" width="9.5703125" style="2" hidden="1" customWidth="1"/>
    <col min="16" max="16" width="0.140625" style="1" hidden="1" customWidth="1"/>
    <col min="17" max="17" width="12.28515625" style="1" hidden="1" customWidth="1"/>
    <col min="18" max="18" width="6.85546875" style="1" hidden="1" customWidth="1"/>
    <col min="19" max="19" width="6.42578125" style="1" hidden="1" customWidth="1"/>
    <col min="20" max="20" width="9.85546875" style="1" hidden="1" customWidth="1"/>
    <col min="21" max="21" width="8.5703125" style="1" hidden="1" customWidth="1"/>
    <col min="22" max="22" width="8.140625" style="1" hidden="1" customWidth="1"/>
    <col min="23" max="23" width="10.42578125" style="1" hidden="1" customWidth="1"/>
    <col min="24" max="24" width="10" style="1" hidden="1" customWidth="1"/>
    <col min="25" max="25" width="8.5703125" style="1" hidden="1" customWidth="1"/>
    <col min="26" max="26" width="0.5703125" style="1" hidden="1" customWidth="1"/>
    <col min="27" max="27" width="11.42578125" style="1" hidden="1" customWidth="1"/>
    <col min="28" max="28" width="9.140625" style="1" hidden="1" customWidth="1"/>
    <col min="29" max="29" width="9.140625" style="1"/>
    <col min="30" max="30" width="11.140625" style="1" customWidth="1"/>
    <col min="31" max="35" width="9.140625" style="1"/>
    <col min="36" max="36" width="10.85546875" style="1" customWidth="1"/>
    <col min="37" max="16384" width="9.140625" style="1"/>
  </cols>
  <sheetData>
    <row r="1" spans="1:34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34" x14ac:dyDescent="0.2">
      <c r="A2" s="96" t="s">
        <v>1024</v>
      </c>
      <c r="C2" s="1068" t="s">
        <v>856</v>
      </c>
      <c r="D2" s="1068"/>
      <c r="E2" s="1068"/>
      <c r="F2" s="93" t="s">
        <v>856</v>
      </c>
      <c r="G2" s="93"/>
      <c r="H2" s="1068"/>
      <c r="I2" s="1068"/>
      <c r="J2" s="1068"/>
      <c r="L2" s="1068" t="s">
        <v>855</v>
      </c>
      <c r="M2" s="1068"/>
      <c r="N2" s="1068"/>
      <c r="Q2" s="286"/>
    </row>
    <row r="3" spans="1:34" x14ac:dyDescent="0.2">
      <c r="A3" s="96"/>
      <c r="D3" s="257"/>
      <c r="G3" s="970"/>
      <c r="H3" s="1068"/>
      <c r="I3" s="1068"/>
      <c r="J3" s="1068"/>
      <c r="L3" s="970"/>
      <c r="M3" s="970"/>
      <c r="N3" s="970"/>
      <c r="Q3" s="286"/>
    </row>
    <row r="4" spans="1:34" x14ac:dyDescent="0.2">
      <c r="A4" s="96" t="s">
        <v>958</v>
      </c>
      <c r="B4" s="142" t="s">
        <v>958</v>
      </c>
      <c r="G4" s="970"/>
      <c r="H4" s="970"/>
      <c r="I4" s="970"/>
      <c r="J4" s="93"/>
      <c r="L4" s="970"/>
      <c r="M4" s="970"/>
      <c r="N4" s="970"/>
      <c r="Q4" s="286"/>
      <c r="S4" s="1" t="s">
        <v>958</v>
      </c>
      <c r="X4" s="1" t="s">
        <v>958</v>
      </c>
    </row>
    <row r="5" spans="1:34" x14ac:dyDescent="0.2">
      <c r="A5" s="96"/>
      <c r="G5" s="970"/>
      <c r="H5" s="970"/>
      <c r="I5" s="970"/>
      <c r="J5" s="93"/>
      <c r="L5" s="970"/>
      <c r="M5" s="970"/>
      <c r="N5" s="970"/>
      <c r="Q5" s="286"/>
    </row>
    <row r="6" spans="1:34" s="8" customFormat="1" ht="12.75" customHeight="1" x14ac:dyDescent="0.2">
      <c r="A6" s="1070" t="s">
        <v>1022</v>
      </c>
      <c r="B6" s="1070"/>
      <c r="C6" s="1071"/>
      <c r="D6" s="1071"/>
      <c r="E6" s="1071"/>
      <c r="F6" s="1070"/>
      <c r="G6" s="1070"/>
      <c r="H6" s="1070"/>
      <c r="I6" s="1070"/>
      <c r="J6" s="1070"/>
      <c r="K6" s="1071"/>
      <c r="L6" s="1070"/>
      <c r="M6" s="1070"/>
      <c r="N6" s="1070"/>
      <c r="O6" s="10"/>
      <c r="Q6" s="287" t="s">
        <v>958</v>
      </c>
    </row>
    <row r="7" spans="1:34" s="8" customFormat="1" ht="13.5" thickBot="1" x14ac:dyDescent="0.25">
      <c r="A7" s="95" t="s">
        <v>1026</v>
      </c>
      <c r="B7" s="94"/>
      <c r="C7" s="66"/>
      <c r="D7" s="66"/>
      <c r="E7" s="66"/>
      <c r="F7" s="66"/>
      <c r="G7" s="93"/>
      <c r="H7" s="66"/>
      <c r="I7" s="66"/>
      <c r="J7" s="66"/>
      <c r="K7" s="66"/>
      <c r="L7" s="66"/>
      <c r="M7" s="66"/>
      <c r="N7" s="92" t="s">
        <v>854</v>
      </c>
      <c r="O7" s="10"/>
      <c r="Q7" s="287"/>
    </row>
    <row r="8" spans="1:34" s="8" customFormat="1" ht="13.5" thickBot="1" x14ac:dyDescent="0.25">
      <c r="A8" s="1072" t="s">
        <v>853</v>
      </c>
      <c r="B8" s="1074" t="s">
        <v>852</v>
      </c>
      <c r="C8" s="1076" t="s">
        <v>1020</v>
      </c>
      <c r="D8" s="1077"/>
      <c r="E8" s="1077"/>
      <c r="F8" s="1078"/>
      <c r="G8" s="1079"/>
      <c r="H8" s="1079"/>
      <c r="I8" s="1079"/>
      <c r="J8" s="1080"/>
      <c r="K8" s="1081"/>
      <c r="L8" s="1082">
        <v>2026</v>
      </c>
      <c r="M8" s="1084">
        <v>2027</v>
      </c>
      <c r="N8" s="1086">
        <v>2028</v>
      </c>
      <c r="O8" s="10"/>
      <c r="Q8" s="287"/>
      <c r="AE8" s="8" t="s">
        <v>1025</v>
      </c>
    </row>
    <row r="9" spans="1:34" s="8" customFormat="1" ht="48" customHeight="1" thickBot="1" x14ac:dyDescent="0.25">
      <c r="A9" s="1073"/>
      <c r="B9" s="1075"/>
      <c r="C9" s="948" t="s">
        <v>851</v>
      </c>
      <c r="D9" s="539" t="s">
        <v>956</v>
      </c>
      <c r="E9" s="538" t="s">
        <v>850</v>
      </c>
      <c r="F9" s="949" t="s">
        <v>960</v>
      </c>
      <c r="G9" s="950" t="s">
        <v>849</v>
      </c>
      <c r="H9" s="951" t="s">
        <v>848</v>
      </c>
      <c r="I9" s="951" t="s">
        <v>847</v>
      </c>
      <c r="J9" s="952" t="s">
        <v>846</v>
      </c>
      <c r="K9" s="947" t="s">
        <v>845</v>
      </c>
      <c r="L9" s="1083"/>
      <c r="M9" s="1085"/>
      <c r="N9" s="1087"/>
      <c r="O9" s="10"/>
      <c r="P9" s="418" t="s">
        <v>988</v>
      </c>
      <c r="Q9" s="90" t="s">
        <v>849</v>
      </c>
      <c r="R9" s="369" t="s">
        <v>848</v>
      </c>
      <c r="S9" s="369" t="s">
        <v>847</v>
      </c>
      <c r="T9" s="369" t="s">
        <v>846</v>
      </c>
      <c r="V9" s="369" t="s">
        <v>848</v>
      </c>
      <c r="W9" s="369" t="s">
        <v>847</v>
      </c>
      <c r="X9" s="369" t="s">
        <v>846</v>
      </c>
      <c r="Y9" s="397"/>
      <c r="Z9" s="369"/>
      <c r="AA9" s="369"/>
      <c r="AD9" s="949" t="s">
        <v>960</v>
      </c>
      <c r="AE9" s="950" t="s">
        <v>849</v>
      </c>
      <c r="AF9" s="951" t="s">
        <v>848</v>
      </c>
      <c r="AG9" s="951" t="s">
        <v>847</v>
      </c>
      <c r="AH9" s="952" t="s">
        <v>846</v>
      </c>
    </row>
    <row r="10" spans="1:34" s="8" customFormat="1" x14ac:dyDescent="0.2">
      <c r="A10" s="971">
        <v>1</v>
      </c>
      <c r="B10" s="974" t="s">
        <v>844</v>
      </c>
      <c r="C10" s="543">
        <v>3</v>
      </c>
      <c r="D10" s="540">
        <v>4</v>
      </c>
      <c r="E10" s="538">
        <v>5</v>
      </c>
      <c r="F10" s="892">
        <v>3</v>
      </c>
      <c r="G10" s="304">
        <v>4</v>
      </c>
      <c r="H10" s="973">
        <v>5</v>
      </c>
      <c r="I10" s="973">
        <v>5</v>
      </c>
      <c r="J10" s="893">
        <v>7</v>
      </c>
      <c r="K10" s="541">
        <v>11</v>
      </c>
      <c r="L10" s="958">
        <v>12</v>
      </c>
      <c r="M10" s="958">
        <v>13</v>
      </c>
      <c r="N10" s="958">
        <v>14</v>
      </c>
      <c r="O10" s="10"/>
      <c r="P10" s="397"/>
      <c r="Q10" s="409">
        <v>7</v>
      </c>
      <c r="R10" s="972">
        <v>8</v>
      </c>
      <c r="S10" s="972">
        <v>9</v>
      </c>
      <c r="T10" s="972">
        <v>10</v>
      </c>
      <c r="Y10" s="397"/>
      <c r="AD10" s="892">
        <v>3</v>
      </c>
      <c r="AE10" s="304">
        <v>4</v>
      </c>
      <c r="AF10" s="978">
        <v>5</v>
      </c>
      <c r="AG10" s="978">
        <v>5</v>
      </c>
      <c r="AH10" s="893">
        <v>7</v>
      </c>
    </row>
    <row r="11" spans="1:34" s="8" customFormat="1" x14ac:dyDescent="0.2">
      <c r="A11" s="838" t="s">
        <v>843</v>
      </c>
      <c r="B11" s="88" t="s">
        <v>842</v>
      </c>
      <c r="C11" s="839">
        <f t="shared" ref="C11:X11" si="0">C12+C61+C65+C75+C103+C165</f>
        <v>17772.080000000002</v>
      </c>
      <c r="D11" s="544">
        <f t="shared" si="0"/>
        <v>0</v>
      </c>
      <c r="E11" s="821">
        <f t="shared" si="0"/>
        <v>17772.080000000002</v>
      </c>
      <c r="F11" s="840">
        <f t="shared" si="0"/>
        <v>17477.075000000001</v>
      </c>
      <c r="G11" s="454">
        <f t="shared" si="0"/>
        <v>4223</v>
      </c>
      <c r="H11" s="454">
        <f t="shared" si="0"/>
        <v>5661.0749999999998</v>
      </c>
      <c r="I11" s="454">
        <f t="shared" si="0"/>
        <v>4037</v>
      </c>
      <c r="J11" s="841">
        <f t="shared" si="0"/>
        <v>3556</v>
      </c>
      <c r="K11" s="547">
        <f t="shared" si="0"/>
        <v>15</v>
      </c>
      <c r="L11" s="959">
        <f t="shared" si="0"/>
        <v>17532</v>
      </c>
      <c r="M11" s="959">
        <f t="shared" si="0"/>
        <v>17634</v>
      </c>
      <c r="N11" s="959">
        <f t="shared" si="0"/>
        <v>18236</v>
      </c>
      <c r="O11" s="86">
        <f t="shared" si="0"/>
        <v>0</v>
      </c>
      <c r="P11" s="86">
        <f t="shared" si="0"/>
        <v>0</v>
      </c>
      <c r="Q11" s="86">
        <f t="shared" si="0"/>
        <v>0</v>
      </c>
      <c r="R11" s="86">
        <f t="shared" si="0"/>
        <v>0</v>
      </c>
      <c r="S11" s="86">
        <f t="shared" si="0"/>
        <v>0</v>
      </c>
      <c r="T11" s="86">
        <f t="shared" si="0"/>
        <v>0</v>
      </c>
      <c r="U11" s="86">
        <f t="shared" si="0"/>
        <v>9884.0750000000007</v>
      </c>
      <c r="V11" s="86">
        <f t="shared" si="0"/>
        <v>0</v>
      </c>
      <c r="W11" s="86">
        <f t="shared" si="0"/>
        <v>0</v>
      </c>
      <c r="X11" s="414">
        <f t="shared" si="0"/>
        <v>0</v>
      </c>
      <c r="Y11" s="86"/>
      <c r="Z11" s="529"/>
      <c r="AA11" s="517"/>
    </row>
    <row r="12" spans="1:34" s="8" customFormat="1" x14ac:dyDescent="0.2">
      <c r="A12" s="932" t="s">
        <v>841</v>
      </c>
      <c r="B12" s="584" t="s">
        <v>840</v>
      </c>
      <c r="C12" s="645">
        <f t="shared" ref="C12:N12" si="1">C13+C18</f>
        <v>6151</v>
      </c>
      <c r="D12" s="545">
        <f t="shared" si="1"/>
        <v>0</v>
      </c>
      <c r="E12" s="822">
        <f t="shared" si="1"/>
        <v>6151</v>
      </c>
      <c r="F12" s="933">
        <f t="shared" si="1"/>
        <v>6116</v>
      </c>
      <c r="G12" s="934">
        <f t="shared" si="1"/>
        <v>1641</v>
      </c>
      <c r="H12" s="934">
        <f t="shared" si="1"/>
        <v>1642</v>
      </c>
      <c r="I12" s="934">
        <f t="shared" si="1"/>
        <v>1567</v>
      </c>
      <c r="J12" s="935">
        <f t="shared" si="1"/>
        <v>1266</v>
      </c>
      <c r="K12" s="546">
        <f t="shared" si="1"/>
        <v>15</v>
      </c>
      <c r="L12" s="63">
        <f t="shared" si="1"/>
        <v>6200</v>
      </c>
      <c r="M12" s="63">
        <f t="shared" si="1"/>
        <v>6250</v>
      </c>
      <c r="N12" s="63">
        <f t="shared" si="1"/>
        <v>6300</v>
      </c>
      <c r="O12" s="66"/>
      <c r="P12" s="86">
        <f t="shared" ref="P12:P14" si="2">Q12+R12+S12+T12</f>
        <v>0</v>
      </c>
      <c r="Q12" s="395"/>
      <c r="R12" s="397"/>
      <c r="S12" s="397"/>
      <c r="T12" s="475"/>
      <c r="U12" s="489">
        <f>G12+H12</f>
        <v>3283</v>
      </c>
      <c r="Y12" s="397"/>
    </row>
    <row r="13" spans="1:34" s="8" customFormat="1" x14ac:dyDescent="0.2">
      <c r="A13" s="69" t="s">
        <v>839</v>
      </c>
      <c r="B13" s="68" t="s">
        <v>838</v>
      </c>
      <c r="C13" s="894">
        <f t="shared" ref="C13:N14" si="3">C14</f>
        <v>0</v>
      </c>
      <c r="D13" s="545">
        <f t="shared" si="3"/>
        <v>0</v>
      </c>
      <c r="E13" s="822">
        <f t="shared" si="3"/>
        <v>0</v>
      </c>
      <c r="F13" s="426">
        <f t="shared" si="3"/>
        <v>0</v>
      </c>
      <c r="G13" s="426">
        <f t="shared" si="3"/>
        <v>0</v>
      </c>
      <c r="H13" s="426">
        <f t="shared" si="3"/>
        <v>0</v>
      </c>
      <c r="I13" s="426">
        <f t="shared" si="3"/>
        <v>0</v>
      </c>
      <c r="J13" s="67">
        <f t="shared" si="3"/>
        <v>0</v>
      </c>
      <c r="K13" s="546">
        <f t="shared" si="3"/>
        <v>0</v>
      </c>
      <c r="L13" s="63">
        <f t="shared" si="3"/>
        <v>0</v>
      </c>
      <c r="M13" s="63">
        <f t="shared" si="3"/>
        <v>0</v>
      </c>
      <c r="N13" s="63">
        <f t="shared" si="3"/>
        <v>0</v>
      </c>
      <c r="O13" s="66"/>
      <c r="P13" s="86">
        <f t="shared" si="2"/>
        <v>0</v>
      </c>
      <c r="Q13" s="395"/>
      <c r="R13" s="397"/>
      <c r="S13" s="397"/>
      <c r="T13" s="475"/>
      <c r="U13" s="397"/>
      <c r="Y13" s="397"/>
    </row>
    <row r="14" spans="1:34" s="8" customFormat="1" ht="13.5" thickBot="1" x14ac:dyDescent="0.25">
      <c r="A14" s="69" t="s">
        <v>837</v>
      </c>
      <c r="B14" s="68" t="s">
        <v>836</v>
      </c>
      <c r="C14" s="895">
        <f t="shared" si="3"/>
        <v>0</v>
      </c>
      <c r="D14" s="546">
        <f t="shared" si="3"/>
        <v>0</v>
      </c>
      <c r="E14" s="823">
        <f t="shared" si="3"/>
        <v>0</v>
      </c>
      <c r="F14" s="67">
        <f t="shared" si="3"/>
        <v>0</v>
      </c>
      <c r="G14" s="82">
        <f t="shared" si="3"/>
        <v>0</v>
      </c>
      <c r="H14" s="67">
        <f t="shared" si="3"/>
        <v>0</v>
      </c>
      <c r="I14" s="67">
        <f t="shared" si="3"/>
        <v>0</v>
      </c>
      <c r="J14" s="67">
        <f t="shared" si="3"/>
        <v>0</v>
      </c>
      <c r="K14" s="546">
        <f t="shared" si="3"/>
        <v>0</v>
      </c>
      <c r="L14" s="63">
        <f t="shared" si="3"/>
        <v>0</v>
      </c>
      <c r="M14" s="63">
        <f t="shared" si="3"/>
        <v>0</v>
      </c>
      <c r="N14" s="63">
        <f t="shared" si="3"/>
        <v>0</v>
      </c>
      <c r="O14" s="66"/>
      <c r="P14" s="86">
        <f t="shared" si="2"/>
        <v>0</v>
      </c>
      <c r="Q14" s="395"/>
      <c r="R14" s="397"/>
      <c r="S14" s="397"/>
      <c r="T14" s="475"/>
      <c r="U14" s="397"/>
      <c r="Y14" s="397"/>
    </row>
    <row r="15" spans="1:34" s="8" customFormat="1" ht="13.5" hidden="1" thickBot="1" x14ac:dyDescent="0.25">
      <c r="A15" s="603" t="s">
        <v>835</v>
      </c>
      <c r="B15" s="604" t="s">
        <v>834</v>
      </c>
      <c r="C15" s="605">
        <f t="shared" ref="C15:N15" si="4">C16+C17</f>
        <v>0</v>
      </c>
      <c r="D15" s="67">
        <f t="shared" si="4"/>
        <v>0</v>
      </c>
      <c r="E15" s="67">
        <f t="shared" si="4"/>
        <v>0</v>
      </c>
      <c r="F15" s="605">
        <f t="shared" si="4"/>
        <v>0</v>
      </c>
      <c r="G15" s="605">
        <f t="shared" si="4"/>
        <v>0</v>
      </c>
      <c r="H15" s="605">
        <f t="shared" si="4"/>
        <v>0</v>
      </c>
      <c r="I15" s="605">
        <f t="shared" si="4"/>
        <v>0</v>
      </c>
      <c r="J15" s="605">
        <f t="shared" si="4"/>
        <v>0</v>
      </c>
      <c r="K15" s="67">
        <f t="shared" si="4"/>
        <v>0</v>
      </c>
      <c r="L15" s="67">
        <f t="shared" si="4"/>
        <v>0</v>
      </c>
      <c r="M15" s="67">
        <f t="shared" si="4"/>
        <v>0</v>
      </c>
      <c r="N15" s="67">
        <f t="shared" si="4"/>
        <v>0</v>
      </c>
      <c r="O15" s="66"/>
    </row>
    <row r="16" spans="1:34" ht="13.5" hidden="1" thickBot="1" x14ac:dyDescent="0.25">
      <c r="A16" s="61" t="s">
        <v>833</v>
      </c>
      <c r="B16" s="60" t="s">
        <v>832</v>
      </c>
      <c r="C16" s="59"/>
      <c r="D16" s="59"/>
      <c r="E16" s="59">
        <f>C16+D16</f>
        <v>0</v>
      </c>
      <c r="F16" s="59">
        <f>G16+H16+I16+J16</f>
        <v>0</v>
      </c>
      <c r="G16" s="59"/>
      <c r="H16" s="59"/>
      <c r="I16" s="59"/>
      <c r="J16" s="59"/>
      <c r="K16" s="59">
        <v>0</v>
      </c>
      <c r="L16" s="59">
        <v>0</v>
      </c>
      <c r="M16" s="59">
        <v>0</v>
      </c>
      <c r="N16" s="59">
        <v>0</v>
      </c>
      <c r="O16" s="3">
        <v>1</v>
      </c>
    </row>
    <row r="17" spans="1:25" ht="13.5" hidden="1" thickBot="1" x14ac:dyDescent="0.25">
      <c r="A17" s="61" t="s">
        <v>831</v>
      </c>
      <c r="B17" s="60" t="s">
        <v>830</v>
      </c>
      <c r="C17" s="59"/>
      <c r="D17" s="59"/>
      <c r="E17" s="59">
        <f>C17+D17</f>
        <v>0</v>
      </c>
      <c r="F17" s="59">
        <f>G17+H17+I17+J17</f>
        <v>0</v>
      </c>
      <c r="G17" s="59"/>
      <c r="H17" s="59"/>
      <c r="I17" s="59"/>
      <c r="J17" s="59"/>
      <c r="K17" s="59">
        <v>0</v>
      </c>
      <c r="L17" s="59">
        <v>0</v>
      </c>
      <c r="M17" s="59">
        <v>0</v>
      </c>
      <c r="N17" s="59">
        <v>0</v>
      </c>
      <c r="O17" s="3">
        <v>1</v>
      </c>
    </row>
    <row r="18" spans="1:25" s="8" customFormat="1" ht="13.5" hidden="1" thickBot="1" x14ac:dyDescent="0.25">
      <c r="A18" s="583" t="s">
        <v>829</v>
      </c>
      <c r="B18" s="584" t="s">
        <v>828</v>
      </c>
      <c r="C18" s="585">
        <f t="shared" ref="C18:N18" si="5">C19+C30</f>
        <v>6151</v>
      </c>
      <c r="D18" s="67">
        <f t="shared" si="5"/>
        <v>0</v>
      </c>
      <c r="E18" s="67">
        <f t="shared" si="5"/>
        <v>6151</v>
      </c>
      <c r="F18" s="585">
        <f t="shared" si="5"/>
        <v>6116</v>
      </c>
      <c r="G18" s="585">
        <f t="shared" si="5"/>
        <v>1641</v>
      </c>
      <c r="H18" s="585">
        <f t="shared" si="5"/>
        <v>1642</v>
      </c>
      <c r="I18" s="585">
        <f t="shared" si="5"/>
        <v>1567</v>
      </c>
      <c r="J18" s="585">
        <f t="shared" si="5"/>
        <v>1266</v>
      </c>
      <c r="K18" s="67">
        <f t="shared" si="5"/>
        <v>15</v>
      </c>
      <c r="L18" s="67">
        <f t="shared" si="5"/>
        <v>6200</v>
      </c>
      <c r="M18" s="67">
        <f t="shared" si="5"/>
        <v>6250</v>
      </c>
      <c r="N18" s="67">
        <f t="shared" si="5"/>
        <v>6300</v>
      </c>
      <c r="O18" s="66"/>
    </row>
    <row r="19" spans="1:25" s="8" customFormat="1" x14ac:dyDescent="0.2">
      <c r="A19" s="69" t="s">
        <v>827</v>
      </c>
      <c r="B19" s="68" t="s">
        <v>826</v>
      </c>
      <c r="C19" s="896">
        <f t="shared" ref="C19:N19" si="6">C20+C28</f>
        <v>0</v>
      </c>
      <c r="D19" s="546">
        <f t="shared" si="6"/>
        <v>0</v>
      </c>
      <c r="E19" s="823">
        <f t="shared" si="6"/>
        <v>0</v>
      </c>
      <c r="F19" s="67">
        <f t="shared" si="6"/>
        <v>0</v>
      </c>
      <c r="G19" s="82">
        <f t="shared" si="6"/>
        <v>0</v>
      </c>
      <c r="H19" s="67">
        <f t="shared" si="6"/>
        <v>0</v>
      </c>
      <c r="I19" s="67">
        <f t="shared" si="6"/>
        <v>0</v>
      </c>
      <c r="J19" s="67">
        <f t="shared" si="6"/>
        <v>0</v>
      </c>
      <c r="K19" s="546">
        <f t="shared" si="6"/>
        <v>0</v>
      </c>
      <c r="L19" s="63">
        <f t="shared" si="6"/>
        <v>0</v>
      </c>
      <c r="M19" s="63">
        <f t="shared" si="6"/>
        <v>0</v>
      </c>
      <c r="N19" s="63">
        <f t="shared" si="6"/>
        <v>0</v>
      </c>
      <c r="O19" s="66"/>
      <c r="P19" s="86">
        <f t="shared" ref="P19:P22" si="7">Q19+R19+S19+T19</f>
        <v>0</v>
      </c>
      <c r="Q19" s="395"/>
      <c r="R19" s="395"/>
      <c r="S19" s="395"/>
      <c r="T19" s="475"/>
      <c r="U19" s="397"/>
      <c r="Y19" s="397"/>
    </row>
    <row r="20" spans="1:25" s="8" customFormat="1" x14ac:dyDescent="0.2">
      <c r="A20" s="69" t="s">
        <v>825</v>
      </c>
      <c r="B20" s="68" t="s">
        <v>824</v>
      </c>
      <c r="C20" s="897">
        <f t="shared" ref="C20:N20" si="8">C21+C23+C26+C27</f>
        <v>0</v>
      </c>
      <c r="D20" s="546">
        <f t="shared" si="8"/>
        <v>0</v>
      </c>
      <c r="E20" s="823">
        <f t="shared" si="8"/>
        <v>0</v>
      </c>
      <c r="F20" s="67">
        <f t="shared" si="8"/>
        <v>0</v>
      </c>
      <c r="G20" s="82">
        <f t="shared" si="8"/>
        <v>0</v>
      </c>
      <c r="H20" s="67">
        <f t="shared" si="8"/>
        <v>0</v>
      </c>
      <c r="I20" s="67">
        <f t="shared" si="8"/>
        <v>0</v>
      </c>
      <c r="J20" s="67">
        <f t="shared" si="8"/>
        <v>0</v>
      </c>
      <c r="K20" s="546">
        <f t="shared" si="8"/>
        <v>0</v>
      </c>
      <c r="L20" s="63">
        <f t="shared" si="8"/>
        <v>0</v>
      </c>
      <c r="M20" s="63">
        <f t="shared" si="8"/>
        <v>0</v>
      </c>
      <c r="N20" s="63">
        <f t="shared" si="8"/>
        <v>0</v>
      </c>
      <c r="O20" s="66"/>
      <c r="P20" s="86">
        <f t="shared" si="7"/>
        <v>0</v>
      </c>
      <c r="Q20" s="395"/>
      <c r="R20" s="395"/>
      <c r="S20" s="395"/>
      <c r="T20" s="475"/>
      <c r="U20" s="397"/>
      <c r="Y20" s="397"/>
    </row>
    <row r="21" spans="1:25" s="18" customFormat="1" x14ac:dyDescent="0.2">
      <c r="A21" s="65" t="s">
        <v>823</v>
      </c>
      <c r="B21" s="64" t="s">
        <v>822</v>
      </c>
      <c r="C21" s="898">
        <f t="shared" ref="C21:N21" si="9">C22</f>
        <v>0</v>
      </c>
      <c r="D21" s="548">
        <f t="shared" si="9"/>
        <v>0</v>
      </c>
      <c r="E21" s="824">
        <f t="shared" si="9"/>
        <v>0</v>
      </c>
      <c r="F21" s="63">
        <f t="shared" si="9"/>
        <v>0</v>
      </c>
      <c r="G21" s="85">
        <f t="shared" si="9"/>
        <v>0</v>
      </c>
      <c r="H21" s="63">
        <f t="shared" si="9"/>
        <v>0</v>
      </c>
      <c r="I21" s="63">
        <f t="shared" si="9"/>
        <v>0</v>
      </c>
      <c r="J21" s="63">
        <f t="shared" si="9"/>
        <v>0</v>
      </c>
      <c r="K21" s="548">
        <f t="shared" si="9"/>
        <v>0</v>
      </c>
      <c r="L21" s="63">
        <f t="shared" si="9"/>
        <v>0</v>
      </c>
      <c r="M21" s="63">
        <f t="shared" si="9"/>
        <v>0</v>
      </c>
      <c r="N21" s="63">
        <f t="shared" si="9"/>
        <v>0</v>
      </c>
      <c r="O21" s="62"/>
      <c r="P21" s="86">
        <f t="shared" si="7"/>
        <v>0</v>
      </c>
      <c r="Q21" s="407"/>
      <c r="R21" s="407"/>
      <c r="S21" s="407"/>
      <c r="T21" s="476"/>
      <c r="U21" s="406"/>
      <c r="Y21" s="406"/>
    </row>
    <row r="22" spans="1:25" ht="16.5" customHeight="1" thickBot="1" x14ac:dyDescent="0.25">
      <c r="A22" s="250" t="s">
        <v>821</v>
      </c>
      <c r="B22" s="936" t="s">
        <v>820</v>
      </c>
      <c r="C22" s="899">
        <v>0</v>
      </c>
      <c r="D22" s="549"/>
      <c r="E22" s="825">
        <f>C22+D22</f>
        <v>0</v>
      </c>
      <c r="F22" s="228">
        <f>G22+H22+I22+J22</f>
        <v>0</v>
      </c>
      <c r="G22" s="252">
        <v>0</v>
      </c>
      <c r="H22" s="228">
        <v>0</v>
      </c>
      <c r="I22" s="228">
        <v>0</v>
      </c>
      <c r="J22" s="228">
        <v>0</v>
      </c>
      <c r="K22" s="549">
        <v>0</v>
      </c>
      <c r="L22" s="960">
        <v>0</v>
      </c>
      <c r="M22" s="960">
        <v>0</v>
      </c>
      <c r="N22" s="960">
        <v>0</v>
      </c>
      <c r="O22" s="3">
        <v>1</v>
      </c>
      <c r="P22" s="86">
        <f t="shared" si="7"/>
        <v>0</v>
      </c>
      <c r="Q22" s="398"/>
      <c r="R22" s="398"/>
      <c r="S22" s="398"/>
      <c r="T22" s="477"/>
      <c r="U22" s="399"/>
      <c r="Y22" s="399"/>
    </row>
    <row r="23" spans="1:25" s="18" customFormat="1" ht="13.5" hidden="1" thickBot="1" x14ac:dyDescent="0.25">
      <c r="A23" s="606" t="s">
        <v>819</v>
      </c>
      <c r="B23" s="607" t="s">
        <v>818</v>
      </c>
      <c r="C23" s="608">
        <f t="shared" ref="C23:N23" si="10">C24+C25</f>
        <v>0</v>
      </c>
      <c r="D23" s="63">
        <f t="shared" si="10"/>
        <v>0</v>
      </c>
      <c r="E23" s="63">
        <f t="shared" si="10"/>
        <v>0</v>
      </c>
      <c r="F23" s="608">
        <f t="shared" si="10"/>
        <v>0</v>
      </c>
      <c r="G23" s="608">
        <f t="shared" si="10"/>
        <v>0</v>
      </c>
      <c r="H23" s="608">
        <f t="shared" si="10"/>
        <v>0</v>
      </c>
      <c r="I23" s="608">
        <f t="shared" si="10"/>
        <v>0</v>
      </c>
      <c r="J23" s="608">
        <f t="shared" si="10"/>
        <v>0</v>
      </c>
      <c r="K23" s="63">
        <f t="shared" si="10"/>
        <v>0</v>
      </c>
      <c r="L23" s="63">
        <f t="shared" si="10"/>
        <v>0</v>
      </c>
      <c r="M23" s="63">
        <f t="shared" si="10"/>
        <v>0</v>
      </c>
      <c r="N23" s="63">
        <f t="shared" si="10"/>
        <v>0</v>
      </c>
      <c r="O23" s="62"/>
    </row>
    <row r="24" spans="1:25" ht="13.5" hidden="1" thickBot="1" x14ac:dyDescent="0.25">
      <c r="A24" s="61" t="s">
        <v>817</v>
      </c>
      <c r="B24" s="60" t="s">
        <v>816</v>
      </c>
      <c r="C24" s="59"/>
      <c r="D24" s="59"/>
      <c r="E24" s="59">
        <f>C24+D24</f>
        <v>0</v>
      </c>
      <c r="F24" s="59">
        <f>G24+H24+I24+J24</f>
        <v>0</v>
      </c>
      <c r="G24" s="59"/>
      <c r="H24" s="59"/>
      <c r="I24" s="59"/>
      <c r="J24" s="59"/>
      <c r="K24" s="59">
        <v>0</v>
      </c>
      <c r="L24" s="59">
        <v>0</v>
      </c>
      <c r="M24" s="59">
        <v>0</v>
      </c>
      <c r="N24" s="59">
        <v>0</v>
      </c>
      <c r="O24" s="3">
        <v>1</v>
      </c>
    </row>
    <row r="25" spans="1:25" ht="26.25" hidden="1" thickBot="1" x14ac:dyDescent="0.25">
      <c r="A25" s="61" t="s">
        <v>815</v>
      </c>
      <c r="B25" s="60" t="s">
        <v>814</v>
      </c>
      <c r="C25" s="59"/>
      <c r="D25" s="59"/>
      <c r="E25" s="59">
        <f>C25+D25</f>
        <v>0</v>
      </c>
      <c r="F25" s="59">
        <f>G25+H25+I25+J25</f>
        <v>0</v>
      </c>
      <c r="G25" s="59"/>
      <c r="H25" s="59"/>
      <c r="I25" s="59"/>
      <c r="J25" s="59"/>
      <c r="K25" s="59">
        <v>0</v>
      </c>
      <c r="L25" s="59">
        <v>0</v>
      </c>
      <c r="M25" s="59">
        <v>0</v>
      </c>
      <c r="N25" s="59">
        <v>0</v>
      </c>
      <c r="O25" s="3">
        <v>1</v>
      </c>
    </row>
    <row r="26" spans="1:25" ht="13.5" hidden="1" thickBot="1" x14ac:dyDescent="0.25">
      <c r="A26" s="61" t="s">
        <v>813</v>
      </c>
      <c r="B26" s="60" t="s">
        <v>812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t="13.5" hidden="1" thickBot="1" x14ac:dyDescent="0.25">
      <c r="A27" s="61" t="s">
        <v>811</v>
      </c>
      <c r="B27" s="60" t="s">
        <v>810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83">
        <v>1</v>
      </c>
    </row>
    <row r="28" spans="1:25" s="8" customFormat="1" ht="13.5" hidden="1" thickBot="1" x14ac:dyDescent="0.25">
      <c r="A28" s="69" t="s">
        <v>809</v>
      </c>
      <c r="B28" s="68" t="s">
        <v>808</v>
      </c>
      <c r="C28" s="67">
        <f t="shared" ref="C28:N28" si="11">C29</f>
        <v>0</v>
      </c>
      <c r="D28" s="67">
        <f t="shared" si="11"/>
        <v>0</v>
      </c>
      <c r="E28" s="67">
        <f t="shared" si="11"/>
        <v>0</v>
      </c>
      <c r="F28" s="67">
        <f t="shared" si="11"/>
        <v>0</v>
      </c>
      <c r="G28" s="67">
        <f t="shared" si="11"/>
        <v>0</v>
      </c>
      <c r="H28" s="67">
        <f t="shared" si="11"/>
        <v>0</v>
      </c>
      <c r="I28" s="67">
        <f t="shared" si="11"/>
        <v>0</v>
      </c>
      <c r="J28" s="67">
        <f t="shared" si="11"/>
        <v>0</v>
      </c>
      <c r="K28" s="67">
        <f t="shared" si="11"/>
        <v>0</v>
      </c>
      <c r="L28" s="67">
        <f t="shared" si="11"/>
        <v>0</v>
      </c>
      <c r="M28" s="67">
        <f t="shared" si="11"/>
        <v>0</v>
      </c>
      <c r="N28" s="67">
        <f t="shared" si="11"/>
        <v>0</v>
      </c>
      <c r="O28" s="66"/>
    </row>
    <row r="29" spans="1:25" ht="13.5" hidden="1" thickBot="1" x14ac:dyDescent="0.25">
      <c r="A29" s="586" t="s">
        <v>807</v>
      </c>
      <c r="B29" s="587" t="s">
        <v>806</v>
      </c>
      <c r="C29" s="588"/>
      <c r="D29" s="59"/>
      <c r="E29" s="59">
        <f>C29+D29</f>
        <v>0</v>
      </c>
      <c r="F29" s="588">
        <f>G29+H29+I29+J29</f>
        <v>0</v>
      </c>
      <c r="G29" s="588"/>
      <c r="H29" s="588"/>
      <c r="I29" s="588"/>
      <c r="J29" s="588"/>
      <c r="K29" s="59">
        <v>0</v>
      </c>
      <c r="L29" s="59">
        <v>0</v>
      </c>
      <c r="M29" s="59">
        <v>0</v>
      </c>
      <c r="N29" s="59">
        <v>0</v>
      </c>
      <c r="O29" s="3">
        <v>1</v>
      </c>
    </row>
    <row r="30" spans="1:25" s="8" customFormat="1" x14ac:dyDescent="0.2">
      <c r="A30" s="248" t="s">
        <v>805</v>
      </c>
      <c r="B30" s="249" t="s">
        <v>804</v>
      </c>
      <c r="C30" s="896">
        <f t="shared" ref="C30:N30" si="12">C31+C46+C48+C50+C56</f>
        <v>6151</v>
      </c>
      <c r="D30" s="545">
        <f t="shared" si="12"/>
        <v>0</v>
      </c>
      <c r="E30" s="823">
        <f t="shared" si="12"/>
        <v>6151</v>
      </c>
      <c r="F30" s="227">
        <f t="shared" si="12"/>
        <v>6116</v>
      </c>
      <c r="G30" s="253">
        <f t="shared" si="12"/>
        <v>1641</v>
      </c>
      <c r="H30" s="227">
        <f t="shared" si="12"/>
        <v>1642</v>
      </c>
      <c r="I30" s="227">
        <f t="shared" si="12"/>
        <v>1567</v>
      </c>
      <c r="J30" s="227">
        <f t="shared" si="12"/>
        <v>1266</v>
      </c>
      <c r="K30" s="546">
        <f t="shared" si="12"/>
        <v>15</v>
      </c>
      <c r="L30" s="63">
        <f t="shared" si="12"/>
        <v>6200</v>
      </c>
      <c r="M30" s="63">
        <f t="shared" si="12"/>
        <v>6250</v>
      </c>
      <c r="N30" s="63">
        <f t="shared" si="12"/>
        <v>6300</v>
      </c>
      <c r="O30" s="66"/>
      <c r="P30" s="86">
        <f t="shared" ref="P30" si="13">Q30+R30+S30+T30</f>
        <v>0</v>
      </c>
      <c r="Q30" s="395"/>
      <c r="R30" s="395"/>
      <c r="S30" s="395"/>
      <c r="T30" s="475"/>
      <c r="U30" s="397"/>
      <c r="Y30" s="397"/>
    </row>
    <row r="31" spans="1:25" s="8" customFormat="1" ht="15.75" customHeight="1" thickBot="1" x14ac:dyDescent="0.25">
      <c r="A31" s="248" t="s">
        <v>803</v>
      </c>
      <c r="B31" s="249" t="s">
        <v>802</v>
      </c>
      <c r="C31" s="900">
        <f t="shared" ref="C31:X31" si="14">C32+C33+C34+C35+C36+C37+C38+C39+C40+C41+C42+C43+C44+C45</f>
        <v>6151</v>
      </c>
      <c r="D31" s="550">
        <f t="shared" si="14"/>
        <v>0</v>
      </c>
      <c r="E31" s="826">
        <f t="shared" si="14"/>
        <v>6151</v>
      </c>
      <c r="F31" s="227">
        <f t="shared" si="14"/>
        <v>6116</v>
      </c>
      <c r="G31" s="253">
        <f t="shared" si="14"/>
        <v>1641</v>
      </c>
      <c r="H31" s="227">
        <f t="shared" si="14"/>
        <v>1642</v>
      </c>
      <c r="I31" s="227">
        <f t="shared" si="14"/>
        <v>1567</v>
      </c>
      <c r="J31" s="227">
        <f t="shared" si="14"/>
        <v>1266</v>
      </c>
      <c r="K31" s="550">
        <f t="shared" si="14"/>
        <v>0</v>
      </c>
      <c r="L31" s="961">
        <f t="shared" si="14"/>
        <v>6200</v>
      </c>
      <c r="M31" s="961">
        <f t="shared" si="14"/>
        <v>6250</v>
      </c>
      <c r="N31" s="961">
        <f t="shared" si="14"/>
        <v>6300</v>
      </c>
      <c r="O31" s="227">
        <f t="shared" si="14"/>
        <v>14</v>
      </c>
      <c r="P31" s="227">
        <f t="shared" si="14"/>
        <v>0</v>
      </c>
      <c r="Q31" s="227">
        <f t="shared" si="14"/>
        <v>0</v>
      </c>
      <c r="R31" s="227">
        <f t="shared" si="14"/>
        <v>0</v>
      </c>
      <c r="S31" s="227">
        <f t="shared" si="14"/>
        <v>0</v>
      </c>
      <c r="T31" s="227">
        <f t="shared" si="14"/>
        <v>5587</v>
      </c>
      <c r="U31" s="227">
        <f t="shared" si="14"/>
        <v>2616</v>
      </c>
      <c r="V31" s="227">
        <f t="shared" si="14"/>
        <v>0</v>
      </c>
      <c r="W31" s="227">
        <f t="shared" si="14"/>
        <v>0</v>
      </c>
      <c r="X31" s="519" t="e">
        <f t="shared" si="14"/>
        <v>#VALUE!</v>
      </c>
      <c r="Y31" s="227"/>
    </row>
    <row r="32" spans="1:25" ht="13.5" hidden="1" thickBot="1" x14ac:dyDescent="0.25">
      <c r="A32" s="609" t="s">
        <v>801</v>
      </c>
      <c r="B32" s="610" t="s">
        <v>800</v>
      </c>
      <c r="C32" s="611"/>
      <c r="D32" s="59"/>
      <c r="E32" s="59">
        <f t="shared" ref="E32:E45" si="15">C32+D32</f>
        <v>0</v>
      </c>
      <c r="F32" s="611">
        <f t="shared" ref="F32:F45" si="16">G32+H32+I32+J32</f>
        <v>0</v>
      </c>
      <c r="G32" s="611"/>
      <c r="H32" s="611"/>
      <c r="I32" s="611"/>
      <c r="J32" s="611"/>
      <c r="K32" s="59">
        <v>0</v>
      </c>
      <c r="L32" s="59">
        <v>0</v>
      </c>
      <c r="M32" s="59">
        <v>0</v>
      </c>
      <c r="N32" s="59">
        <v>0</v>
      </c>
      <c r="O32" s="3">
        <v>1</v>
      </c>
      <c r="Q32" s="261">
        <v>0</v>
      </c>
      <c r="R32" s="262"/>
      <c r="S32" s="263"/>
    </row>
    <row r="33" spans="1:34" s="31" customFormat="1" ht="13.5" thickBot="1" x14ac:dyDescent="0.25">
      <c r="A33" s="248" t="s">
        <v>799</v>
      </c>
      <c r="B33" s="249" t="s">
        <v>798</v>
      </c>
      <c r="C33" s="901">
        <v>147</v>
      </c>
      <c r="D33" s="855"/>
      <c r="E33" s="868">
        <f t="shared" si="15"/>
        <v>147</v>
      </c>
      <c r="F33" s="227">
        <f t="shared" si="16"/>
        <v>164</v>
      </c>
      <c r="G33" s="252">
        <v>40</v>
      </c>
      <c r="H33" s="228">
        <v>42</v>
      </c>
      <c r="I33" s="228">
        <v>42</v>
      </c>
      <c r="J33" s="228">
        <v>40</v>
      </c>
      <c r="K33" s="552">
        <v>0</v>
      </c>
      <c r="L33" s="962">
        <v>0</v>
      </c>
      <c r="M33" s="962">
        <v>0</v>
      </c>
      <c r="N33" s="962">
        <v>0</v>
      </c>
      <c r="O33" s="7">
        <v>1</v>
      </c>
      <c r="P33" s="86">
        <f>Q33+R33+S33+T33</f>
        <v>0</v>
      </c>
      <c r="Q33" s="269"/>
      <c r="R33" s="260"/>
      <c r="S33" s="137"/>
      <c r="T33" s="478"/>
      <c r="U33" s="490">
        <f>G33+H33</f>
        <v>82</v>
      </c>
      <c r="Y33" s="500"/>
    </row>
    <row r="34" spans="1:34" ht="13.5" hidden="1" thickBot="1" x14ac:dyDescent="0.25">
      <c r="A34" s="612" t="s">
        <v>797</v>
      </c>
      <c r="B34" s="613" t="s">
        <v>796</v>
      </c>
      <c r="C34" s="614"/>
      <c r="D34" s="59"/>
      <c r="E34" s="59">
        <f t="shared" si="15"/>
        <v>0</v>
      </c>
      <c r="F34" s="614">
        <f t="shared" si="16"/>
        <v>0</v>
      </c>
      <c r="G34" s="614"/>
      <c r="H34" s="614"/>
      <c r="I34" s="614"/>
      <c r="J34" s="614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T34" s="1">
        <v>4920</v>
      </c>
      <c r="U34" s="1">
        <v>-280</v>
      </c>
    </row>
    <row r="35" spans="1:34" ht="13.5" hidden="1" thickBot="1" x14ac:dyDescent="0.25">
      <c r="A35" s="61" t="s">
        <v>795</v>
      </c>
      <c r="B35" s="60" t="s">
        <v>794</v>
      </c>
      <c r="C35" s="59"/>
      <c r="D35" s="59"/>
      <c r="E35" s="59">
        <f t="shared" si="15"/>
        <v>0</v>
      </c>
      <c r="F35" s="59">
        <f t="shared" si="16"/>
        <v>0</v>
      </c>
      <c r="G35" s="59"/>
      <c r="H35" s="59"/>
      <c r="I35" s="59"/>
      <c r="J35" s="59"/>
      <c r="K35" s="59">
        <v>0</v>
      </c>
      <c r="L35" s="59">
        <v>0</v>
      </c>
      <c r="M35" s="59">
        <v>0</v>
      </c>
      <c r="N35" s="59">
        <v>0</v>
      </c>
      <c r="O35" s="3">
        <v>1</v>
      </c>
      <c r="T35" s="1">
        <v>667</v>
      </c>
      <c r="U35" s="1">
        <v>-33</v>
      </c>
    </row>
    <row r="36" spans="1:34" ht="13.5" hidden="1" thickBot="1" x14ac:dyDescent="0.25">
      <c r="A36" s="61" t="s">
        <v>793</v>
      </c>
      <c r="B36" s="60" t="s">
        <v>792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U36" s="1">
        <v>-353</v>
      </c>
    </row>
    <row r="37" spans="1:34" ht="13.5" hidden="1" thickBot="1" x14ac:dyDescent="0.25">
      <c r="A37" s="61" t="s">
        <v>791</v>
      </c>
      <c r="B37" s="60" t="s">
        <v>790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</row>
    <row r="38" spans="1:34" ht="26.25" hidden="1" thickBot="1" x14ac:dyDescent="0.25">
      <c r="A38" s="61" t="s">
        <v>789</v>
      </c>
      <c r="B38" s="60" t="s">
        <v>788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</row>
    <row r="39" spans="1:34" ht="13.5" hidden="1" thickBot="1" x14ac:dyDescent="0.25">
      <c r="A39" s="61" t="s">
        <v>787</v>
      </c>
      <c r="B39" s="60" t="s">
        <v>786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34" ht="13.5" hidden="1" thickBot="1" x14ac:dyDescent="0.25">
      <c r="A40" s="586" t="s">
        <v>785</v>
      </c>
      <c r="B40" s="587" t="s">
        <v>784</v>
      </c>
      <c r="C40" s="588"/>
      <c r="D40" s="59"/>
      <c r="E40" s="59">
        <f t="shared" si="15"/>
        <v>0</v>
      </c>
      <c r="F40" s="588">
        <f t="shared" si="16"/>
        <v>0</v>
      </c>
      <c r="G40" s="588"/>
      <c r="H40" s="588"/>
      <c r="I40" s="588"/>
      <c r="J40" s="588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34" s="31" customFormat="1" x14ac:dyDescent="0.2">
      <c r="A41" s="250" t="s">
        <v>783</v>
      </c>
      <c r="B41" s="251" t="s">
        <v>782</v>
      </c>
      <c r="C41" s="902">
        <v>4964</v>
      </c>
      <c r="D41" s="855"/>
      <c r="E41" s="868">
        <f t="shared" si="15"/>
        <v>4964</v>
      </c>
      <c r="F41" s="227">
        <f t="shared" si="16"/>
        <v>5126</v>
      </c>
      <c r="G41" s="252">
        <v>1300</v>
      </c>
      <c r="H41" s="228">
        <v>1300</v>
      </c>
      <c r="I41" s="228">
        <v>1300</v>
      </c>
      <c r="J41" s="228">
        <v>1226</v>
      </c>
      <c r="K41" s="552">
        <v>0</v>
      </c>
      <c r="L41" s="962">
        <v>6200</v>
      </c>
      <c r="M41" s="962">
        <v>6250</v>
      </c>
      <c r="N41" s="962">
        <v>6300</v>
      </c>
      <c r="O41" s="7">
        <v>1</v>
      </c>
      <c r="P41" s="86">
        <f t="shared" ref="P41:P42" si="17">Q41+R41+S41+T41</f>
        <v>0</v>
      </c>
      <c r="Q41" s="312"/>
      <c r="R41" s="403"/>
      <c r="S41" s="398"/>
      <c r="T41" s="478"/>
      <c r="U41" s="490">
        <f>G41+H41</f>
        <v>2600</v>
      </c>
      <c r="Y41" s="500"/>
      <c r="Z41" s="530"/>
      <c r="AA41" s="428"/>
    </row>
    <row r="42" spans="1:34" s="31" customFormat="1" ht="13.5" thickBot="1" x14ac:dyDescent="0.25">
      <c r="A42" s="250" t="s">
        <v>1003</v>
      </c>
      <c r="B42" s="251" t="s">
        <v>780</v>
      </c>
      <c r="C42" s="903">
        <v>1040</v>
      </c>
      <c r="D42" s="555"/>
      <c r="E42" s="827">
        <f t="shared" si="15"/>
        <v>1040</v>
      </c>
      <c r="F42" s="227">
        <f t="shared" si="16"/>
        <v>825</v>
      </c>
      <c r="G42" s="252">
        <v>300</v>
      </c>
      <c r="H42" s="228">
        <v>300</v>
      </c>
      <c r="I42" s="228">
        <v>225</v>
      </c>
      <c r="J42" s="228">
        <v>0</v>
      </c>
      <c r="K42" s="552">
        <v>0</v>
      </c>
      <c r="L42" s="962">
        <v>0</v>
      </c>
      <c r="M42" s="962">
        <v>0</v>
      </c>
      <c r="N42" s="962">
        <v>0</v>
      </c>
      <c r="O42" s="7">
        <v>1</v>
      </c>
      <c r="P42" s="86">
        <f t="shared" si="17"/>
        <v>0</v>
      </c>
      <c r="Q42" s="277"/>
      <c r="R42" s="277"/>
      <c r="S42" s="277"/>
      <c r="T42" s="478"/>
      <c r="U42" s="490">
        <f>G42+H42</f>
        <v>600</v>
      </c>
      <c r="X42" s="31" t="s">
        <v>958</v>
      </c>
      <c r="Y42" s="500"/>
      <c r="AD42" s="227">
        <f t="shared" ref="AD42" si="18">AE42+AF42+AG42+AH42</f>
        <v>825</v>
      </c>
      <c r="AE42" s="252">
        <v>300</v>
      </c>
      <c r="AF42" s="228">
        <v>300</v>
      </c>
      <c r="AG42" s="228">
        <v>225</v>
      </c>
      <c r="AH42" s="228">
        <v>0</v>
      </c>
    </row>
    <row r="43" spans="1:34" ht="26.25" hidden="1" thickBot="1" x14ac:dyDescent="0.25">
      <c r="A43" s="612" t="s">
        <v>779</v>
      </c>
      <c r="B43" s="613" t="s">
        <v>778</v>
      </c>
      <c r="C43" s="614"/>
      <c r="D43" s="59"/>
      <c r="E43" s="59">
        <f t="shared" si="15"/>
        <v>0</v>
      </c>
      <c r="F43" s="614">
        <f t="shared" si="16"/>
        <v>0</v>
      </c>
      <c r="G43" s="614"/>
      <c r="H43" s="614"/>
      <c r="I43" s="614"/>
      <c r="J43" s="614"/>
      <c r="K43" s="59">
        <v>0</v>
      </c>
      <c r="L43" s="59">
        <v>0</v>
      </c>
      <c r="M43" s="59">
        <v>0</v>
      </c>
      <c r="N43" s="59">
        <v>0</v>
      </c>
      <c r="O43" s="3">
        <v>1</v>
      </c>
    </row>
    <row r="44" spans="1:34" ht="13.5" hidden="1" thickBot="1" x14ac:dyDescent="0.25">
      <c r="A44" s="586" t="s">
        <v>777</v>
      </c>
      <c r="B44" s="587" t="s">
        <v>776</v>
      </c>
      <c r="C44" s="588"/>
      <c r="D44" s="59"/>
      <c r="E44" s="59">
        <f t="shared" si="15"/>
        <v>0</v>
      </c>
      <c r="F44" s="588">
        <f t="shared" si="16"/>
        <v>0</v>
      </c>
      <c r="G44" s="588"/>
      <c r="H44" s="588"/>
      <c r="I44" s="588"/>
      <c r="J44" s="588"/>
      <c r="K44" s="59">
        <v>0</v>
      </c>
      <c r="L44" s="59">
        <v>0</v>
      </c>
      <c r="M44" s="59">
        <v>0</v>
      </c>
      <c r="N44" s="59">
        <v>0</v>
      </c>
      <c r="O44" s="3">
        <v>1</v>
      </c>
    </row>
    <row r="45" spans="1:34" s="31" customFormat="1" ht="13.5" thickBot="1" x14ac:dyDescent="0.25">
      <c r="A45" s="250" t="s">
        <v>775</v>
      </c>
      <c r="B45" s="251" t="s">
        <v>774</v>
      </c>
      <c r="C45" s="904">
        <v>0</v>
      </c>
      <c r="D45" s="555"/>
      <c r="E45" s="827">
        <f t="shared" si="15"/>
        <v>0</v>
      </c>
      <c r="F45" s="228">
        <f t="shared" si="16"/>
        <v>1</v>
      </c>
      <c r="G45" s="252">
        <v>1</v>
      </c>
      <c r="H45" s="228">
        <v>0</v>
      </c>
      <c r="I45" s="228">
        <v>0</v>
      </c>
      <c r="J45" s="228">
        <v>0</v>
      </c>
      <c r="K45" s="552">
        <v>0</v>
      </c>
      <c r="L45" s="962">
        <v>0</v>
      </c>
      <c r="M45" s="962">
        <v>0</v>
      </c>
      <c r="N45" s="962">
        <v>0</v>
      </c>
      <c r="O45" s="7">
        <v>1</v>
      </c>
      <c r="P45" s="86">
        <f>Q45+R45+S45+T45</f>
        <v>0</v>
      </c>
      <c r="Q45" s="412"/>
      <c r="R45" s="398"/>
      <c r="S45" s="398"/>
      <c r="T45" s="478"/>
      <c r="U45" s="491"/>
      <c r="Y45" s="233"/>
    </row>
    <row r="46" spans="1:34" s="8" customFormat="1" ht="13.5" hidden="1" thickBot="1" x14ac:dyDescent="0.25">
      <c r="A46" s="603" t="s">
        <v>773</v>
      </c>
      <c r="B46" s="604" t="s">
        <v>772</v>
      </c>
      <c r="C46" s="605">
        <f t="shared" ref="C46:N46" si="19">C47</f>
        <v>0</v>
      </c>
      <c r="D46" s="67">
        <f t="shared" si="19"/>
        <v>0</v>
      </c>
      <c r="E46" s="67">
        <f t="shared" si="19"/>
        <v>0</v>
      </c>
      <c r="F46" s="605">
        <f t="shared" si="19"/>
        <v>0</v>
      </c>
      <c r="G46" s="605">
        <f t="shared" si="19"/>
        <v>0</v>
      </c>
      <c r="H46" s="605">
        <f t="shared" si="19"/>
        <v>0</v>
      </c>
      <c r="I46" s="605">
        <f t="shared" si="19"/>
        <v>0</v>
      </c>
      <c r="J46" s="605">
        <f t="shared" si="19"/>
        <v>0</v>
      </c>
      <c r="K46" s="67">
        <f t="shared" si="19"/>
        <v>0</v>
      </c>
      <c r="L46" s="67">
        <f t="shared" si="19"/>
        <v>0</v>
      </c>
      <c r="M46" s="67">
        <f t="shared" si="19"/>
        <v>0</v>
      </c>
      <c r="N46" s="67">
        <f t="shared" si="19"/>
        <v>0</v>
      </c>
      <c r="O46" s="66"/>
    </row>
    <row r="47" spans="1:34" ht="13.5" hidden="1" thickBot="1" x14ac:dyDescent="0.25">
      <c r="A47" s="61" t="s">
        <v>771</v>
      </c>
      <c r="B47" s="60" t="s">
        <v>770</v>
      </c>
      <c r="C47" s="59"/>
      <c r="D47" s="59"/>
      <c r="E47" s="59">
        <f>C47+D47</f>
        <v>0</v>
      </c>
      <c r="F47" s="59">
        <f>G47+H47+I47+J47</f>
        <v>0</v>
      </c>
      <c r="G47" s="59"/>
      <c r="H47" s="59"/>
      <c r="I47" s="59"/>
      <c r="J47" s="59"/>
      <c r="K47" s="59">
        <v>0</v>
      </c>
      <c r="L47" s="59">
        <v>0</v>
      </c>
      <c r="M47" s="59">
        <v>0</v>
      </c>
      <c r="N47" s="59">
        <v>0</v>
      </c>
      <c r="O47" s="3">
        <v>1</v>
      </c>
    </row>
    <row r="48" spans="1:34" s="8" customFormat="1" ht="13.5" hidden="1" thickBot="1" x14ac:dyDescent="0.25">
      <c r="A48" s="69" t="s">
        <v>769</v>
      </c>
      <c r="B48" s="68" t="s">
        <v>768</v>
      </c>
      <c r="C48" s="67">
        <f t="shared" ref="C48:N48" si="20">C49</f>
        <v>0</v>
      </c>
      <c r="D48" s="67">
        <f t="shared" si="20"/>
        <v>0</v>
      </c>
      <c r="E48" s="67">
        <f t="shared" si="20"/>
        <v>0</v>
      </c>
      <c r="F48" s="67">
        <f t="shared" si="20"/>
        <v>0</v>
      </c>
      <c r="G48" s="67">
        <f t="shared" si="20"/>
        <v>0</v>
      </c>
      <c r="H48" s="67">
        <f t="shared" si="20"/>
        <v>0</v>
      </c>
      <c r="I48" s="67">
        <f t="shared" si="20"/>
        <v>0</v>
      </c>
      <c r="J48" s="67">
        <f t="shared" si="20"/>
        <v>0</v>
      </c>
      <c r="K48" s="67">
        <f t="shared" si="20"/>
        <v>0</v>
      </c>
      <c r="L48" s="67">
        <f t="shared" si="20"/>
        <v>0</v>
      </c>
      <c r="M48" s="67">
        <f t="shared" si="20"/>
        <v>0</v>
      </c>
      <c r="N48" s="67">
        <f t="shared" si="20"/>
        <v>0</v>
      </c>
      <c r="O48" s="66"/>
    </row>
    <row r="49" spans="1:25" ht="13.5" hidden="1" thickBot="1" x14ac:dyDescent="0.25">
      <c r="A49" s="61" t="s">
        <v>767</v>
      </c>
      <c r="B49" s="60" t="s">
        <v>766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t="13.5" hidden="1" thickBot="1" x14ac:dyDescent="0.25">
      <c r="A50" s="69" t="s">
        <v>765</v>
      </c>
      <c r="B50" s="68" t="s">
        <v>764</v>
      </c>
      <c r="C50" s="67">
        <f t="shared" ref="C50:N50" si="21">C51+C52+C55</f>
        <v>0</v>
      </c>
      <c r="D50" s="67">
        <f t="shared" si="21"/>
        <v>0</v>
      </c>
      <c r="E50" s="67">
        <f t="shared" si="21"/>
        <v>0</v>
      </c>
      <c r="F50" s="67">
        <f t="shared" si="21"/>
        <v>0</v>
      </c>
      <c r="G50" s="67">
        <f t="shared" si="21"/>
        <v>0</v>
      </c>
      <c r="H50" s="67">
        <f t="shared" si="21"/>
        <v>0</v>
      </c>
      <c r="I50" s="67">
        <f t="shared" si="21"/>
        <v>0</v>
      </c>
      <c r="J50" s="67">
        <f t="shared" si="21"/>
        <v>0</v>
      </c>
      <c r="K50" s="67">
        <f t="shared" si="21"/>
        <v>0</v>
      </c>
      <c r="L50" s="67">
        <f t="shared" si="21"/>
        <v>0</v>
      </c>
      <c r="M50" s="67">
        <f t="shared" si="21"/>
        <v>0</v>
      </c>
      <c r="N50" s="67">
        <f t="shared" si="21"/>
        <v>0</v>
      </c>
      <c r="O50" s="66"/>
    </row>
    <row r="51" spans="1:25" ht="13.5" hidden="1" thickBot="1" x14ac:dyDescent="0.25">
      <c r="A51" s="61" t="s">
        <v>763</v>
      </c>
      <c r="B51" s="60" t="s">
        <v>762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18" customFormat="1" ht="26.25" hidden="1" thickBot="1" x14ac:dyDescent="0.25">
      <c r="A52" s="65" t="s">
        <v>761</v>
      </c>
      <c r="B52" s="64" t="s">
        <v>760</v>
      </c>
      <c r="C52" s="63">
        <f t="shared" ref="C52:N52" si="22">C53+C54</f>
        <v>0</v>
      </c>
      <c r="D52" s="63">
        <f t="shared" si="22"/>
        <v>0</v>
      </c>
      <c r="E52" s="63">
        <f t="shared" si="22"/>
        <v>0</v>
      </c>
      <c r="F52" s="63">
        <f t="shared" si="22"/>
        <v>0</v>
      </c>
      <c r="G52" s="63">
        <f t="shared" si="22"/>
        <v>0</v>
      </c>
      <c r="H52" s="63">
        <f t="shared" si="22"/>
        <v>0</v>
      </c>
      <c r="I52" s="63">
        <f t="shared" si="22"/>
        <v>0</v>
      </c>
      <c r="J52" s="63">
        <f t="shared" si="22"/>
        <v>0</v>
      </c>
      <c r="K52" s="63">
        <f t="shared" si="22"/>
        <v>0</v>
      </c>
      <c r="L52" s="63">
        <f t="shared" si="22"/>
        <v>0</v>
      </c>
      <c r="M52" s="63">
        <f t="shared" si="22"/>
        <v>0</v>
      </c>
      <c r="N52" s="63">
        <f t="shared" si="22"/>
        <v>0</v>
      </c>
      <c r="O52" s="62"/>
    </row>
    <row r="53" spans="1:25" ht="26.25" hidden="1" thickBot="1" x14ac:dyDescent="0.25">
      <c r="A53" s="61" t="s">
        <v>759</v>
      </c>
      <c r="B53" s="60" t="s">
        <v>758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2</v>
      </c>
    </row>
    <row r="54" spans="1:25" ht="26.25" hidden="1" thickBot="1" x14ac:dyDescent="0.25">
      <c r="A54" s="61" t="s">
        <v>757</v>
      </c>
      <c r="B54" s="60" t="s">
        <v>756</v>
      </c>
      <c r="C54" s="59"/>
      <c r="D54" s="59"/>
      <c r="E54" s="59">
        <f>C54+D54</f>
        <v>0</v>
      </c>
      <c r="F54" s="59">
        <f>G54+H54+I54+J54</f>
        <v>0</v>
      </c>
      <c r="G54" s="59"/>
      <c r="H54" s="59"/>
      <c r="I54" s="59"/>
      <c r="J54" s="59"/>
      <c r="K54" s="59">
        <v>0</v>
      </c>
      <c r="L54" s="59">
        <v>0</v>
      </c>
      <c r="M54" s="59">
        <v>0</v>
      </c>
      <c r="N54" s="59">
        <v>0</v>
      </c>
      <c r="O54" s="3">
        <v>1</v>
      </c>
    </row>
    <row r="55" spans="1:25" ht="13.5" hidden="1" thickBot="1" x14ac:dyDescent="0.25">
      <c r="A55" s="586" t="s">
        <v>755</v>
      </c>
      <c r="B55" s="587" t="s">
        <v>754</v>
      </c>
      <c r="C55" s="588"/>
      <c r="D55" s="59"/>
      <c r="E55" s="59">
        <f>C55+D55</f>
        <v>0</v>
      </c>
      <c r="F55" s="588">
        <f>G55+H55+I55+J55</f>
        <v>0</v>
      </c>
      <c r="G55" s="588"/>
      <c r="H55" s="588"/>
      <c r="I55" s="588"/>
      <c r="J55" s="588"/>
      <c r="K55" s="59">
        <v>0</v>
      </c>
      <c r="L55" s="59">
        <v>0</v>
      </c>
      <c r="M55" s="59">
        <v>0</v>
      </c>
      <c r="N55" s="59">
        <v>0</v>
      </c>
      <c r="O55" s="3">
        <v>1</v>
      </c>
    </row>
    <row r="56" spans="1:25" s="8" customFormat="1" ht="11.25" customHeight="1" thickBot="1" x14ac:dyDescent="0.25">
      <c r="A56" s="248" t="s">
        <v>753</v>
      </c>
      <c r="B56" s="249" t="s">
        <v>752</v>
      </c>
      <c r="C56" s="905">
        <f t="shared" ref="C56:N56" si="23">C57+C58+C59+C60</f>
        <v>0</v>
      </c>
      <c r="D56" s="550"/>
      <c r="E56" s="826">
        <f t="shared" si="23"/>
        <v>0</v>
      </c>
      <c r="F56" s="227">
        <f t="shared" si="23"/>
        <v>0</v>
      </c>
      <c r="G56" s="253">
        <f t="shared" si="23"/>
        <v>0</v>
      </c>
      <c r="H56" s="227">
        <f t="shared" si="23"/>
        <v>0</v>
      </c>
      <c r="I56" s="227">
        <f t="shared" si="23"/>
        <v>0</v>
      </c>
      <c r="J56" s="227">
        <f t="shared" si="23"/>
        <v>0</v>
      </c>
      <c r="K56" s="546">
        <f t="shared" si="23"/>
        <v>15</v>
      </c>
      <c r="L56" s="963">
        <f t="shared" si="23"/>
        <v>0</v>
      </c>
      <c r="M56" s="963">
        <f t="shared" si="23"/>
        <v>0</v>
      </c>
      <c r="N56" s="963">
        <f t="shared" si="23"/>
        <v>0</v>
      </c>
      <c r="O56" s="66"/>
      <c r="P56" s="86">
        <f>Q56+R56+S56+T56</f>
        <v>0</v>
      </c>
      <c r="Q56" s="395"/>
      <c r="R56" s="395"/>
      <c r="S56" s="395"/>
      <c r="T56" s="475"/>
      <c r="U56" s="492"/>
      <c r="Y56" s="397"/>
    </row>
    <row r="57" spans="1:25" ht="13.5" hidden="1" thickBot="1" x14ac:dyDescent="0.25">
      <c r="A57" s="609" t="s">
        <v>751</v>
      </c>
      <c r="B57" s="610" t="s">
        <v>750</v>
      </c>
      <c r="C57" s="611"/>
      <c r="D57" s="59"/>
      <c r="E57" s="59">
        <f>C57+D57</f>
        <v>0</v>
      </c>
      <c r="F57" s="611">
        <f>G57+H57+I57+J57</f>
        <v>0</v>
      </c>
      <c r="G57" s="611"/>
      <c r="H57" s="611"/>
      <c r="I57" s="611"/>
      <c r="J57" s="611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31" customFormat="1" ht="10.5" customHeight="1" x14ac:dyDescent="0.2">
      <c r="A58" s="250" t="s">
        <v>749</v>
      </c>
      <c r="B58" s="251" t="s">
        <v>748</v>
      </c>
      <c r="C58" s="906">
        <v>0</v>
      </c>
      <c r="D58" s="855"/>
      <c r="E58" s="856">
        <f>C58+D58</f>
        <v>0</v>
      </c>
      <c r="F58" s="227">
        <f>G58+H58+I58+J58</f>
        <v>0</v>
      </c>
      <c r="G58" s="228">
        <v>0</v>
      </c>
      <c r="H58" s="228">
        <v>0</v>
      </c>
      <c r="I58" s="227">
        <v>0</v>
      </c>
      <c r="J58" s="227">
        <v>0</v>
      </c>
      <c r="K58" s="552">
        <v>0</v>
      </c>
      <c r="L58" s="962">
        <v>0</v>
      </c>
      <c r="M58" s="962">
        <v>0</v>
      </c>
      <c r="N58" s="962">
        <v>0</v>
      </c>
      <c r="O58" s="7">
        <v>1</v>
      </c>
      <c r="P58" s="86">
        <f t="shared" ref="P58:P59" si="24">Q58+R58+S58+T58</f>
        <v>0</v>
      </c>
      <c r="Q58" s="398"/>
      <c r="R58" s="398"/>
      <c r="S58" s="398"/>
      <c r="T58" s="478"/>
      <c r="U58" s="490">
        <f>G58+H58</f>
        <v>0</v>
      </c>
      <c r="Y58" s="500"/>
    </row>
    <row r="59" spans="1:25" s="31" customFormat="1" ht="11.25" customHeight="1" thickBot="1" x14ac:dyDescent="0.25">
      <c r="A59" s="250" t="s">
        <v>747</v>
      </c>
      <c r="B59" s="251" t="s">
        <v>746</v>
      </c>
      <c r="C59" s="907">
        <v>0</v>
      </c>
      <c r="D59" s="855"/>
      <c r="E59" s="856">
        <v>0</v>
      </c>
      <c r="F59" s="227">
        <f>G59+H59+I59+J59</f>
        <v>0</v>
      </c>
      <c r="G59" s="228">
        <v>0</v>
      </c>
      <c r="H59" s="228">
        <v>0</v>
      </c>
      <c r="I59" s="227">
        <v>0</v>
      </c>
      <c r="J59" s="227">
        <v>0</v>
      </c>
      <c r="K59" s="552">
        <v>15</v>
      </c>
      <c r="L59" s="964">
        <v>0</v>
      </c>
      <c r="M59" s="962">
        <v>0</v>
      </c>
      <c r="N59" s="962">
        <v>0</v>
      </c>
      <c r="O59" s="7">
        <v>2</v>
      </c>
      <c r="P59" s="86">
        <f t="shared" si="24"/>
        <v>0</v>
      </c>
      <c r="Q59" s="398"/>
      <c r="R59" s="398"/>
      <c r="S59" s="398"/>
      <c r="T59" s="478"/>
      <c r="U59" s="490">
        <f>G59+H59</f>
        <v>0</v>
      </c>
      <c r="Y59" s="500"/>
    </row>
    <row r="60" spans="1:25" ht="13.5" hidden="1" thickBot="1" x14ac:dyDescent="0.25">
      <c r="A60" s="612" t="s">
        <v>745</v>
      </c>
      <c r="B60" s="613" t="s">
        <v>744</v>
      </c>
      <c r="C60" s="614"/>
      <c r="D60" s="59"/>
      <c r="E60" s="59">
        <f>C60+D60</f>
        <v>0</v>
      </c>
      <c r="F60" s="614">
        <f>G60+H60+I60+J60</f>
        <v>0</v>
      </c>
      <c r="G60" s="614"/>
      <c r="H60" s="614"/>
      <c r="I60" s="614"/>
      <c r="J60" s="614"/>
      <c r="K60" s="59">
        <v>0</v>
      </c>
      <c r="L60" s="59">
        <v>0</v>
      </c>
      <c r="M60" s="59">
        <v>0</v>
      </c>
      <c r="N60" s="59">
        <v>0</v>
      </c>
      <c r="O60" s="3">
        <v>1</v>
      </c>
    </row>
    <row r="61" spans="1:25" s="8" customFormat="1" ht="13.5" hidden="1" thickBot="1" x14ac:dyDescent="0.25">
      <c r="A61" s="69" t="s">
        <v>743</v>
      </c>
      <c r="B61" s="68" t="s">
        <v>742</v>
      </c>
      <c r="C61" s="67">
        <f t="shared" ref="C61:N61" si="25">C62</f>
        <v>0</v>
      </c>
      <c r="D61" s="67">
        <f t="shared" si="25"/>
        <v>0</v>
      </c>
      <c r="E61" s="67">
        <f t="shared" si="25"/>
        <v>0</v>
      </c>
      <c r="F61" s="67">
        <f t="shared" si="25"/>
        <v>0</v>
      </c>
      <c r="G61" s="67">
        <f t="shared" si="25"/>
        <v>0</v>
      </c>
      <c r="H61" s="67">
        <f t="shared" si="25"/>
        <v>0</v>
      </c>
      <c r="I61" s="67">
        <f t="shared" si="25"/>
        <v>0</v>
      </c>
      <c r="J61" s="67">
        <f t="shared" si="25"/>
        <v>0</v>
      </c>
      <c r="K61" s="67">
        <f t="shared" si="25"/>
        <v>0</v>
      </c>
      <c r="L61" s="67">
        <f t="shared" si="25"/>
        <v>0</v>
      </c>
      <c r="M61" s="67">
        <f t="shared" si="25"/>
        <v>0</v>
      </c>
      <c r="N61" s="67">
        <f t="shared" si="25"/>
        <v>0</v>
      </c>
      <c r="O61" s="66"/>
    </row>
    <row r="62" spans="1:25" s="8" customFormat="1" ht="13.5" hidden="1" thickBot="1" x14ac:dyDescent="0.25">
      <c r="A62" s="69" t="s">
        <v>741</v>
      </c>
      <c r="B62" s="68" t="s">
        <v>740</v>
      </c>
      <c r="C62" s="67">
        <f t="shared" ref="C62:N62" si="26">C63+C64</f>
        <v>0</v>
      </c>
      <c r="D62" s="67">
        <f t="shared" si="26"/>
        <v>0</v>
      </c>
      <c r="E62" s="67">
        <f t="shared" si="26"/>
        <v>0</v>
      </c>
      <c r="F62" s="67">
        <f t="shared" si="26"/>
        <v>0</v>
      </c>
      <c r="G62" s="67">
        <f t="shared" si="26"/>
        <v>0</v>
      </c>
      <c r="H62" s="67">
        <f t="shared" si="26"/>
        <v>0</v>
      </c>
      <c r="I62" s="67">
        <f t="shared" si="26"/>
        <v>0</v>
      </c>
      <c r="J62" s="67">
        <f t="shared" si="26"/>
        <v>0</v>
      </c>
      <c r="K62" s="67">
        <f t="shared" si="26"/>
        <v>0</v>
      </c>
      <c r="L62" s="67">
        <f t="shared" si="26"/>
        <v>0</v>
      </c>
      <c r="M62" s="67">
        <f t="shared" si="26"/>
        <v>0</v>
      </c>
      <c r="N62" s="67">
        <f t="shared" si="26"/>
        <v>0</v>
      </c>
      <c r="O62" s="66"/>
    </row>
    <row r="63" spans="1:25" ht="13.5" hidden="1" thickBot="1" x14ac:dyDescent="0.25">
      <c r="A63" s="61" t="s">
        <v>739</v>
      </c>
      <c r="B63" s="60" t="s">
        <v>738</v>
      </c>
      <c r="C63" s="59"/>
      <c r="D63" s="59"/>
      <c r="E63" s="59">
        <f>C63+D63</f>
        <v>0</v>
      </c>
      <c r="F63" s="59">
        <f>G63+H63+I63+J63</f>
        <v>0</v>
      </c>
      <c r="G63" s="59"/>
      <c r="H63" s="59"/>
      <c r="I63" s="59"/>
      <c r="J63" s="59"/>
      <c r="K63" s="59">
        <v>0</v>
      </c>
      <c r="L63" s="59">
        <v>0</v>
      </c>
      <c r="M63" s="59">
        <v>0</v>
      </c>
      <c r="N63" s="59">
        <v>0</v>
      </c>
      <c r="O63" s="3">
        <v>2</v>
      </c>
    </row>
    <row r="64" spans="1:25" ht="13.5" hidden="1" thickBot="1" x14ac:dyDescent="0.25">
      <c r="A64" s="61" t="s">
        <v>737</v>
      </c>
      <c r="B64" s="60" t="s">
        <v>736</v>
      </c>
      <c r="C64" s="59"/>
      <c r="D64" s="59"/>
      <c r="E64" s="59">
        <f>C64+D64</f>
        <v>0</v>
      </c>
      <c r="F64" s="59">
        <f>G64+H64+I64+J64</f>
        <v>0</v>
      </c>
      <c r="G64" s="59"/>
      <c r="H64" s="59"/>
      <c r="I64" s="59"/>
      <c r="J64" s="59"/>
      <c r="K64" s="59">
        <v>0</v>
      </c>
      <c r="L64" s="59">
        <v>0</v>
      </c>
      <c r="M64" s="59">
        <v>0</v>
      </c>
      <c r="N64" s="59">
        <v>0</v>
      </c>
      <c r="O64" s="3">
        <v>2</v>
      </c>
    </row>
    <row r="65" spans="1:25" s="8" customFormat="1" ht="13.5" hidden="1" thickBot="1" x14ac:dyDescent="0.25">
      <c r="A65" s="69" t="s">
        <v>735</v>
      </c>
      <c r="B65" s="68" t="s">
        <v>734</v>
      </c>
      <c r="C65" s="67">
        <f t="shared" ref="C65:N65" si="27">C66+C71</f>
        <v>0</v>
      </c>
      <c r="D65" s="67">
        <f t="shared" si="27"/>
        <v>0</v>
      </c>
      <c r="E65" s="67">
        <f t="shared" si="27"/>
        <v>0</v>
      </c>
      <c r="F65" s="67">
        <f t="shared" si="27"/>
        <v>0</v>
      </c>
      <c r="G65" s="67">
        <f t="shared" si="27"/>
        <v>0</v>
      </c>
      <c r="H65" s="67">
        <f t="shared" si="27"/>
        <v>0</v>
      </c>
      <c r="I65" s="67">
        <f t="shared" si="27"/>
        <v>0</v>
      </c>
      <c r="J65" s="67">
        <f t="shared" si="27"/>
        <v>0</v>
      </c>
      <c r="K65" s="67">
        <f t="shared" si="27"/>
        <v>0</v>
      </c>
      <c r="L65" s="67">
        <f t="shared" si="27"/>
        <v>0</v>
      </c>
      <c r="M65" s="67">
        <f t="shared" si="27"/>
        <v>0</v>
      </c>
      <c r="N65" s="67">
        <f t="shared" si="27"/>
        <v>0</v>
      </c>
      <c r="O65" s="66"/>
    </row>
    <row r="66" spans="1:25" s="8" customFormat="1" ht="13.5" hidden="1" thickBot="1" x14ac:dyDescent="0.25">
      <c r="A66" s="69" t="s">
        <v>733</v>
      </c>
      <c r="B66" s="68" t="s">
        <v>732</v>
      </c>
      <c r="C66" s="67">
        <f t="shared" ref="C66:N66" si="28">C67+C70</f>
        <v>0</v>
      </c>
      <c r="D66" s="67">
        <f t="shared" si="28"/>
        <v>0</v>
      </c>
      <c r="E66" s="67">
        <f t="shared" si="28"/>
        <v>0</v>
      </c>
      <c r="F66" s="67">
        <f t="shared" si="28"/>
        <v>0</v>
      </c>
      <c r="G66" s="67">
        <f t="shared" si="28"/>
        <v>0</v>
      </c>
      <c r="H66" s="67">
        <f t="shared" si="28"/>
        <v>0</v>
      </c>
      <c r="I66" s="67">
        <f t="shared" si="28"/>
        <v>0</v>
      </c>
      <c r="J66" s="67">
        <f t="shared" si="28"/>
        <v>0</v>
      </c>
      <c r="K66" s="67">
        <f t="shared" si="28"/>
        <v>0</v>
      </c>
      <c r="L66" s="67">
        <f t="shared" si="28"/>
        <v>0</v>
      </c>
      <c r="M66" s="67">
        <f t="shared" si="28"/>
        <v>0</v>
      </c>
      <c r="N66" s="67">
        <f t="shared" si="28"/>
        <v>0</v>
      </c>
      <c r="O66" s="66"/>
    </row>
    <row r="67" spans="1:25" s="18" customFormat="1" ht="26.25" hidden="1" thickBot="1" x14ac:dyDescent="0.25">
      <c r="A67" s="65" t="s">
        <v>731</v>
      </c>
      <c r="B67" s="64" t="s">
        <v>730</v>
      </c>
      <c r="C67" s="63">
        <f t="shared" ref="C67:N67" si="29">C68+C69</f>
        <v>0</v>
      </c>
      <c r="D67" s="63">
        <f t="shared" si="29"/>
        <v>0</v>
      </c>
      <c r="E67" s="63">
        <f t="shared" si="29"/>
        <v>0</v>
      </c>
      <c r="F67" s="63">
        <f t="shared" si="29"/>
        <v>0</v>
      </c>
      <c r="G67" s="63">
        <f t="shared" si="29"/>
        <v>0</v>
      </c>
      <c r="H67" s="63">
        <f t="shared" si="29"/>
        <v>0</v>
      </c>
      <c r="I67" s="63">
        <f t="shared" si="29"/>
        <v>0</v>
      </c>
      <c r="J67" s="63">
        <f t="shared" si="29"/>
        <v>0</v>
      </c>
      <c r="K67" s="63">
        <f t="shared" si="29"/>
        <v>0</v>
      </c>
      <c r="L67" s="63">
        <f t="shared" si="29"/>
        <v>0</v>
      </c>
      <c r="M67" s="63">
        <f t="shared" si="29"/>
        <v>0</v>
      </c>
      <c r="N67" s="63">
        <f t="shared" si="29"/>
        <v>0</v>
      </c>
      <c r="O67" s="62"/>
    </row>
    <row r="68" spans="1:25" ht="26.25" hidden="1" thickBot="1" x14ac:dyDescent="0.25">
      <c r="A68" s="61" t="s">
        <v>729</v>
      </c>
      <c r="B68" s="60" t="s">
        <v>728</v>
      </c>
      <c r="C68" s="59"/>
      <c r="D68" s="59"/>
      <c r="E68" s="59">
        <f>C68+D68</f>
        <v>0</v>
      </c>
      <c r="F68" s="59">
        <f>G68+H68+I68+J68</f>
        <v>0</v>
      </c>
      <c r="G68" s="59"/>
      <c r="H68" s="59"/>
      <c r="I68" s="59"/>
      <c r="J68" s="59"/>
      <c r="K68" s="59">
        <v>0</v>
      </c>
      <c r="L68" s="59">
        <v>0</v>
      </c>
      <c r="M68" s="59">
        <v>0</v>
      </c>
      <c r="N68" s="59">
        <v>0</v>
      </c>
      <c r="O68" s="3">
        <v>1</v>
      </c>
    </row>
    <row r="69" spans="1:25" ht="26.25" hidden="1" thickBot="1" x14ac:dyDescent="0.25">
      <c r="A69" s="61" t="s">
        <v>727</v>
      </c>
      <c r="B69" s="60" t="s">
        <v>726</v>
      </c>
      <c r="C69" s="59"/>
      <c r="D69" s="59"/>
      <c r="E69" s="59">
        <f>C69+D69</f>
        <v>0</v>
      </c>
      <c r="F69" s="59">
        <f>G69+H69+I69+J69</f>
        <v>0</v>
      </c>
      <c r="G69" s="59"/>
      <c r="H69" s="59"/>
      <c r="I69" s="59"/>
      <c r="J69" s="59"/>
      <c r="K69" s="59">
        <v>0</v>
      </c>
      <c r="L69" s="59">
        <v>0</v>
      </c>
      <c r="M69" s="59">
        <v>0</v>
      </c>
      <c r="N69" s="59">
        <v>0</v>
      </c>
      <c r="O69" s="3">
        <v>2</v>
      </c>
    </row>
    <row r="70" spans="1:25" ht="13.5" hidden="1" thickBot="1" x14ac:dyDescent="0.25">
      <c r="A70" s="61" t="s">
        <v>725</v>
      </c>
      <c r="B70" s="60" t="s">
        <v>724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2</v>
      </c>
    </row>
    <row r="71" spans="1:25" s="8" customFormat="1" ht="13.5" hidden="1" thickBot="1" x14ac:dyDescent="0.25">
      <c r="A71" s="583" t="s">
        <v>723</v>
      </c>
      <c r="B71" s="584" t="s">
        <v>722</v>
      </c>
      <c r="C71" s="585">
        <f t="shared" ref="C71:N71" si="30">C72+C73+C74</f>
        <v>0</v>
      </c>
      <c r="D71" s="67">
        <f t="shared" si="30"/>
        <v>0</v>
      </c>
      <c r="E71" s="67">
        <f t="shared" si="30"/>
        <v>0</v>
      </c>
      <c r="F71" s="585">
        <f t="shared" si="30"/>
        <v>0</v>
      </c>
      <c r="G71" s="585">
        <f t="shared" si="30"/>
        <v>0</v>
      </c>
      <c r="H71" s="585">
        <f t="shared" si="30"/>
        <v>0</v>
      </c>
      <c r="I71" s="585">
        <f t="shared" si="30"/>
        <v>0</v>
      </c>
      <c r="J71" s="585">
        <f t="shared" si="30"/>
        <v>0</v>
      </c>
      <c r="K71" s="67">
        <f t="shared" si="30"/>
        <v>0</v>
      </c>
      <c r="L71" s="67">
        <f t="shared" si="30"/>
        <v>0</v>
      </c>
      <c r="M71" s="67">
        <f t="shared" si="30"/>
        <v>0</v>
      </c>
      <c r="N71" s="67">
        <f t="shared" si="30"/>
        <v>0</v>
      </c>
      <c r="O71" s="66"/>
    </row>
    <row r="72" spans="1:25" ht="12" customHeight="1" thickBot="1" x14ac:dyDescent="0.25">
      <c r="A72" s="250" t="s">
        <v>721</v>
      </c>
      <c r="B72" s="251" t="s">
        <v>720</v>
      </c>
      <c r="C72" s="904"/>
      <c r="D72" s="555"/>
      <c r="E72" s="827">
        <f>C72+D72</f>
        <v>0</v>
      </c>
      <c r="F72" s="228">
        <f>G72+H72+I72+J72</f>
        <v>0</v>
      </c>
      <c r="G72" s="228"/>
      <c r="H72" s="228"/>
      <c r="I72" s="228"/>
      <c r="J72" s="228"/>
      <c r="K72" s="549">
        <v>0</v>
      </c>
      <c r="L72" s="960">
        <v>0</v>
      </c>
      <c r="M72" s="960">
        <v>0</v>
      </c>
      <c r="N72" s="960">
        <v>0</v>
      </c>
      <c r="O72" s="3">
        <v>1</v>
      </c>
      <c r="P72" s="86">
        <f>Q72+R72+S72+T72</f>
        <v>0</v>
      </c>
      <c r="Q72" s="398"/>
      <c r="R72" s="399"/>
      <c r="S72" s="399"/>
      <c r="T72" s="477"/>
      <c r="U72" s="493"/>
      <c r="Y72" s="399"/>
    </row>
    <row r="73" spans="1:25" ht="0.75" hidden="1" customHeight="1" x14ac:dyDescent="0.2">
      <c r="A73" s="612" t="s">
        <v>719</v>
      </c>
      <c r="B73" s="613" t="s">
        <v>718</v>
      </c>
      <c r="C73" s="614"/>
      <c r="D73" s="59"/>
      <c r="E73" s="59">
        <f>C73+D73</f>
        <v>0</v>
      </c>
      <c r="F73" s="614">
        <f>G73+H73+I73+J73</f>
        <v>0</v>
      </c>
      <c r="G73" s="614"/>
      <c r="H73" s="614"/>
      <c r="I73" s="614"/>
      <c r="J73" s="614"/>
      <c r="K73" s="59">
        <v>0</v>
      </c>
      <c r="L73" s="59">
        <v>0</v>
      </c>
      <c r="M73" s="59">
        <v>0</v>
      </c>
      <c r="N73" s="59">
        <v>0</v>
      </c>
      <c r="O73" s="3">
        <v>1</v>
      </c>
    </row>
    <row r="74" spans="1:25" s="78" customFormat="1" ht="19.5" hidden="1" customHeight="1" thickBot="1" x14ac:dyDescent="0.25">
      <c r="A74" s="589" t="s">
        <v>717</v>
      </c>
      <c r="B74" s="590" t="s">
        <v>716</v>
      </c>
      <c r="C74" s="588"/>
      <c r="D74" s="59"/>
      <c r="E74" s="59">
        <f>C74+D74</f>
        <v>0</v>
      </c>
      <c r="F74" s="588">
        <f>G74+H74+I74+J74</f>
        <v>0</v>
      </c>
      <c r="G74" s="588"/>
      <c r="H74" s="588"/>
      <c r="I74" s="588"/>
      <c r="J74" s="588"/>
      <c r="K74" s="59">
        <v>0</v>
      </c>
      <c r="L74" s="59">
        <v>0</v>
      </c>
      <c r="M74" s="59">
        <v>0</v>
      </c>
      <c r="N74" s="59">
        <v>0</v>
      </c>
      <c r="O74" s="79">
        <v>2</v>
      </c>
    </row>
    <row r="75" spans="1:25" s="39" customFormat="1" x14ac:dyDescent="0.2">
      <c r="A75" s="248" t="s">
        <v>715</v>
      </c>
      <c r="B75" s="249" t="s">
        <v>714</v>
      </c>
      <c r="C75" s="908">
        <f t="shared" ref="C75:N75" si="31">C76</f>
        <v>11621.08</v>
      </c>
      <c r="D75" s="550"/>
      <c r="E75" s="826">
        <f t="shared" si="31"/>
        <v>11621.08</v>
      </c>
      <c r="F75" s="227">
        <f t="shared" si="31"/>
        <v>11361.075000000001</v>
      </c>
      <c r="G75" s="253">
        <f t="shared" si="31"/>
        <v>2582</v>
      </c>
      <c r="H75" s="253">
        <f t="shared" si="31"/>
        <v>4019.0749999999998</v>
      </c>
      <c r="I75" s="253">
        <f t="shared" si="31"/>
        <v>2470</v>
      </c>
      <c r="J75" s="253">
        <f t="shared" si="31"/>
        <v>2290</v>
      </c>
      <c r="K75" s="556">
        <f t="shared" si="31"/>
        <v>0</v>
      </c>
      <c r="L75" s="963">
        <f t="shared" si="31"/>
        <v>11332</v>
      </c>
      <c r="M75" s="963">
        <f t="shared" si="31"/>
        <v>11384</v>
      </c>
      <c r="N75" s="963">
        <f t="shared" si="31"/>
        <v>11936</v>
      </c>
      <c r="O75" s="76"/>
      <c r="P75" s="86">
        <f t="shared" ref="P75:P77" si="32">Q75+R75+S75+T75</f>
        <v>0</v>
      </c>
      <c r="Q75" s="395"/>
      <c r="R75" s="395"/>
      <c r="S75" s="395"/>
      <c r="T75" s="479"/>
      <c r="U75" s="494">
        <f>G75+H75</f>
        <v>6601.0749999999998</v>
      </c>
      <c r="Y75" s="396"/>
    </row>
    <row r="76" spans="1:25" s="39" customFormat="1" x14ac:dyDescent="0.2">
      <c r="A76" s="248" t="s">
        <v>713</v>
      </c>
      <c r="B76" s="249" t="s">
        <v>712</v>
      </c>
      <c r="C76" s="909">
        <f>C77+C82+C86</f>
        <v>11621.08</v>
      </c>
      <c r="D76" s="550"/>
      <c r="E76" s="826">
        <f t="shared" ref="E76:J76" si="33">E77+E82+E86</f>
        <v>11621.08</v>
      </c>
      <c r="F76" s="227">
        <f t="shared" si="33"/>
        <v>11361.075000000001</v>
      </c>
      <c r="G76" s="227">
        <f t="shared" si="33"/>
        <v>2582</v>
      </c>
      <c r="H76" s="227">
        <f t="shared" si="33"/>
        <v>4019.0749999999998</v>
      </c>
      <c r="I76" s="227">
        <f t="shared" si="33"/>
        <v>2470</v>
      </c>
      <c r="J76" s="227">
        <f t="shared" si="33"/>
        <v>2290</v>
      </c>
      <c r="K76" s="556">
        <f t="shared" ref="K76:N76" si="34">K77+K86</f>
        <v>0</v>
      </c>
      <c r="L76" s="963">
        <f t="shared" si="34"/>
        <v>11332</v>
      </c>
      <c r="M76" s="963">
        <f t="shared" si="34"/>
        <v>11384</v>
      </c>
      <c r="N76" s="963">
        <f t="shared" si="34"/>
        <v>11936</v>
      </c>
      <c r="O76" s="76"/>
      <c r="P76" s="86">
        <f t="shared" si="32"/>
        <v>0</v>
      </c>
      <c r="Q76" s="410"/>
      <c r="R76" s="410"/>
      <c r="S76" s="410"/>
      <c r="T76" s="480"/>
      <c r="U76" s="495"/>
      <c r="Y76" s="396"/>
    </row>
    <row r="77" spans="1:25" s="8" customFormat="1" ht="13.5" thickBot="1" x14ac:dyDescent="0.25">
      <c r="A77" s="248" t="s">
        <v>711</v>
      </c>
      <c r="B77" s="249" t="s">
        <v>710</v>
      </c>
      <c r="C77" s="900">
        <f>C81</f>
        <v>0</v>
      </c>
      <c r="D77" s="550"/>
      <c r="E77" s="826">
        <f t="shared" ref="E77:J77" si="35">E81</f>
        <v>0</v>
      </c>
      <c r="F77" s="227">
        <f t="shared" si="35"/>
        <v>0</v>
      </c>
      <c r="G77" s="227">
        <f t="shared" si="35"/>
        <v>0</v>
      </c>
      <c r="H77" s="227">
        <f t="shared" si="35"/>
        <v>0</v>
      </c>
      <c r="I77" s="227">
        <f t="shared" si="35"/>
        <v>0</v>
      </c>
      <c r="J77" s="227">
        <f t="shared" si="35"/>
        <v>0</v>
      </c>
      <c r="K77" s="546">
        <f t="shared" ref="K77:N77" si="36">K78+K79+K80+K84+K85</f>
        <v>0</v>
      </c>
      <c r="L77" s="963">
        <f t="shared" si="36"/>
        <v>0</v>
      </c>
      <c r="M77" s="963">
        <f t="shared" si="36"/>
        <v>0</v>
      </c>
      <c r="N77" s="963">
        <f t="shared" si="36"/>
        <v>0</v>
      </c>
      <c r="O77" s="66"/>
      <c r="P77" s="86">
        <f t="shared" si="32"/>
        <v>0</v>
      </c>
      <c r="Q77" s="395"/>
      <c r="R77" s="395"/>
      <c r="S77" s="395"/>
      <c r="T77" s="475"/>
      <c r="U77" s="492"/>
      <c r="Y77" s="397"/>
    </row>
    <row r="78" spans="1:25" ht="13.5" hidden="1" thickBot="1" x14ac:dyDescent="0.25">
      <c r="A78" s="612" t="s">
        <v>709</v>
      </c>
      <c r="B78" s="613" t="s">
        <v>708</v>
      </c>
      <c r="C78" s="614"/>
      <c r="D78" s="59"/>
      <c r="E78" s="59">
        <f>C78+D78</f>
        <v>0</v>
      </c>
      <c r="F78" s="614">
        <f>G78+H78+I78+J78</f>
        <v>0</v>
      </c>
      <c r="G78" s="614"/>
      <c r="H78" s="614"/>
      <c r="I78" s="614"/>
      <c r="J78" s="614"/>
      <c r="K78" s="59">
        <v>0</v>
      </c>
      <c r="L78" s="59">
        <v>0</v>
      </c>
      <c r="M78" s="59">
        <v>0</v>
      </c>
      <c r="N78" s="59">
        <v>0</v>
      </c>
      <c r="O78" s="3">
        <v>1</v>
      </c>
    </row>
    <row r="79" spans="1:25" ht="26.25" hidden="1" thickBot="1" x14ac:dyDescent="0.25">
      <c r="A79" s="61" t="s">
        <v>707</v>
      </c>
      <c r="B79" s="60" t="s">
        <v>706</v>
      </c>
      <c r="C79" s="59"/>
      <c r="D79" s="59"/>
      <c r="E79" s="59">
        <f>C79+D79</f>
        <v>0</v>
      </c>
      <c r="F79" s="59">
        <f>G79+H79+I79+J79</f>
        <v>0</v>
      </c>
      <c r="G79" s="59"/>
      <c r="H79" s="59"/>
      <c r="I79" s="59"/>
      <c r="J79" s="59"/>
      <c r="K79" s="59">
        <v>0</v>
      </c>
      <c r="L79" s="59">
        <v>0</v>
      </c>
      <c r="M79" s="59">
        <v>0</v>
      </c>
      <c r="N79" s="59">
        <v>0</v>
      </c>
      <c r="O79" s="3">
        <v>2</v>
      </c>
    </row>
    <row r="80" spans="1:25" ht="26.25" hidden="1" thickBot="1" x14ac:dyDescent="0.25">
      <c r="A80" s="586" t="s">
        <v>705</v>
      </c>
      <c r="B80" s="587" t="s">
        <v>704</v>
      </c>
      <c r="C80" s="588"/>
      <c r="D80" s="59"/>
      <c r="E80" s="59">
        <f>C80+D80</f>
        <v>0</v>
      </c>
      <c r="F80" s="588">
        <f>G80+H80+I80+J80</f>
        <v>0</v>
      </c>
      <c r="G80" s="588"/>
      <c r="H80" s="588"/>
      <c r="I80" s="588"/>
      <c r="J80" s="588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8" x14ac:dyDescent="0.2">
      <c r="A81" s="250" t="s">
        <v>703</v>
      </c>
      <c r="B81" s="251" t="s">
        <v>702</v>
      </c>
      <c r="C81" s="910">
        <v>0</v>
      </c>
      <c r="D81" s="555">
        <v>0</v>
      </c>
      <c r="E81" s="828">
        <v>0</v>
      </c>
      <c r="F81" s="252">
        <v>0</v>
      </c>
      <c r="G81" s="252">
        <v>0</v>
      </c>
      <c r="H81" s="252">
        <v>0</v>
      </c>
      <c r="I81" s="252">
        <v>0</v>
      </c>
      <c r="J81" s="252">
        <v>0</v>
      </c>
      <c r="K81" s="549"/>
      <c r="L81" s="960"/>
      <c r="M81" s="960"/>
      <c r="N81" s="960"/>
      <c r="O81" s="3"/>
      <c r="U81" s="493"/>
      <c r="Y81" s="399"/>
    </row>
    <row r="82" spans="1:28" ht="15" x14ac:dyDescent="0.25">
      <c r="A82" s="937" t="s">
        <v>993</v>
      </c>
      <c r="B82" s="937">
        <v>42.88</v>
      </c>
      <c r="C82" s="911">
        <v>1439.08</v>
      </c>
      <c r="D82" s="558"/>
      <c r="E82" s="528">
        <f t="shared" ref="E82:E84" si="37">C82+D82</f>
        <v>1439.08</v>
      </c>
      <c r="F82" s="343">
        <f>G82+H82+I82+J82</f>
        <v>1439.075</v>
      </c>
      <c r="G82" s="343">
        <f>G83+G84</f>
        <v>0</v>
      </c>
      <c r="H82" s="343">
        <f t="shared" ref="H82:J82" si="38">H83+H84</f>
        <v>1439.075</v>
      </c>
      <c r="I82" s="343">
        <f t="shared" si="38"/>
        <v>0</v>
      </c>
      <c r="J82" s="343">
        <f t="shared" si="38"/>
        <v>0</v>
      </c>
      <c r="K82" s="939"/>
      <c r="L82" s="965"/>
      <c r="M82" s="965"/>
      <c r="N82" s="965"/>
      <c r="O82" s="3"/>
      <c r="U82" s="496">
        <f>G82+H82</f>
        <v>1439.075</v>
      </c>
      <c r="Y82" s="399"/>
    </row>
    <row r="83" spans="1:28" ht="15" x14ac:dyDescent="0.25">
      <c r="A83" s="938" t="s">
        <v>994</v>
      </c>
      <c r="B83" s="937" t="s">
        <v>995</v>
      </c>
      <c r="C83" s="911">
        <v>1209.31</v>
      </c>
      <c r="D83" s="558"/>
      <c r="E83" s="528">
        <f t="shared" si="37"/>
        <v>1209.31</v>
      </c>
      <c r="F83" s="343">
        <f t="shared" ref="F83:F84" si="39">G83+H83+I83+J83</f>
        <v>1209.307</v>
      </c>
      <c r="G83" s="343">
        <v>0</v>
      </c>
      <c r="H83" s="343">
        <v>1209.307</v>
      </c>
      <c r="I83" s="343">
        <v>0</v>
      </c>
      <c r="J83" s="343">
        <v>0</v>
      </c>
      <c r="K83" s="939"/>
      <c r="L83" s="965"/>
      <c r="M83" s="965"/>
      <c r="N83" s="965"/>
      <c r="O83" s="3"/>
      <c r="U83" s="497">
        <f>G83+H83</f>
        <v>1209.307</v>
      </c>
      <c r="Y83" s="499"/>
      <c r="AA83" s="286"/>
      <c r="AB83" s="286"/>
    </row>
    <row r="84" spans="1:28" ht="15.75" thickBot="1" x14ac:dyDescent="0.3">
      <c r="A84" s="938" t="s">
        <v>996</v>
      </c>
      <c r="B84" s="937" t="s">
        <v>997</v>
      </c>
      <c r="C84" s="912">
        <v>229.77</v>
      </c>
      <c r="D84" s="558"/>
      <c r="E84" s="528">
        <f t="shared" si="37"/>
        <v>229.77</v>
      </c>
      <c r="F84" s="343">
        <f t="shared" si="39"/>
        <v>229.768</v>
      </c>
      <c r="G84" s="343">
        <v>0</v>
      </c>
      <c r="H84" s="343">
        <v>229.768</v>
      </c>
      <c r="I84" s="343">
        <v>0</v>
      </c>
      <c r="J84" s="343">
        <v>0</v>
      </c>
      <c r="K84" s="939">
        <v>0</v>
      </c>
      <c r="L84" s="965">
        <v>0</v>
      </c>
      <c r="M84" s="965">
        <v>0</v>
      </c>
      <c r="N84" s="965">
        <v>0</v>
      </c>
      <c r="O84" s="3">
        <v>1</v>
      </c>
      <c r="P84" s="86">
        <f>Q84+R84+S84+T84</f>
        <v>0</v>
      </c>
      <c r="Q84" s="398"/>
      <c r="R84" s="398"/>
      <c r="S84" s="398"/>
      <c r="T84" s="477"/>
      <c r="U84" s="497">
        <f>G84+H84</f>
        <v>229.768</v>
      </c>
      <c r="Y84" s="499"/>
      <c r="AA84" s="286"/>
      <c r="AB84" s="286"/>
    </row>
    <row r="85" spans="1:28" ht="39" hidden="1" thickBot="1" x14ac:dyDescent="0.25">
      <c r="A85" s="609" t="s">
        <v>701</v>
      </c>
      <c r="B85" s="610" t="s">
        <v>700</v>
      </c>
      <c r="C85" s="611"/>
      <c r="D85" s="59"/>
      <c r="E85" s="59">
        <f>C85+D85</f>
        <v>0</v>
      </c>
      <c r="F85" s="611">
        <f>G85+H85+I85+J85</f>
        <v>0</v>
      </c>
      <c r="G85" s="611"/>
      <c r="H85" s="611"/>
      <c r="I85" s="611"/>
      <c r="J85" s="611"/>
      <c r="K85" s="59">
        <v>0</v>
      </c>
      <c r="L85" s="59">
        <v>0</v>
      </c>
      <c r="M85" s="59">
        <v>0</v>
      </c>
      <c r="N85" s="59">
        <v>0</v>
      </c>
      <c r="O85" s="3">
        <v>2</v>
      </c>
    </row>
    <row r="86" spans="1:28" s="39" customFormat="1" ht="11.25" customHeight="1" thickBot="1" x14ac:dyDescent="0.25">
      <c r="A86" s="248" t="s">
        <v>699</v>
      </c>
      <c r="B86" s="249" t="s">
        <v>698</v>
      </c>
      <c r="C86" s="913">
        <f t="shared" ref="C86:N86" si="40">C87+C88+C89+C90+C91+C95+C99+C100+C101+C102</f>
        <v>10182</v>
      </c>
      <c r="D86" s="550">
        <f t="shared" si="40"/>
        <v>0</v>
      </c>
      <c r="E86" s="519">
        <f t="shared" si="40"/>
        <v>10182</v>
      </c>
      <c r="F86" s="227">
        <f t="shared" si="40"/>
        <v>9922</v>
      </c>
      <c r="G86" s="227">
        <f t="shared" si="40"/>
        <v>2582</v>
      </c>
      <c r="H86" s="227">
        <f t="shared" si="40"/>
        <v>2580</v>
      </c>
      <c r="I86" s="227">
        <f t="shared" si="40"/>
        <v>2470</v>
      </c>
      <c r="J86" s="227">
        <f t="shared" si="40"/>
        <v>2290</v>
      </c>
      <c r="K86" s="227">
        <f t="shared" si="40"/>
        <v>0</v>
      </c>
      <c r="L86" s="961">
        <f t="shared" si="40"/>
        <v>11332</v>
      </c>
      <c r="M86" s="961">
        <f t="shared" si="40"/>
        <v>11384</v>
      </c>
      <c r="N86" s="961">
        <f t="shared" si="40"/>
        <v>11936</v>
      </c>
      <c r="O86" s="76"/>
      <c r="P86" s="86">
        <f>Q86+R86+S86+T86</f>
        <v>0</v>
      </c>
      <c r="Q86" s="395"/>
      <c r="R86" s="395"/>
      <c r="S86" s="395"/>
      <c r="T86" s="479"/>
      <c r="U86" s="494">
        <f>G86+H86</f>
        <v>5162</v>
      </c>
      <c r="Y86" s="396"/>
      <c r="AA86" s="287"/>
      <c r="AB86" s="287"/>
    </row>
    <row r="87" spans="1:28" ht="13.5" hidden="1" thickBot="1" x14ac:dyDescent="0.25">
      <c r="A87" s="609" t="s">
        <v>697</v>
      </c>
      <c r="B87" s="610" t="s">
        <v>696</v>
      </c>
      <c r="C87" s="611"/>
      <c r="D87" s="59"/>
      <c r="E87" s="59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1</v>
      </c>
    </row>
    <row r="88" spans="1:28" s="31" customFormat="1" ht="12.75" customHeight="1" x14ac:dyDescent="0.2">
      <c r="A88" s="953" t="s">
        <v>695</v>
      </c>
      <c r="B88" s="954" t="s">
        <v>694</v>
      </c>
      <c r="C88" s="914">
        <v>1022</v>
      </c>
      <c r="D88" s="855"/>
      <c r="E88" s="829">
        <f>C88+D88</f>
        <v>1022</v>
      </c>
      <c r="F88" s="955">
        <f>G88+H88+I88+J88</f>
        <v>700</v>
      </c>
      <c r="G88" s="955">
        <v>332</v>
      </c>
      <c r="H88" s="955">
        <v>330</v>
      </c>
      <c r="I88" s="955">
        <v>38</v>
      </c>
      <c r="J88" s="227"/>
      <c r="K88" s="552">
        <v>0</v>
      </c>
      <c r="L88" s="962">
        <v>0</v>
      </c>
      <c r="M88" s="962">
        <v>0</v>
      </c>
      <c r="N88" s="962">
        <v>0</v>
      </c>
      <c r="O88" s="7">
        <v>1</v>
      </c>
      <c r="P88" s="86">
        <f t="shared" ref="P88:P89" si="41">Q88+R88+S88+T88</f>
        <v>216</v>
      </c>
      <c r="Q88" s="427">
        <v>54</v>
      </c>
      <c r="R88" s="427">
        <v>54</v>
      </c>
      <c r="S88" s="427">
        <v>54</v>
      </c>
      <c r="T88" s="481">
        <v>54</v>
      </c>
      <c r="U88" s="490">
        <f>G88+H88</f>
        <v>662</v>
      </c>
      <c r="V88" s="31" t="s">
        <v>958</v>
      </c>
      <c r="W88" s="455">
        <v>16</v>
      </c>
      <c r="Y88" s="500"/>
      <c r="AA88" s="286"/>
      <c r="AB88" s="286"/>
    </row>
    <row r="89" spans="1:28" s="31" customFormat="1" ht="11.25" customHeight="1" thickBot="1" x14ac:dyDescent="0.25">
      <c r="A89" s="248" t="s">
        <v>693</v>
      </c>
      <c r="B89" s="249" t="s">
        <v>692</v>
      </c>
      <c r="C89" s="915">
        <v>0</v>
      </c>
      <c r="D89" s="555"/>
      <c r="E89" s="830">
        <f>C89+D89</f>
        <v>0</v>
      </c>
      <c r="F89" s="227">
        <f>G89+H89+I89+J89</f>
        <v>0</v>
      </c>
      <c r="G89" s="228">
        <v>0</v>
      </c>
      <c r="H89" s="228">
        <v>0</v>
      </c>
      <c r="I89" s="228">
        <v>0</v>
      </c>
      <c r="J89" s="228">
        <v>0</v>
      </c>
      <c r="K89" s="560">
        <v>0</v>
      </c>
      <c r="L89" s="962">
        <v>0</v>
      </c>
      <c r="M89" s="962">
        <v>0</v>
      </c>
      <c r="N89" s="962">
        <v>0</v>
      </c>
      <c r="O89" s="7">
        <v>2</v>
      </c>
      <c r="P89" s="86">
        <f t="shared" si="41"/>
        <v>0</v>
      </c>
      <c r="Q89" s="35"/>
      <c r="R89" s="401"/>
      <c r="S89" s="401"/>
      <c r="T89" s="482"/>
      <c r="U89" s="490">
        <f>G89+H89</f>
        <v>0</v>
      </c>
      <c r="V89" s="239"/>
      <c r="Y89" s="500"/>
      <c r="AA89" s="286"/>
      <c r="AB89" s="286"/>
    </row>
    <row r="90" spans="1:28" ht="13.5" hidden="1" thickBot="1" x14ac:dyDescent="0.25">
      <c r="A90" s="612" t="s">
        <v>691</v>
      </c>
      <c r="B90" s="613" t="s">
        <v>690</v>
      </c>
      <c r="C90" s="614"/>
      <c r="D90" s="75"/>
      <c r="E90" s="59">
        <f>C90+D90</f>
        <v>0</v>
      </c>
      <c r="F90" s="614">
        <f>G90+H90+I90+J90</f>
        <v>0</v>
      </c>
      <c r="G90" s="615"/>
      <c r="H90" s="615"/>
      <c r="I90" s="615"/>
      <c r="J90" s="615"/>
      <c r="K90" s="75">
        <v>0</v>
      </c>
      <c r="L90" s="75">
        <v>0</v>
      </c>
      <c r="M90" s="75">
        <v>0</v>
      </c>
      <c r="N90" s="75">
        <v>0</v>
      </c>
      <c r="O90" s="3">
        <v>1</v>
      </c>
    </row>
    <row r="91" spans="1:28" s="18" customFormat="1" ht="26.25" hidden="1" thickBot="1" x14ac:dyDescent="0.25">
      <c r="A91" s="65" t="s">
        <v>689</v>
      </c>
      <c r="B91" s="74" t="s">
        <v>688</v>
      </c>
      <c r="C91" s="73">
        <f t="shared" ref="C91:N91" si="42">C92+C93+C94</f>
        <v>0</v>
      </c>
      <c r="D91" s="73">
        <f t="shared" si="42"/>
        <v>0</v>
      </c>
      <c r="E91" s="73">
        <f t="shared" si="42"/>
        <v>0</v>
      </c>
      <c r="F91" s="73">
        <f t="shared" si="42"/>
        <v>0</v>
      </c>
      <c r="G91" s="73">
        <f t="shared" si="42"/>
        <v>0</v>
      </c>
      <c r="H91" s="73">
        <f t="shared" si="42"/>
        <v>0</v>
      </c>
      <c r="I91" s="73">
        <f t="shared" si="42"/>
        <v>0</v>
      </c>
      <c r="J91" s="73">
        <f t="shared" si="42"/>
        <v>0</v>
      </c>
      <c r="K91" s="63">
        <f t="shared" si="42"/>
        <v>0</v>
      </c>
      <c r="L91" s="63">
        <f t="shared" si="42"/>
        <v>0</v>
      </c>
      <c r="M91" s="63">
        <f t="shared" si="42"/>
        <v>0</v>
      </c>
      <c r="N91" s="63">
        <f t="shared" si="42"/>
        <v>0</v>
      </c>
      <c r="O91" s="62"/>
    </row>
    <row r="92" spans="1:28" s="31" customFormat="1" ht="26.25" hidden="1" thickBot="1" x14ac:dyDescent="0.25">
      <c r="A92" s="72" t="s">
        <v>687</v>
      </c>
      <c r="B92" s="71" t="s">
        <v>686</v>
      </c>
      <c r="C92" s="70">
        <v>0</v>
      </c>
      <c r="D92" s="70"/>
      <c r="E92" s="70">
        <f>C92+D92</f>
        <v>0</v>
      </c>
      <c r="F92" s="70">
        <f>G92+H92+I92+J92</f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">
        <v>2</v>
      </c>
    </row>
    <row r="93" spans="1:28" ht="26.25" hidden="1" thickBot="1" x14ac:dyDescent="0.25">
      <c r="A93" s="61" t="s">
        <v>685</v>
      </c>
      <c r="B93" s="60" t="s">
        <v>684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8" ht="26.25" hidden="1" thickBot="1" x14ac:dyDescent="0.25">
      <c r="A94" s="61" t="s">
        <v>683</v>
      </c>
      <c r="B94" s="60" t="s">
        <v>682</v>
      </c>
      <c r="C94" s="59"/>
      <c r="D94" s="59"/>
      <c r="E94" s="59">
        <f>C94+D94</f>
        <v>0</v>
      </c>
      <c r="F94" s="59">
        <f>G94+H94+I94+J94</f>
        <v>0</v>
      </c>
      <c r="G94" s="59"/>
      <c r="H94" s="59"/>
      <c r="I94" s="59"/>
      <c r="J94" s="59"/>
      <c r="K94" s="59">
        <v>0</v>
      </c>
      <c r="L94" s="59">
        <v>0</v>
      </c>
      <c r="M94" s="59">
        <v>0</v>
      </c>
      <c r="N94" s="59">
        <v>0</v>
      </c>
      <c r="O94" s="3">
        <v>2</v>
      </c>
    </row>
    <row r="95" spans="1:28" s="18" customFormat="1" ht="26.25" hidden="1" thickBot="1" x14ac:dyDescent="0.25">
      <c r="A95" s="65" t="s">
        <v>681</v>
      </c>
      <c r="B95" s="64" t="s">
        <v>680</v>
      </c>
      <c r="C95" s="63">
        <f t="shared" ref="C95:N95" si="43">C96+C97+C98</f>
        <v>0</v>
      </c>
      <c r="D95" s="63">
        <f t="shared" si="43"/>
        <v>0</v>
      </c>
      <c r="E95" s="63">
        <f t="shared" si="43"/>
        <v>0</v>
      </c>
      <c r="F95" s="63">
        <f t="shared" si="43"/>
        <v>0</v>
      </c>
      <c r="G95" s="63">
        <f t="shared" si="43"/>
        <v>0</v>
      </c>
      <c r="H95" s="63">
        <f t="shared" si="43"/>
        <v>0</v>
      </c>
      <c r="I95" s="63">
        <f t="shared" si="43"/>
        <v>0</v>
      </c>
      <c r="J95" s="63">
        <f t="shared" si="43"/>
        <v>0</v>
      </c>
      <c r="K95" s="63">
        <f t="shared" si="43"/>
        <v>0</v>
      </c>
      <c r="L95" s="63">
        <f t="shared" si="43"/>
        <v>0</v>
      </c>
      <c r="M95" s="63">
        <f t="shared" si="43"/>
        <v>0</v>
      </c>
      <c r="N95" s="63">
        <f t="shared" si="43"/>
        <v>0</v>
      </c>
      <c r="O95" s="62"/>
    </row>
    <row r="96" spans="1:28" ht="26.25" hidden="1" thickBot="1" x14ac:dyDescent="0.25">
      <c r="A96" s="61" t="s">
        <v>679</v>
      </c>
      <c r="B96" s="60" t="s">
        <v>678</v>
      </c>
      <c r="C96" s="59"/>
      <c r="D96" s="59"/>
      <c r="E96" s="59">
        <f t="shared" ref="E96:E102" si="44">C96+D96</f>
        <v>0</v>
      </c>
      <c r="F96" s="59">
        <f t="shared" ref="F96:F102" si="45"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8" ht="26.25" hidden="1" thickBot="1" x14ac:dyDescent="0.25">
      <c r="A97" s="61" t="s">
        <v>677</v>
      </c>
      <c r="B97" s="60" t="s">
        <v>676</v>
      </c>
      <c r="C97" s="59"/>
      <c r="D97" s="59"/>
      <c r="E97" s="59">
        <f t="shared" si="44"/>
        <v>0</v>
      </c>
      <c r="F97" s="59">
        <f t="shared" si="45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8" ht="26.25" hidden="1" thickBot="1" x14ac:dyDescent="0.25">
      <c r="A98" s="61" t="s">
        <v>675</v>
      </c>
      <c r="B98" s="60" t="s">
        <v>674</v>
      </c>
      <c r="C98" s="59"/>
      <c r="D98" s="59"/>
      <c r="E98" s="59">
        <f t="shared" si="44"/>
        <v>0</v>
      </c>
      <c r="F98" s="59">
        <f t="shared" si="45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8" ht="13.5" hidden="1" thickBot="1" x14ac:dyDescent="0.25">
      <c r="A99" s="586" t="s">
        <v>673</v>
      </c>
      <c r="B99" s="587" t="s">
        <v>672</v>
      </c>
      <c r="C99" s="588"/>
      <c r="D99" s="59"/>
      <c r="E99" s="59">
        <f t="shared" si="44"/>
        <v>0</v>
      </c>
      <c r="F99" s="588">
        <f t="shared" si="45"/>
        <v>0</v>
      </c>
      <c r="G99" s="588"/>
      <c r="H99" s="588"/>
      <c r="I99" s="588"/>
      <c r="J99" s="588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8" ht="0.75" customHeight="1" x14ac:dyDescent="0.2">
      <c r="A100" s="250" t="s">
        <v>671</v>
      </c>
      <c r="B100" s="251" t="s">
        <v>670</v>
      </c>
      <c r="C100" s="916"/>
      <c r="D100" s="555"/>
      <c r="E100" s="830">
        <f t="shared" si="44"/>
        <v>0</v>
      </c>
      <c r="F100" s="228">
        <f t="shared" si="45"/>
        <v>0</v>
      </c>
      <c r="G100" s="228"/>
      <c r="H100" s="228"/>
      <c r="I100" s="228"/>
      <c r="J100" s="228"/>
      <c r="K100" s="549">
        <v>0</v>
      </c>
      <c r="L100" s="960">
        <v>0</v>
      </c>
      <c r="M100" s="960">
        <v>0</v>
      </c>
      <c r="N100" s="960">
        <v>0</v>
      </c>
      <c r="O100" s="3">
        <v>2</v>
      </c>
      <c r="U100" s="490">
        <f>G100+H100</f>
        <v>0</v>
      </c>
      <c r="Y100" s="500"/>
      <c r="AA100" s="286"/>
      <c r="AB100" s="286"/>
    </row>
    <row r="101" spans="1:28" s="31" customFormat="1" ht="11.25" customHeight="1" x14ac:dyDescent="0.2">
      <c r="A101" s="250" t="s">
        <v>669</v>
      </c>
      <c r="B101" s="251" t="s">
        <v>668</v>
      </c>
      <c r="C101" s="917">
        <v>9160</v>
      </c>
      <c r="D101" s="849"/>
      <c r="E101" s="829">
        <f t="shared" si="44"/>
        <v>9160</v>
      </c>
      <c r="F101" s="228">
        <f t="shared" si="45"/>
        <v>9222</v>
      </c>
      <c r="G101" s="228">
        <v>2250</v>
      </c>
      <c r="H101" s="228">
        <v>2250</v>
      </c>
      <c r="I101" s="228">
        <v>2432</v>
      </c>
      <c r="J101" s="228">
        <v>2290</v>
      </c>
      <c r="K101" s="552">
        <v>0</v>
      </c>
      <c r="L101" s="962">
        <v>11332</v>
      </c>
      <c r="M101" s="962">
        <v>11384</v>
      </c>
      <c r="N101" s="962">
        <v>11936</v>
      </c>
      <c r="O101" s="7">
        <v>1</v>
      </c>
      <c r="P101" s="86">
        <f t="shared" ref="P101:P102" si="46">Q101+R101+S101+T101</f>
        <v>0</v>
      </c>
      <c r="Q101" s="402"/>
      <c r="R101" s="403"/>
      <c r="S101" s="398"/>
      <c r="T101" s="482"/>
      <c r="U101" s="498">
        <f>G101+H101</f>
        <v>4500</v>
      </c>
      <c r="V101" s="239"/>
      <c r="Y101" s="500"/>
      <c r="Z101" s="530"/>
      <c r="AA101" s="398"/>
      <c r="AB101" s="286"/>
    </row>
    <row r="102" spans="1:28" s="31" customFormat="1" ht="13.5" thickBot="1" x14ac:dyDescent="0.25">
      <c r="A102" s="250" t="s">
        <v>667</v>
      </c>
      <c r="B102" s="251" t="s">
        <v>666</v>
      </c>
      <c r="C102" s="915">
        <v>0</v>
      </c>
      <c r="D102" s="555"/>
      <c r="E102" s="830">
        <f t="shared" si="44"/>
        <v>0</v>
      </c>
      <c r="F102" s="228">
        <f t="shared" si="45"/>
        <v>0</v>
      </c>
      <c r="G102" s="228">
        <v>0</v>
      </c>
      <c r="H102" s="228">
        <v>0</v>
      </c>
      <c r="I102" s="228">
        <v>0</v>
      </c>
      <c r="J102" s="228">
        <v>0</v>
      </c>
      <c r="K102" s="552"/>
      <c r="L102" s="962"/>
      <c r="M102" s="962"/>
      <c r="N102" s="962"/>
      <c r="O102" s="7">
        <v>1</v>
      </c>
      <c r="P102" s="86">
        <f t="shared" si="46"/>
        <v>0</v>
      </c>
      <c r="Q102" s="404"/>
      <c r="R102" s="398"/>
      <c r="S102" s="398"/>
      <c r="T102" s="482"/>
      <c r="U102" s="403"/>
      <c r="V102" s="239"/>
      <c r="Y102" s="233"/>
      <c r="AA102" s="286"/>
      <c r="AB102" s="286"/>
    </row>
    <row r="103" spans="1:28" s="8" customFormat="1" ht="51.75" hidden="1" thickBot="1" x14ac:dyDescent="0.25">
      <c r="A103" s="603" t="s">
        <v>665</v>
      </c>
      <c r="B103" s="604" t="s">
        <v>664</v>
      </c>
      <c r="C103" s="605">
        <f t="shared" ref="C103:N103" si="47">C104+C107+C110+C113+C118+C121+C126+C131+C136+C141+C146+C151+C155+C160</f>
        <v>0</v>
      </c>
      <c r="D103" s="67">
        <f t="shared" si="47"/>
        <v>0</v>
      </c>
      <c r="E103" s="67">
        <f t="shared" si="47"/>
        <v>0</v>
      </c>
      <c r="F103" s="605">
        <f t="shared" si="47"/>
        <v>0</v>
      </c>
      <c r="G103" s="605">
        <f t="shared" si="47"/>
        <v>0</v>
      </c>
      <c r="H103" s="605">
        <f t="shared" si="47"/>
        <v>0</v>
      </c>
      <c r="I103" s="605">
        <f t="shared" si="47"/>
        <v>0</v>
      </c>
      <c r="J103" s="605">
        <f t="shared" si="47"/>
        <v>0</v>
      </c>
      <c r="K103" s="67">
        <f t="shared" si="47"/>
        <v>0</v>
      </c>
      <c r="L103" s="67">
        <f t="shared" si="47"/>
        <v>0</v>
      </c>
      <c r="M103" s="67">
        <f t="shared" si="47"/>
        <v>0</v>
      </c>
      <c r="N103" s="67">
        <f t="shared" si="47"/>
        <v>0</v>
      </c>
      <c r="O103" s="66"/>
    </row>
    <row r="104" spans="1:28" s="18" customFormat="1" ht="13.5" hidden="1" thickBot="1" x14ac:dyDescent="0.25">
      <c r="A104" s="65" t="s">
        <v>663</v>
      </c>
      <c r="B104" s="64" t="s">
        <v>662</v>
      </c>
      <c r="C104" s="63">
        <f t="shared" ref="C104:N104" si="48">C105+C106</f>
        <v>0</v>
      </c>
      <c r="D104" s="63">
        <f t="shared" si="48"/>
        <v>0</v>
      </c>
      <c r="E104" s="63">
        <f t="shared" si="48"/>
        <v>0</v>
      </c>
      <c r="F104" s="63">
        <f t="shared" si="48"/>
        <v>0</v>
      </c>
      <c r="G104" s="63">
        <f t="shared" si="48"/>
        <v>0</v>
      </c>
      <c r="H104" s="63">
        <f t="shared" si="48"/>
        <v>0</v>
      </c>
      <c r="I104" s="63">
        <f t="shared" si="48"/>
        <v>0</v>
      </c>
      <c r="J104" s="63">
        <f t="shared" si="48"/>
        <v>0</v>
      </c>
      <c r="K104" s="63">
        <f t="shared" si="48"/>
        <v>0</v>
      </c>
      <c r="L104" s="63">
        <f t="shared" si="48"/>
        <v>0</v>
      </c>
      <c r="M104" s="63">
        <f t="shared" si="48"/>
        <v>0</v>
      </c>
      <c r="N104" s="63">
        <f t="shared" si="48"/>
        <v>0</v>
      </c>
      <c r="O104" s="62"/>
    </row>
    <row r="105" spans="1:28" ht="13.5" hidden="1" thickBot="1" x14ac:dyDescent="0.25">
      <c r="A105" s="61" t="s">
        <v>542</v>
      </c>
      <c r="B105" s="60" t="s">
        <v>661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8" ht="13.5" hidden="1" thickBot="1" x14ac:dyDescent="0.25">
      <c r="A106" s="61" t="s">
        <v>589</v>
      </c>
      <c r="B106" s="60" t="s">
        <v>660</v>
      </c>
      <c r="C106" s="59"/>
      <c r="D106" s="59"/>
      <c r="E106" s="59">
        <f>C106+D106</f>
        <v>0</v>
      </c>
      <c r="F106" s="59">
        <f>G106+H106+I106+J106</f>
        <v>0</v>
      </c>
      <c r="G106" s="59"/>
      <c r="H106" s="59"/>
      <c r="I106" s="59"/>
      <c r="J106" s="59"/>
      <c r="K106" s="59">
        <v>0</v>
      </c>
      <c r="L106" s="59">
        <v>0</v>
      </c>
      <c r="M106" s="59">
        <v>0</v>
      </c>
      <c r="N106" s="59">
        <v>0</v>
      </c>
      <c r="O106" s="3">
        <v>2</v>
      </c>
    </row>
    <row r="107" spans="1:28" s="18" customFormat="1" ht="13.5" hidden="1" thickBot="1" x14ac:dyDescent="0.25">
      <c r="A107" s="65" t="s">
        <v>659</v>
      </c>
      <c r="B107" s="64" t="s">
        <v>658</v>
      </c>
      <c r="C107" s="63">
        <f t="shared" ref="C107:N107" si="49">C108+C109</f>
        <v>0</v>
      </c>
      <c r="D107" s="63">
        <f t="shared" si="49"/>
        <v>0</v>
      </c>
      <c r="E107" s="63">
        <f t="shared" si="49"/>
        <v>0</v>
      </c>
      <c r="F107" s="63">
        <f t="shared" si="49"/>
        <v>0</v>
      </c>
      <c r="G107" s="63">
        <f t="shared" si="49"/>
        <v>0</v>
      </c>
      <c r="H107" s="63">
        <f t="shared" si="49"/>
        <v>0</v>
      </c>
      <c r="I107" s="63">
        <f t="shared" si="49"/>
        <v>0</v>
      </c>
      <c r="J107" s="63">
        <f t="shared" si="49"/>
        <v>0</v>
      </c>
      <c r="K107" s="63">
        <f t="shared" si="49"/>
        <v>0</v>
      </c>
      <c r="L107" s="63">
        <f t="shared" si="49"/>
        <v>0</v>
      </c>
      <c r="M107" s="63">
        <f t="shared" si="49"/>
        <v>0</v>
      </c>
      <c r="N107" s="63">
        <f t="shared" si="49"/>
        <v>0</v>
      </c>
      <c r="O107" s="62"/>
    </row>
    <row r="108" spans="1:28" ht="13.5" hidden="1" thickBot="1" x14ac:dyDescent="0.25">
      <c r="A108" s="61" t="s">
        <v>542</v>
      </c>
      <c r="B108" s="60" t="s">
        <v>657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8" ht="13.5" hidden="1" thickBot="1" x14ac:dyDescent="0.25">
      <c r="A109" s="61" t="s">
        <v>589</v>
      </c>
      <c r="B109" s="60" t="s">
        <v>656</v>
      </c>
      <c r="C109" s="59"/>
      <c r="D109" s="59"/>
      <c r="E109" s="59">
        <f>C109+D109</f>
        <v>0</v>
      </c>
      <c r="F109" s="59">
        <f>G109+H109+I109+J109</f>
        <v>0</v>
      </c>
      <c r="G109" s="59"/>
      <c r="H109" s="59"/>
      <c r="I109" s="59"/>
      <c r="J109" s="59"/>
      <c r="K109" s="59">
        <v>0</v>
      </c>
      <c r="L109" s="59">
        <v>0</v>
      </c>
      <c r="M109" s="59">
        <v>0</v>
      </c>
      <c r="N109" s="59">
        <v>0</v>
      </c>
      <c r="O109" s="3">
        <v>2</v>
      </c>
    </row>
    <row r="110" spans="1:28" s="18" customFormat="1" ht="13.5" hidden="1" thickBot="1" x14ac:dyDescent="0.25">
      <c r="A110" s="65" t="s">
        <v>655</v>
      </c>
      <c r="B110" s="64" t="s">
        <v>654</v>
      </c>
      <c r="C110" s="63">
        <f t="shared" ref="C110:N110" si="50">C111+C112</f>
        <v>0</v>
      </c>
      <c r="D110" s="63">
        <f t="shared" si="50"/>
        <v>0</v>
      </c>
      <c r="E110" s="63">
        <f t="shared" si="50"/>
        <v>0</v>
      </c>
      <c r="F110" s="63">
        <f t="shared" si="50"/>
        <v>0</v>
      </c>
      <c r="G110" s="63">
        <f t="shared" si="50"/>
        <v>0</v>
      </c>
      <c r="H110" s="63">
        <f t="shared" si="50"/>
        <v>0</v>
      </c>
      <c r="I110" s="63">
        <f t="shared" si="50"/>
        <v>0</v>
      </c>
      <c r="J110" s="63">
        <f t="shared" si="50"/>
        <v>0</v>
      </c>
      <c r="K110" s="63">
        <f t="shared" si="50"/>
        <v>0</v>
      </c>
      <c r="L110" s="63">
        <f t="shared" si="50"/>
        <v>0</v>
      </c>
      <c r="M110" s="63">
        <f t="shared" si="50"/>
        <v>0</v>
      </c>
      <c r="N110" s="63">
        <f t="shared" si="50"/>
        <v>0</v>
      </c>
      <c r="O110" s="62"/>
    </row>
    <row r="111" spans="1:28" ht="13.5" hidden="1" thickBot="1" x14ac:dyDescent="0.25">
      <c r="A111" s="61" t="s">
        <v>542</v>
      </c>
      <c r="B111" s="60" t="s">
        <v>653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8" ht="13.5" hidden="1" thickBot="1" x14ac:dyDescent="0.25">
      <c r="A112" s="61" t="s">
        <v>589</v>
      </c>
      <c r="B112" s="60" t="s">
        <v>652</v>
      </c>
      <c r="C112" s="59"/>
      <c r="D112" s="59"/>
      <c r="E112" s="59">
        <f>C112+D112</f>
        <v>0</v>
      </c>
      <c r="F112" s="59">
        <f>G112+H112+I112+J112</f>
        <v>0</v>
      </c>
      <c r="G112" s="59"/>
      <c r="H112" s="59"/>
      <c r="I112" s="59"/>
      <c r="J112" s="59"/>
      <c r="K112" s="59">
        <v>0</v>
      </c>
      <c r="L112" s="59">
        <v>0</v>
      </c>
      <c r="M112" s="59">
        <v>0</v>
      </c>
      <c r="N112" s="59">
        <v>0</v>
      </c>
      <c r="O112" s="3">
        <v>2</v>
      </c>
    </row>
    <row r="113" spans="1:15" s="18" customFormat="1" ht="26.25" hidden="1" thickBot="1" x14ac:dyDescent="0.25">
      <c r="A113" s="65" t="s">
        <v>651</v>
      </c>
      <c r="B113" s="64" t="s">
        <v>650</v>
      </c>
      <c r="C113" s="63">
        <f t="shared" ref="C113:N113" si="51">C114+C115+C116+C117</f>
        <v>0</v>
      </c>
      <c r="D113" s="63">
        <f t="shared" si="51"/>
        <v>0</v>
      </c>
      <c r="E113" s="63">
        <f t="shared" si="51"/>
        <v>0</v>
      </c>
      <c r="F113" s="63">
        <f t="shared" si="51"/>
        <v>0</v>
      </c>
      <c r="G113" s="63">
        <f t="shared" si="51"/>
        <v>0</v>
      </c>
      <c r="H113" s="63">
        <f t="shared" si="51"/>
        <v>0</v>
      </c>
      <c r="I113" s="63">
        <f t="shared" si="51"/>
        <v>0</v>
      </c>
      <c r="J113" s="63">
        <f t="shared" si="51"/>
        <v>0</v>
      </c>
      <c r="K113" s="63">
        <f t="shared" si="51"/>
        <v>0</v>
      </c>
      <c r="L113" s="63">
        <f t="shared" si="51"/>
        <v>0</v>
      </c>
      <c r="M113" s="63">
        <f t="shared" si="51"/>
        <v>0</v>
      </c>
      <c r="N113" s="63">
        <f t="shared" si="51"/>
        <v>0</v>
      </c>
      <c r="O113" s="62"/>
    </row>
    <row r="114" spans="1:15" ht="13.5" hidden="1" thickBot="1" x14ac:dyDescent="0.25">
      <c r="A114" s="61" t="s">
        <v>544</v>
      </c>
      <c r="B114" s="60" t="s">
        <v>649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t="13.5" hidden="1" thickBot="1" x14ac:dyDescent="0.25">
      <c r="A115" s="61" t="s">
        <v>542</v>
      </c>
      <c r="B115" s="60" t="s">
        <v>648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t="13.5" hidden="1" thickBot="1" x14ac:dyDescent="0.25">
      <c r="A116" s="61" t="s">
        <v>540</v>
      </c>
      <c r="B116" s="60" t="s">
        <v>647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13.5" hidden="1" thickBot="1" x14ac:dyDescent="0.25">
      <c r="A117" s="61" t="s">
        <v>589</v>
      </c>
      <c r="B117" s="60" t="s">
        <v>646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s="18" customFormat="1" ht="13.5" hidden="1" thickBot="1" x14ac:dyDescent="0.25">
      <c r="A118" s="65" t="s">
        <v>645</v>
      </c>
      <c r="B118" s="64" t="s">
        <v>644</v>
      </c>
      <c r="C118" s="63">
        <f t="shared" ref="C118:N118" si="52">C119+C120</f>
        <v>0</v>
      </c>
      <c r="D118" s="63">
        <f t="shared" si="52"/>
        <v>0</v>
      </c>
      <c r="E118" s="63">
        <f t="shared" si="52"/>
        <v>0</v>
      </c>
      <c r="F118" s="63">
        <f t="shared" si="52"/>
        <v>0</v>
      </c>
      <c r="G118" s="63">
        <f t="shared" si="52"/>
        <v>0</v>
      </c>
      <c r="H118" s="63">
        <f t="shared" si="52"/>
        <v>0</v>
      </c>
      <c r="I118" s="63">
        <f t="shared" si="52"/>
        <v>0</v>
      </c>
      <c r="J118" s="63">
        <f t="shared" si="52"/>
        <v>0</v>
      </c>
      <c r="K118" s="63">
        <f t="shared" si="52"/>
        <v>0</v>
      </c>
      <c r="L118" s="63">
        <f t="shared" si="52"/>
        <v>0</v>
      </c>
      <c r="M118" s="63">
        <f t="shared" si="52"/>
        <v>0</v>
      </c>
      <c r="N118" s="63">
        <f t="shared" si="52"/>
        <v>0</v>
      </c>
      <c r="O118" s="62"/>
    </row>
    <row r="119" spans="1:15" ht="13.5" hidden="1" thickBot="1" x14ac:dyDescent="0.25">
      <c r="A119" s="61" t="s">
        <v>542</v>
      </c>
      <c r="B119" s="60" t="s">
        <v>643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ht="13.5" hidden="1" thickBot="1" x14ac:dyDescent="0.25">
      <c r="A120" s="61" t="s">
        <v>589</v>
      </c>
      <c r="B120" s="60" t="s">
        <v>642</v>
      </c>
      <c r="C120" s="59"/>
      <c r="D120" s="59"/>
      <c r="E120" s="59">
        <f>C120+D120</f>
        <v>0</v>
      </c>
      <c r="F120" s="59">
        <f>G120+H120+I120+J120</f>
        <v>0</v>
      </c>
      <c r="G120" s="59"/>
      <c r="H120" s="59"/>
      <c r="I120" s="59"/>
      <c r="J120" s="59"/>
      <c r="K120" s="59">
        <v>0</v>
      </c>
      <c r="L120" s="59">
        <v>0</v>
      </c>
      <c r="M120" s="59">
        <v>0</v>
      </c>
      <c r="N120" s="59">
        <v>0</v>
      </c>
      <c r="O120" s="3">
        <v>2</v>
      </c>
    </row>
    <row r="121" spans="1:15" s="18" customFormat="1" ht="26.25" hidden="1" thickBot="1" x14ac:dyDescent="0.25">
      <c r="A121" s="65" t="s">
        <v>641</v>
      </c>
      <c r="B121" s="64" t="s">
        <v>640</v>
      </c>
      <c r="C121" s="63">
        <f t="shared" ref="C121:N121" si="53">C122+C123+C124+C125</f>
        <v>0</v>
      </c>
      <c r="D121" s="63">
        <f t="shared" si="53"/>
        <v>0</v>
      </c>
      <c r="E121" s="63">
        <f t="shared" si="53"/>
        <v>0</v>
      </c>
      <c r="F121" s="63">
        <f t="shared" si="53"/>
        <v>0</v>
      </c>
      <c r="G121" s="63">
        <f t="shared" si="53"/>
        <v>0</v>
      </c>
      <c r="H121" s="63">
        <f t="shared" si="53"/>
        <v>0</v>
      </c>
      <c r="I121" s="63">
        <f t="shared" si="53"/>
        <v>0</v>
      </c>
      <c r="J121" s="63">
        <f t="shared" si="53"/>
        <v>0</v>
      </c>
      <c r="K121" s="63">
        <f t="shared" si="53"/>
        <v>0</v>
      </c>
      <c r="L121" s="63">
        <f t="shared" si="53"/>
        <v>0</v>
      </c>
      <c r="M121" s="63">
        <f t="shared" si="53"/>
        <v>0</v>
      </c>
      <c r="N121" s="63">
        <f t="shared" si="53"/>
        <v>0</v>
      </c>
      <c r="O121" s="62"/>
    </row>
    <row r="122" spans="1:15" ht="13.5" hidden="1" thickBot="1" x14ac:dyDescent="0.25">
      <c r="A122" s="61" t="s">
        <v>544</v>
      </c>
      <c r="B122" s="60" t="s">
        <v>639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t="13.5" hidden="1" thickBot="1" x14ac:dyDescent="0.25">
      <c r="A123" s="61" t="s">
        <v>542</v>
      </c>
      <c r="B123" s="60" t="s">
        <v>638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t="13.5" hidden="1" thickBot="1" x14ac:dyDescent="0.25">
      <c r="A124" s="61" t="s">
        <v>540</v>
      </c>
      <c r="B124" s="60" t="s">
        <v>637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13.5" hidden="1" thickBot="1" x14ac:dyDescent="0.25">
      <c r="A125" s="61" t="s">
        <v>589</v>
      </c>
      <c r="B125" s="60" t="s">
        <v>636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s="18" customFormat="1" ht="26.25" hidden="1" thickBot="1" x14ac:dyDescent="0.25">
      <c r="A126" s="65" t="s">
        <v>635</v>
      </c>
      <c r="B126" s="64" t="s">
        <v>634</v>
      </c>
      <c r="C126" s="63">
        <f t="shared" ref="C126:N126" si="54">C127+C128+C129+C130</f>
        <v>0</v>
      </c>
      <c r="D126" s="63">
        <f t="shared" si="54"/>
        <v>0</v>
      </c>
      <c r="E126" s="63">
        <f t="shared" si="54"/>
        <v>0</v>
      </c>
      <c r="F126" s="63">
        <f t="shared" si="54"/>
        <v>0</v>
      </c>
      <c r="G126" s="63">
        <f t="shared" si="54"/>
        <v>0</v>
      </c>
      <c r="H126" s="63">
        <f t="shared" si="54"/>
        <v>0</v>
      </c>
      <c r="I126" s="63">
        <f t="shared" si="54"/>
        <v>0</v>
      </c>
      <c r="J126" s="63">
        <f t="shared" si="54"/>
        <v>0</v>
      </c>
      <c r="K126" s="63">
        <f t="shared" si="54"/>
        <v>0</v>
      </c>
      <c r="L126" s="63">
        <f t="shared" si="54"/>
        <v>0</v>
      </c>
      <c r="M126" s="63">
        <f t="shared" si="54"/>
        <v>0</v>
      </c>
      <c r="N126" s="63">
        <f t="shared" si="54"/>
        <v>0</v>
      </c>
      <c r="O126" s="62"/>
    </row>
    <row r="127" spans="1:15" ht="13.5" hidden="1" thickBot="1" x14ac:dyDescent="0.25">
      <c r="A127" s="61" t="s">
        <v>544</v>
      </c>
      <c r="B127" s="60" t="s">
        <v>633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t="13.5" hidden="1" thickBot="1" x14ac:dyDescent="0.25">
      <c r="A128" s="61" t="s">
        <v>542</v>
      </c>
      <c r="B128" s="60" t="s">
        <v>632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13.5" hidden="1" thickBot="1" x14ac:dyDescent="0.25">
      <c r="A129" s="61" t="s">
        <v>540</v>
      </c>
      <c r="B129" s="60" t="s">
        <v>631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13.5" hidden="1" thickBot="1" x14ac:dyDescent="0.25">
      <c r="A130" s="61" t="s">
        <v>589</v>
      </c>
      <c r="B130" s="60" t="s">
        <v>630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s="18" customFormat="1" ht="26.25" hidden="1" thickBot="1" x14ac:dyDescent="0.25">
      <c r="A131" s="65" t="s">
        <v>629</v>
      </c>
      <c r="B131" s="64" t="s">
        <v>628</v>
      </c>
      <c r="C131" s="63">
        <f t="shared" ref="C131:N131" si="55">C132+C133+C134+C135</f>
        <v>0</v>
      </c>
      <c r="D131" s="63">
        <f t="shared" si="55"/>
        <v>0</v>
      </c>
      <c r="E131" s="63">
        <f t="shared" si="55"/>
        <v>0</v>
      </c>
      <c r="F131" s="63">
        <f t="shared" si="55"/>
        <v>0</v>
      </c>
      <c r="G131" s="63">
        <f t="shared" si="55"/>
        <v>0</v>
      </c>
      <c r="H131" s="63">
        <f t="shared" si="55"/>
        <v>0</v>
      </c>
      <c r="I131" s="63">
        <f t="shared" si="55"/>
        <v>0</v>
      </c>
      <c r="J131" s="63">
        <f t="shared" si="55"/>
        <v>0</v>
      </c>
      <c r="K131" s="63">
        <f t="shared" si="55"/>
        <v>0</v>
      </c>
      <c r="L131" s="63">
        <f t="shared" si="55"/>
        <v>0</v>
      </c>
      <c r="M131" s="63">
        <f t="shared" si="55"/>
        <v>0</v>
      </c>
      <c r="N131" s="63">
        <f t="shared" si="55"/>
        <v>0</v>
      </c>
      <c r="O131" s="62"/>
    </row>
    <row r="132" spans="1:15" ht="13.5" hidden="1" thickBot="1" x14ac:dyDescent="0.25">
      <c r="A132" s="61" t="s">
        <v>544</v>
      </c>
      <c r="B132" s="60" t="s">
        <v>627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13.5" hidden="1" thickBot="1" x14ac:dyDescent="0.25">
      <c r="A133" s="61" t="s">
        <v>542</v>
      </c>
      <c r="B133" s="60" t="s">
        <v>626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13.5" hidden="1" thickBot="1" x14ac:dyDescent="0.25">
      <c r="A134" s="61" t="s">
        <v>540</v>
      </c>
      <c r="B134" s="60" t="s">
        <v>625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13.5" hidden="1" thickBot="1" x14ac:dyDescent="0.25">
      <c r="A135" s="61" t="s">
        <v>589</v>
      </c>
      <c r="B135" s="60" t="s">
        <v>624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s="18" customFormat="1" ht="26.25" hidden="1" thickBot="1" x14ac:dyDescent="0.25">
      <c r="A136" s="65" t="s">
        <v>623</v>
      </c>
      <c r="B136" s="64" t="s">
        <v>622</v>
      </c>
      <c r="C136" s="63">
        <f t="shared" ref="C136:N136" si="56">C137+C138+C139+C140</f>
        <v>0</v>
      </c>
      <c r="D136" s="63">
        <f t="shared" si="56"/>
        <v>0</v>
      </c>
      <c r="E136" s="63">
        <f t="shared" si="56"/>
        <v>0</v>
      </c>
      <c r="F136" s="63">
        <f t="shared" si="56"/>
        <v>0</v>
      </c>
      <c r="G136" s="63">
        <f t="shared" si="56"/>
        <v>0</v>
      </c>
      <c r="H136" s="63">
        <f t="shared" si="56"/>
        <v>0</v>
      </c>
      <c r="I136" s="63">
        <f t="shared" si="56"/>
        <v>0</v>
      </c>
      <c r="J136" s="63">
        <f t="shared" si="56"/>
        <v>0</v>
      </c>
      <c r="K136" s="63">
        <f t="shared" si="56"/>
        <v>0</v>
      </c>
      <c r="L136" s="63">
        <f t="shared" si="56"/>
        <v>0</v>
      </c>
      <c r="M136" s="63">
        <f t="shared" si="56"/>
        <v>0</v>
      </c>
      <c r="N136" s="63">
        <f t="shared" si="56"/>
        <v>0</v>
      </c>
      <c r="O136" s="62"/>
    </row>
    <row r="137" spans="1:15" ht="13.5" hidden="1" thickBot="1" x14ac:dyDescent="0.25">
      <c r="A137" s="61" t="s">
        <v>544</v>
      </c>
      <c r="B137" s="60" t="s">
        <v>621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13.5" hidden="1" thickBot="1" x14ac:dyDescent="0.25">
      <c r="A138" s="61" t="s">
        <v>542</v>
      </c>
      <c r="B138" s="60" t="s">
        <v>620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13.5" hidden="1" thickBot="1" x14ac:dyDescent="0.25">
      <c r="A139" s="61" t="s">
        <v>540</v>
      </c>
      <c r="B139" s="60" t="s">
        <v>619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13.5" hidden="1" thickBot="1" x14ac:dyDescent="0.25">
      <c r="A140" s="61" t="s">
        <v>589</v>
      </c>
      <c r="B140" s="60" t="s">
        <v>618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s="18" customFormat="1" ht="13.5" hidden="1" thickBot="1" x14ac:dyDescent="0.25">
      <c r="A141" s="65" t="s">
        <v>617</v>
      </c>
      <c r="B141" s="64" t="s">
        <v>616</v>
      </c>
      <c r="C141" s="63">
        <f t="shared" ref="C141:N141" si="57">C142+C143+C144+C145</f>
        <v>0</v>
      </c>
      <c r="D141" s="63">
        <f t="shared" si="57"/>
        <v>0</v>
      </c>
      <c r="E141" s="63">
        <f t="shared" si="57"/>
        <v>0</v>
      </c>
      <c r="F141" s="63">
        <f t="shared" si="57"/>
        <v>0</v>
      </c>
      <c r="G141" s="63">
        <f t="shared" si="57"/>
        <v>0</v>
      </c>
      <c r="H141" s="63">
        <f t="shared" si="57"/>
        <v>0</v>
      </c>
      <c r="I141" s="63">
        <f t="shared" si="57"/>
        <v>0</v>
      </c>
      <c r="J141" s="63">
        <f t="shared" si="57"/>
        <v>0</v>
      </c>
      <c r="K141" s="63">
        <f t="shared" si="57"/>
        <v>0</v>
      </c>
      <c r="L141" s="63">
        <f t="shared" si="57"/>
        <v>0</v>
      </c>
      <c r="M141" s="63">
        <f t="shared" si="57"/>
        <v>0</v>
      </c>
      <c r="N141" s="63">
        <f t="shared" si="57"/>
        <v>0</v>
      </c>
      <c r="O141" s="62"/>
    </row>
    <row r="142" spans="1:15" ht="13.5" hidden="1" thickBot="1" x14ac:dyDescent="0.25">
      <c r="A142" s="61" t="s">
        <v>544</v>
      </c>
      <c r="B142" s="60" t="s">
        <v>615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13.5" hidden="1" thickBot="1" x14ac:dyDescent="0.25">
      <c r="A143" s="61" t="s">
        <v>542</v>
      </c>
      <c r="B143" s="60" t="s">
        <v>614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13.5" hidden="1" thickBot="1" x14ac:dyDescent="0.25">
      <c r="A144" s="61" t="s">
        <v>540</v>
      </c>
      <c r="B144" s="60" t="s">
        <v>613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13.5" hidden="1" thickBot="1" x14ac:dyDescent="0.25">
      <c r="A145" s="61" t="s">
        <v>589</v>
      </c>
      <c r="B145" s="60" t="s">
        <v>612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s="18" customFormat="1" ht="26.25" hidden="1" thickBot="1" x14ac:dyDescent="0.25">
      <c r="A146" s="65" t="s">
        <v>611</v>
      </c>
      <c r="B146" s="64" t="s">
        <v>610</v>
      </c>
      <c r="C146" s="63">
        <f t="shared" ref="C146:N146" si="58">C147+C148+C149+C150</f>
        <v>0</v>
      </c>
      <c r="D146" s="63">
        <f t="shared" si="58"/>
        <v>0</v>
      </c>
      <c r="E146" s="63">
        <f t="shared" si="58"/>
        <v>0</v>
      </c>
      <c r="F146" s="63">
        <f t="shared" si="58"/>
        <v>0</v>
      </c>
      <c r="G146" s="63">
        <f t="shared" si="58"/>
        <v>0</v>
      </c>
      <c r="H146" s="63">
        <f t="shared" si="58"/>
        <v>0</v>
      </c>
      <c r="I146" s="63">
        <f t="shared" si="58"/>
        <v>0</v>
      </c>
      <c r="J146" s="63">
        <f t="shared" si="58"/>
        <v>0</v>
      </c>
      <c r="K146" s="63">
        <f t="shared" si="58"/>
        <v>0</v>
      </c>
      <c r="L146" s="63">
        <f t="shared" si="58"/>
        <v>0</v>
      </c>
      <c r="M146" s="63">
        <f t="shared" si="58"/>
        <v>0</v>
      </c>
      <c r="N146" s="63">
        <f t="shared" si="58"/>
        <v>0</v>
      </c>
      <c r="O146" s="62"/>
    </row>
    <row r="147" spans="1:15" ht="13.5" hidden="1" thickBot="1" x14ac:dyDescent="0.25">
      <c r="A147" s="61" t="s">
        <v>544</v>
      </c>
      <c r="B147" s="60" t="s">
        <v>609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13.5" hidden="1" thickBot="1" x14ac:dyDescent="0.25">
      <c r="A148" s="61" t="s">
        <v>542</v>
      </c>
      <c r="B148" s="60" t="s">
        <v>608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13.5" hidden="1" thickBot="1" x14ac:dyDescent="0.25">
      <c r="A149" s="61" t="s">
        <v>540</v>
      </c>
      <c r="B149" s="60" t="s">
        <v>607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13.5" hidden="1" thickBot="1" x14ac:dyDescent="0.25">
      <c r="A150" s="61" t="s">
        <v>589</v>
      </c>
      <c r="B150" s="60" t="s">
        <v>606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/>
    </row>
    <row r="151" spans="1:15" s="18" customFormat="1" ht="39" hidden="1" thickBot="1" x14ac:dyDescent="0.25">
      <c r="A151" s="65" t="s">
        <v>605</v>
      </c>
      <c r="B151" s="64" t="s">
        <v>604</v>
      </c>
      <c r="C151" s="63">
        <f t="shared" ref="C151:N151" si="59">C152+C153+C154</f>
        <v>0</v>
      </c>
      <c r="D151" s="63">
        <f t="shared" si="59"/>
        <v>0</v>
      </c>
      <c r="E151" s="63">
        <f t="shared" si="59"/>
        <v>0</v>
      </c>
      <c r="F151" s="63">
        <f t="shared" si="59"/>
        <v>0</v>
      </c>
      <c r="G151" s="63">
        <f t="shared" si="59"/>
        <v>0</v>
      </c>
      <c r="H151" s="63">
        <f t="shared" si="59"/>
        <v>0</v>
      </c>
      <c r="I151" s="63">
        <f t="shared" si="59"/>
        <v>0</v>
      </c>
      <c r="J151" s="63">
        <f t="shared" si="59"/>
        <v>0</v>
      </c>
      <c r="K151" s="63">
        <f t="shared" si="59"/>
        <v>0</v>
      </c>
      <c r="L151" s="63">
        <f t="shared" si="59"/>
        <v>0</v>
      </c>
      <c r="M151" s="63">
        <f t="shared" si="59"/>
        <v>0</v>
      </c>
      <c r="N151" s="63">
        <f t="shared" si="59"/>
        <v>0</v>
      </c>
      <c r="O151" s="62"/>
    </row>
    <row r="152" spans="1:15" ht="13.5" hidden="1" thickBot="1" x14ac:dyDescent="0.25">
      <c r="A152" s="61" t="s">
        <v>544</v>
      </c>
      <c r="B152" s="60" t="s">
        <v>603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13.5" hidden="1" thickBot="1" x14ac:dyDescent="0.25">
      <c r="A153" s="61" t="s">
        <v>542</v>
      </c>
      <c r="B153" s="60" t="s">
        <v>602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ht="13.5" hidden="1" thickBot="1" x14ac:dyDescent="0.25">
      <c r="A154" s="61" t="s">
        <v>589</v>
      </c>
      <c r="B154" s="60" t="s">
        <v>601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s="18" customFormat="1" ht="26.25" hidden="1" thickBot="1" x14ac:dyDescent="0.25">
      <c r="A155" s="65" t="s">
        <v>600</v>
      </c>
      <c r="B155" s="64" t="s">
        <v>599</v>
      </c>
      <c r="C155" s="63">
        <f t="shared" ref="C155:N155" si="60">C156+C157+C158+C159</f>
        <v>0</v>
      </c>
      <c r="D155" s="63">
        <f t="shared" si="60"/>
        <v>0</v>
      </c>
      <c r="E155" s="63">
        <f t="shared" si="60"/>
        <v>0</v>
      </c>
      <c r="F155" s="63">
        <f t="shared" si="60"/>
        <v>0</v>
      </c>
      <c r="G155" s="63">
        <f t="shared" si="60"/>
        <v>0</v>
      </c>
      <c r="H155" s="63">
        <f t="shared" si="60"/>
        <v>0</v>
      </c>
      <c r="I155" s="63">
        <f t="shared" si="60"/>
        <v>0</v>
      </c>
      <c r="J155" s="63">
        <f t="shared" si="60"/>
        <v>0</v>
      </c>
      <c r="K155" s="63">
        <f t="shared" si="60"/>
        <v>0</v>
      </c>
      <c r="L155" s="63">
        <f t="shared" si="60"/>
        <v>0</v>
      </c>
      <c r="M155" s="63">
        <f t="shared" si="60"/>
        <v>0</v>
      </c>
      <c r="N155" s="63">
        <f t="shared" si="60"/>
        <v>0</v>
      </c>
      <c r="O155" s="62"/>
    </row>
    <row r="156" spans="1:15" ht="13.5" hidden="1" thickBot="1" x14ac:dyDescent="0.25">
      <c r="A156" s="61" t="s">
        <v>544</v>
      </c>
      <c r="B156" s="60" t="s">
        <v>598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13.5" hidden="1" thickBot="1" x14ac:dyDescent="0.25">
      <c r="A157" s="61" t="s">
        <v>542</v>
      </c>
      <c r="B157" s="60" t="s">
        <v>597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13.5" hidden="1" thickBot="1" x14ac:dyDescent="0.25">
      <c r="A158" s="61" t="s">
        <v>540</v>
      </c>
      <c r="B158" s="60" t="s">
        <v>596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13.5" hidden="1" thickBot="1" x14ac:dyDescent="0.25">
      <c r="A159" s="61" t="s">
        <v>589</v>
      </c>
      <c r="B159" s="60" t="s">
        <v>595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s="18" customFormat="1" ht="26.25" hidden="1" thickBot="1" x14ac:dyDescent="0.25">
      <c r="A160" s="65" t="s">
        <v>594</v>
      </c>
      <c r="B160" s="64" t="s">
        <v>593</v>
      </c>
      <c r="C160" s="63">
        <f t="shared" ref="C160:N160" si="61">C161+C162+C163+C164</f>
        <v>0</v>
      </c>
      <c r="D160" s="63">
        <f t="shared" si="61"/>
        <v>0</v>
      </c>
      <c r="E160" s="63">
        <f t="shared" si="61"/>
        <v>0</v>
      </c>
      <c r="F160" s="63">
        <f t="shared" si="61"/>
        <v>0</v>
      </c>
      <c r="G160" s="63">
        <f t="shared" si="61"/>
        <v>0</v>
      </c>
      <c r="H160" s="63">
        <f t="shared" si="61"/>
        <v>0</v>
      </c>
      <c r="I160" s="63">
        <f t="shared" si="61"/>
        <v>0</v>
      </c>
      <c r="J160" s="63">
        <f t="shared" si="61"/>
        <v>0</v>
      </c>
      <c r="K160" s="63">
        <f t="shared" si="61"/>
        <v>0</v>
      </c>
      <c r="L160" s="63">
        <f t="shared" si="61"/>
        <v>0</v>
      </c>
      <c r="M160" s="63">
        <f t="shared" si="61"/>
        <v>0</v>
      </c>
      <c r="N160" s="63">
        <f t="shared" si="61"/>
        <v>0</v>
      </c>
      <c r="O160" s="62"/>
    </row>
    <row r="161" spans="1:15" ht="13.5" hidden="1" thickBot="1" x14ac:dyDescent="0.25">
      <c r="A161" s="61" t="s">
        <v>544</v>
      </c>
      <c r="B161" s="60" t="s">
        <v>592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13.5" hidden="1" thickBot="1" x14ac:dyDescent="0.25">
      <c r="A162" s="61" t="s">
        <v>542</v>
      </c>
      <c r="B162" s="60" t="s">
        <v>591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13.5" hidden="1" thickBot="1" x14ac:dyDescent="0.25">
      <c r="A163" s="61" t="s">
        <v>540</v>
      </c>
      <c r="B163" s="60" t="s">
        <v>590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13.5" hidden="1" thickBot="1" x14ac:dyDescent="0.25">
      <c r="A164" s="61" t="s">
        <v>589</v>
      </c>
      <c r="B164" s="60" t="s">
        <v>588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s="8" customFormat="1" ht="39" hidden="1" thickBot="1" x14ac:dyDescent="0.25">
      <c r="A165" s="69" t="s">
        <v>587</v>
      </c>
      <c r="B165" s="68" t="s">
        <v>586</v>
      </c>
      <c r="C165" s="67">
        <f t="shared" ref="C165:N165" si="62">C166+C170+C174+C178+C182+C190+C194+C197</f>
        <v>0</v>
      </c>
      <c r="D165" s="67">
        <f t="shared" si="62"/>
        <v>0</v>
      </c>
      <c r="E165" s="67">
        <f t="shared" si="62"/>
        <v>0</v>
      </c>
      <c r="F165" s="67">
        <f t="shared" si="62"/>
        <v>0</v>
      </c>
      <c r="G165" s="67">
        <f t="shared" si="62"/>
        <v>0</v>
      </c>
      <c r="H165" s="67">
        <f t="shared" si="62"/>
        <v>0</v>
      </c>
      <c r="I165" s="67">
        <f t="shared" si="62"/>
        <v>0</v>
      </c>
      <c r="J165" s="67">
        <f t="shared" si="62"/>
        <v>0</v>
      </c>
      <c r="K165" s="67">
        <f t="shared" si="62"/>
        <v>0</v>
      </c>
      <c r="L165" s="67">
        <f t="shared" si="62"/>
        <v>0</v>
      </c>
      <c r="M165" s="67">
        <f t="shared" si="62"/>
        <v>0</v>
      </c>
      <c r="N165" s="67">
        <f t="shared" si="62"/>
        <v>0</v>
      </c>
      <c r="O165" s="66"/>
    </row>
    <row r="166" spans="1:15" s="18" customFormat="1" ht="26.25" hidden="1" thickBot="1" x14ac:dyDescent="0.25">
      <c r="A166" s="65" t="s">
        <v>585</v>
      </c>
      <c r="B166" s="64" t="s">
        <v>584</v>
      </c>
      <c r="C166" s="63">
        <f t="shared" ref="C166:N166" si="63">C167+C168+C169</f>
        <v>0</v>
      </c>
      <c r="D166" s="63">
        <f t="shared" si="63"/>
        <v>0</v>
      </c>
      <c r="E166" s="63">
        <f t="shared" si="63"/>
        <v>0</v>
      </c>
      <c r="F166" s="63">
        <f t="shared" si="63"/>
        <v>0</v>
      </c>
      <c r="G166" s="63">
        <f t="shared" si="63"/>
        <v>0</v>
      </c>
      <c r="H166" s="63">
        <f t="shared" si="63"/>
        <v>0</v>
      </c>
      <c r="I166" s="63">
        <f t="shared" si="63"/>
        <v>0</v>
      </c>
      <c r="J166" s="63">
        <f t="shared" si="63"/>
        <v>0</v>
      </c>
      <c r="K166" s="63">
        <f t="shared" si="63"/>
        <v>0</v>
      </c>
      <c r="L166" s="63">
        <f t="shared" si="63"/>
        <v>0</v>
      </c>
      <c r="M166" s="63">
        <f t="shared" si="63"/>
        <v>0</v>
      </c>
      <c r="N166" s="63">
        <f t="shared" si="63"/>
        <v>0</v>
      </c>
      <c r="O166" s="62"/>
    </row>
    <row r="167" spans="1:15" ht="13.5" hidden="1" thickBot="1" x14ac:dyDescent="0.25">
      <c r="A167" s="61" t="s">
        <v>544</v>
      </c>
      <c r="B167" s="60" t="s">
        <v>583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13.5" hidden="1" thickBot="1" x14ac:dyDescent="0.25">
      <c r="A168" s="61" t="s">
        <v>542</v>
      </c>
      <c r="B168" s="60" t="s">
        <v>582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ht="13.5" hidden="1" thickBot="1" x14ac:dyDescent="0.25">
      <c r="A169" s="61" t="s">
        <v>540</v>
      </c>
      <c r="B169" s="60" t="s">
        <v>581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s="18" customFormat="1" ht="13.5" hidden="1" thickBot="1" x14ac:dyDescent="0.25">
      <c r="A170" s="65" t="s">
        <v>580</v>
      </c>
      <c r="B170" s="64" t="s">
        <v>579</v>
      </c>
      <c r="C170" s="63">
        <f t="shared" ref="C170:N170" si="64">C171+C172+C173</f>
        <v>0</v>
      </c>
      <c r="D170" s="63">
        <f t="shared" si="64"/>
        <v>0</v>
      </c>
      <c r="E170" s="63">
        <f t="shared" si="64"/>
        <v>0</v>
      </c>
      <c r="F170" s="63">
        <f t="shared" si="64"/>
        <v>0</v>
      </c>
      <c r="G170" s="63">
        <f t="shared" si="64"/>
        <v>0</v>
      </c>
      <c r="H170" s="63">
        <f t="shared" si="64"/>
        <v>0</v>
      </c>
      <c r="I170" s="63">
        <f t="shared" si="64"/>
        <v>0</v>
      </c>
      <c r="J170" s="63">
        <f t="shared" si="64"/>
        <v>0</v>
      </c>
      <c r="K170" s="63">
        <f t="shared" si="64"/>
        <v>0</v>
      </c>
      <c r="L170" s="63">
        <f t="shared" si="64"/>
        <v>0</v>
      </c>
      <c r="M170" s="63">
        <f t="shared" si="64"/>
        <v>0</v>
      </c>
      <c r="N170" s="63">
        <f t="shared" si="64"/>
        <v>0</v>
      </c>
      <c r="O170" s="62"/>
    </row>
    <row r="171" spans="1:15" ht="13.5" hidden="1" thickBot="1" x14ac:dyDescent="0.25">
      <c r="A171" s="61" t="s">
        <v>544</v>
      </c>
      <c r="B171" s="60" t="s">
        <v>578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13.5" hidden="1" thickBot="1" x14ac:dyDescent="0.25">
      <c r="A172" s="61" t="s">
        <v>542</v>
      </c>
      <c r="B172" s="60" t="s">
        <v>577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ht="13.5" hidden="1" thickBot="1" x14ac:dyDescent="0.25">
      <c r="A173" s="61" t="s">
        <v>540</v>
      </c>
      <c r="B173" s="60" t="s">
        <v>576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s="18" customFormat="1" ht="13.5" hidden="1" thickBot="1" x14ac:dyDescent="0.25">
      <c r="A174" s="65" t="s">
        <v>575</v>
      </c>
      <c r="B174" s="64" t="s">
        <v>574</v>
      </c>
      <c r="C174" s="63">
        <f t="shared" ref="C174:N174" si="65">C175+C176+C177</f>
        <v>0</v>
      </c>
      <c r="D174" s="63">
        <f t="shared" si="65"/>
        <v>0</v>
      </c>
      <c r="E174" s="63">
        <f t="shared" si="65"/>
        <v>0</v>
      </c>
      <c r="F174" s="63">
        <f t="shared" si="65"/>
        <v>0</v>
      </c>
      <c r="G174" s="63">
        <f t="shared" si="65"/>
        <v>0</v>
      </c>
      <c r="H174" s="63">
        <f t="shared" si="65"/>
        <v>0</v>
      </c>
      <c r="I174" s="63">
        <f t="shared" si="65"/>
        <v>0</v>
      </c>
      <c r="J174" s="63">
        <f t="shared" si="65"/>
        <v>0</v>
      </c>
      <c r="K174" s="63">
        <f t="shared" si="65"/>
        <v>0</v>
      </c>
      <c r="L174" s="63">
        <f t="shared" si="65"/>
        <v>0</v>
      </c>
      <c r="M174" s="63">
        <f t="shared" si="65"/>
        <v>0</v>
      </c>
      <c r="N174" s="63">
        <f t="shared" si="65"/>
        <v>0</v>
      </c>
      <c r="O174" s="62"/>
    </row>
    <row r="175" spans="1:15" ht="13.5" hidden="1" thickBot="1" x14ac:dyDescent="0.25">
      <c r="A175" s="61" t="s">
        <v>544</v>
      </c>
      <c r="B175" s="60" t="s">
        <v>573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13.5" hidden="1" thickBot="1" x14ac:dyDescent="0.25">
      <c r="A176" s="61" t="s">
        <v>542</v>
      </c>
      <c r="B176" s="60" t="s">
        <v>572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ht="13.5" hidden="1" thickBot="1" x14ac:dyDescent="0.25">
      <c r="A177" s="61" t="s">
        <v>540</v>
      </c>
      <c r="B177" s="60" t="s">
        <v>571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s="18" customFormat="1" ht="26.25" hidden="1" thickBot="1" x14ac:dyDescent="0.25">
      <c r="A178" s="65" t="s">
        <v>570</v>
      </c>
      <c r="B178" s="64" t="s">
        <v>569</v>
      </c>
      <c r="C178" s="63">
        <f t="shared" ref="C178:N178" si="66">C179+C180+C181</f>
        <v>0</v>
      </c>
      <c r="D178" s="63">
        <f t="shared" si="66"/>
        <v>0</v>
      </c>
      <c r="E178" s="63">
        <f t="shared" si="66"/>
        <v>0</v>
      </c>
      <c r="F178" s="63">
        <f t="shared" si="66"/>
        <v>0</v>
      </c>
      <c r="G178" s="63">
        <f t="shared" si="66"/>
        <v>0</v>
      </c>
      <c r="H178" s="63">
        <f t="shared" si="66"/>
        <v>0</v>
      </c>
      <c r="I178" s="63">
        <f t="shared" si="66"/>
        <v>0</v>
      </c>
      <c r="J178" s="63">
        <f t="shared" si="66"/>
        <v>0</v>
      </c>
      <c r="K178" s="63">
        <f t="shared" si="66"/>
        <v>0</v>
      </c>
      <c r="L178" s="63">
        <f t="shared" si="66"/>
        <v>0</v>
      </c>
      <c r="M178" s="63">
        <f t="shared" si="66"/>
        <v>0</v>
      </c>
      <c r="N178" s="63">
        <f t="shared" si="66"/>
        <v>0</v>
      </c>
      <c r="O178" s="62"/>
    </row>
    <row r="179" spans="1:15" ht="13.5" hidden="1" thickBot="1" x14ac:dyDescent="0.25">
      <c r="A179" s="61" t="s">
        <v>544</v>
      </c>
      <c r="B179" s="60" t="s">
        <v>568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13.5" hidden="1" thickBot="1" x14ac:dyDescent="0.25">
      <c r="A180" s="61" t="s">
        <v>542</v>
      </c>
      <c r="B180" s="60" t="s">
        <v>567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ht="13.5" hidden="1" thickBot="1" x14ac:dyDescent="0.25">
      <c r="A181" s="61" t="s">
        <v>540</v>
      </c>
      <c r="B181" s="60" t="s">
        <v>566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s="18" customFormat="1" ht="26.25" hidden="1" thickBot="1" x14ac:dyDescent="0.25">
      <c r="A182" s="65" t="s">
        <v>565</v>
      </c>
      <c r="B182" s="64" t="s">
        <v>564</v>
      </c>
      <c r="C182" s="63">
        <f t="shared" ref="C182:N182" si="67">C183+C184+C185</f>
        <v>0</v>
      </c>
      <c r="D182" s="63">
        <f t="shared" si="67"/>
        <v>0</v>
      </c>
      <c r="E182" s="63">
        <f t="shared" si="67"/>
        <v>0</v>
      </c>
      <c r="F182" s="63">
        <f t="shared" si="67"/>
        <v>0</v>
      </c>
      <c r="G182" s="63">
        <f t="shared" si="67"/>
        <v>0</v>
      </c>
      <c r="H182" s="63">
        <f t="shared" si="67"/>
        <v>0</v>
      </c>
      <c r="I182" s="63">
        <f t="shared" si="67"/>
        <v>0</v>
      </c>
      <c r="J182" s="63">
        <f t="shared" si="67"/>
        <v>0</v>
      </c>
      <c r="K182" s="63">
        <f t="shared" si="67"/>
        <v>0</v>
      </c>
      <c r="L182" s="63">
        <f t="shared" si="67"/>
        <v>0</v>
      </c>
      <c r="M182" s="63">
        <f t="shared" si="67"/>
        <v>0</v>
      </c>
      <c r="N182" s="63">
        <f t="shared" si="67"/>
        <v>0</v>
      </c>
      <c r="O182" s="62"/>
    </row>
    <row r="183" spans="1:15" ht="13.5" hidden="1" thickBot="1" x14ac:dyDescent="0.25">
      <c r="A183" s="61" t="s">
        <v>544</v>
      </c>
      <c r="B183" s="60" t="s">
        <v>563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13.5" hidden="1" thickBot="1" x14ac:dyDescent="0.25">
      <c r="A184" s="61" t="s">
        <v>542</v>
      </c>
      <c r="B184" s="60" t="s">
        <v>562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ht="13.5" hidden="1" thickBot="1" x14ac:dyDescent="0.25">
      <c r="A185" s="61" t="s">
        <v>540</v>
      </c>
      <c r="B185" s="60" t="s">
        <v>561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s="18" customFormat="1" ht="26.25" hidden="1" thickBot="1" x14ac:dyDescent="0.25">
      <c r="A186" s="65" t="s">
        <v>560</v>
      </c>
      <c r="B186" s="64" t="s">
        <v>559</v>
      </c>
      <c r="C186" s="63">
        <f t="shared" ref="C186:N186" si="68">C187+C188+C189</f>
        <v>0</v>
      </c>
      <c r="D186" s="63">
        <f t="shared" si="68"/>
        <v>0</v>
      </c>
      <c r="E186" s="63">
        <f t="shared" si="68"/>
        <v>0</v>
      </c>
      <c r="F186" s="63">
        <f t="shared" si="68"/>
        <v>0</v>
      </c>
      <c r="G186" s="63">
        <f t="shared" si="68"/>
        <v>0</v>
      </c>
      <c r="H186" s="63">
        <f t="shared" si="68"/>
        <v>0</v>
      </c>
      <c r="I186" s="63">
        <f t="shared" si="68"/>
        <v>0</v>
      </c>
      <c r="J186" s="63">
        <f t="shared" si="68"/>
        <v>0</v>
      </c>
      <c r="K186" s="63">
        <f t="shared" si="68"/>
        <v>0</v>
      </c>
      <c r="L186" s="63">
        <f t="shared" si="68"/>
        <v>0</v>
      </c>
      <c r="M186" s="63">
        <f t="shared" si="68"/>
        <v>0</v>
      </c>
      <c r="N186" s="63">
        <f t="shared" si="68"/>
        <v>0</v>
      </c>
      <c r="O186" s="62"/>
    </row>
    <row r="187" spans="1:15" ht="13.5" hidden="1" thickBot="1" x14ac:dyDescent="0.25">
      <c r="A187" s="61" t="s">
        <v>544</v>
      </c>
      <c r="B187" s="60" t="s">
        <v>558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13.5" hidden="1" thickBot="1" x14ac:dyDescent="0.25">
      <c r="A188" s="61" t="s">
        <v>542</v>
      </c>
      <c r="B188" s="60" t="s">
        <v>557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ht="13.5" hidden="1" thickBot="1" x14ac:dyDescent="0.25">
      <c r="A189" s="61" t="s">
        <v>540</v>
      </c>
      <c r="B189" s="60" t="s">
        <v>556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s="18" customFormat="1" ht="26.25" hidden="1" thickBot="1" x14ac:dyDescent="0.25">
      <c r="A190" s="65" t="s">
        <v>555</v>
      </c>
      <c r="B190" s="64" t="s">
        <v>554</v>
      </c>
      <c r="C190" s="63">
        <f t="shared" ref="C190:N190" si="69">C191+C192+C193</f>
        <v>0</v>
      </c>
      <c r="D190" s="63">
        <f t="shared" si="69"/>
        <v>0</v>
      </c>
      <c r="E190" s="63">
        <f t="shared" si="69"/>
        <v>0</v>
      </c>
      <c r="F190" s="63">
        <f t="shared" si="69"/>
        <v>0</v>
      </c>
      <c r="G190" s="63">
        <f t="shared" si="69"/>
        <v>0</v>
      </c>
      <c r="H190" s="63">
        <f t="shared" si="69"/>
        <v>0</v>
      </c>
      <c r="I190" s="63">
        <f t="shared" si="69"/>
        <v>0</v>
      </c>
      <c r="J190" s="63">
        <f t="shared" si="69"/>
        <v>0</v>
      </c>
      <c r="K190" s="63">
        <f t="shared" si="69"/>
        <v>0</v>
      </c>
      <c r="L190" s="63">
        <f t="shared" si="69"/>
        <v>0</v>
      </c>
      <c r="M190" s="63">
        <f t="shared" si="69"/>
        <v>0</v>
      </c>
      <c r="N190" s="63">
        <f t="shared" si="69"/>
        <v>0</v>
      </c>
      <c r="O190" s="62"/>
    </row>
    <row r="191" spans="1:15" ht="13.5" hidden="1" thickBot="1" x14ac:dyDescent="0.25">
      <c r="A191" s="61" t="s">
        <v>544</v>
      </c>
      <c r="B191" s="60" t="s">
        <v>553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13.5" hidden="1" thickBot="1" x14ac:dyDescent="0.25">
      <c r="A192" s="61" t="s">
        <v>542</v>
      </c>
      <c r="B192" s="60" t="s">
        <v>552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40" ht="13.5" hidden="1" thickBot="1" x14ac:dyDescent="0.25">
      <c r="A193" s="61" t="s">
        <v>540</v>
      </c>
      <c r="B193" s="60" t="s">
        <v>551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40" s="18" customFormat="1" ht="26.25" hidden="1" thickBot="1" x14ac:dyDescent="0.25">
      <c r="A194" s="65" t="s">
        <v>550</v>
      </c>
      <c r="B194" s="64" t="s">
        <v>549</v>
      </c>
      <c r="C194" s="63">
        <f t="shared" ref="C194:N194" si="70">C195+C196</f>
        <v>0</v>
      </c>
      <c r="D194" s="63">
        <f t="shared" si="70"/>
        <v>0</v>
      </c>
      <c r="E194" s="63">
        <f t="shared" si="70"/>
        <v>0</v>
      </c>
      <c r="F194" s="63">
        <f t="shared" si="70"/>
        <v>0</v>
      </c>
      <c r="G194" s="63">
        <f t="shared" si="70"/>
        <v>0</v>
      </c>
      <c r="H194" s="63">
        <f t="shared" si="70"/>
        <v>0</v>
      </c>
      <c r="I194" s="63">
        <f t="shared" si="70"/>
        <v>0</v>
      </c>
      <c r="J194" s="63">
        <f t="shared" si="70"/>
        <v>0</v>
      </c>
      <c r="K194" s="63">
        <f t="shared" si="70"/>
        <v>0</v>
      </c>
      <c r="L194" s="63">
        <f t="shared" si="70"/>
        <v>0</v>
      </c>
      <c r="M194" s="63">
        <f t="shared" si="70"/>
        <v>0</v>
      </c>
      <c r="N194" s="63">
        <f t="shared" si="70"/>
        <v>0</v>
      </c>
      <c r="O194" s="62"/>
    </row>
    <row r="195" spans="1:40" ht="13.5" hidden="1" thickBot="1" x14ac:dyDescent="0.25">
      <c r="A195" s="61" t="s">
        <v>544</v>
      </c>
      <c r="B195" s="60" t="s">
        <v>548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40" ht="13.5" hidden="1" thickBot="1" x14ac:dyDescent="0.25">
      <c r="A196" s="61" t="s">
        <v>542</v>
      </c>
      <c r="B196" s="60" t="s">
        <v>547</v>
      </c>
      <c r="C196" s="59"/>
      <c r="D196" s="59"/>
      <c r="E196" s="59">
        <f>C196+D196</f>
        <v>0</v>
      </c>
      <c r="F196" s="59">
        <f>G196+H196+I196+J196</f>
        <v>0</v>
      </c>
      <c r="G196" s="59"/>
      <c r="H196" s="59"/>
      <c r="I196" s="59"/>
      <c r="J196" s="59"/>
      <c r="K196" s="59">
        <v>0</v>
      </c>
      <c r="L196" s="59">
        <v>0</v>
      </c>
      <c r="M196" s="59">
        <v>0</v>
      </c>
      <c r="N196" s="59">
        <v>0</v>
      </c>
      <c r="O196" s="3">
        <v>2</v>
      </c>
    </row>
    <row r="197" spans="1:40" s="18" customFormat="1" ht="26.25" hidden="1" thickBot="1" x14ac:dyDescent="0.25">
      <c r="A197" s="65" t="s">
        <v>546</v>
      </c>
      <c r="B197" s="64" t="s">
        <v>545</v>
      </c>
      <c r="C197" s="63">
        <f t="shared" ref="C197:N197" si="71">C198+C199+C200</f>
        <v>0</v>
      </c>
      <c r="D197" s="63">
        <f t="shared" si="71"/>
        <v>0</v>
      </c>
      <c r="E197" s="63">
        <f t="shared" si="71"/>
        <v>0</v>
      </c>
      <c r="F197" s="63">
        <f t="shared" si="71"/>
        <v>0</v>
      </c>
      <c r="G197" s="63">
        <f t="shared" si="71"/>
        <v>0</v>
      </c>
      <c r="H197" s="63">
        <f t="shared" si="71"/>
        <v>0</v>
      </c>
      <c r="I197" s="63">
        <f t="shared" si="71"/>
        <v>0</v>
      </c>
      <c r="J197" s="63">
        <f t="shared" si="71"/>
        <v>0</v>
      </c>
      <c r="K197" s="63">
        <f t="shared" si="71"/>
        <v>0</v>
      </c>
      <c r="L197" s="63">
        <f t="shared" si="71"/>
        <v>0</v>
      </c>
      <c r="M197" s="63">
        <f t="shared" si="71"/>
        <v>0</v>
      </c>
      <c r="N197" s="63">
        <f t="shared" si="71"/>
        <v>0</v>
      </c>
      <c r="O197" s="62"/>
    </row>
    <row r="198" spans="1:40" ht="13.5" hidden="1" thickBot="1" x14ac:dyDescent="0.25">
      <c r="A198" s="61" t="s">
        <v>544</v>
      </c>
      <c r="B198" s="60" t="s">
        <v>543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40" ht="13.5" hidden="1" thickBot="1" x14ac:dyDescent="0.25">
      <c r="A199" s="61" t="s">
        <v>542</v>
      </c>
      <c r="B199" s="60" t="s">
        <v>541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40" ht="13.5" hidden="1" thickBot="1" x14ac:dyDescent="0.25">
      <c r="A200" s="586" t="s">
        <v>540</v>
      </c>
      <c r="B200" s="587" t="s">
        <v>539</v>
      </c>
      <c r="C200" s="588"/>
      <c r="D200" s="59"/>
      <c r="E200" s="59">
        <f>C200+D200</f>
        <v>0</v>
      </c>
      <c r="F200" s="588">
        <f>G200+H200+I200+J200</f>
        <v>0</v>
      </c>
      <c r="G200" s="588"/>
      <c r="H200" s="588"/>
      <c r="I200" s="588"/>
      <c r="J200" s="588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40" s="8" customFormat="1" x14ac:dyDescent="0.2">
      <c r="A201" s="254" t="s">
        <v>538</v>
      </c>
      <c r="B201" s="255" t="s">
        <v>537</v>
      </c>
      <c r="C201" s="918">
        <f>C203+C236+C292+C306+C310+C312+C332+C351+C406+C413+C454+C469+C472+C480+C483+C484+C499</f>
        <v>18264.080000000002</v>
      </c>
      <c r="D201" s="561">
        <f t="shared" ref="D201:X201" si="72">D203+D236+D292+D306+D310+D312+D332+D351+D406+D413+D454+D469+D472+D480+D483+D484+D499</f>
        <v>0</v>
      </c>
      <c r="E201" s="527">
        <f t="shared" si="72"/>
        <v>18264.080000000002</v>
      </c>
      <c r="F201" s="256">
        <f t="shared" si="72"/>
        <v>18340.075000000001</v>
      </c>
      <c r="G201" s="256">
        <f t="shared" si="72"/>
        <v>4436</v>
      </c>
      <c r="H201" s="256">
        <f t="shared" si="72"/>
        <v>5691.0749999999998</v>
      </c>
      <c r="I201" s="256">
        <f t="shared" si="72"/>
        <v>4166</v>
      </c>
      <c r="J201" s="256">
        <f t="shared" si="72"/>
        <v>4047</v>
      </c>
      <c r="K201" s="563">
        <f t="shared" si="72"/>
        <v>90</v>
      </c>
      <c r="L201" s="966">
        <f t="shared" si="72"/>
        <v>17532</v>
      </c>
      <c r="M201" s="966">
        <f t="shared" si="72"/>
        <v>17634</v>
      </c>
      <c r="N201" s="966">
        <f t="shared" si="72"/>
        <v>18236</v>
      </c>
      <c r="O201" s="516">
        <f t="shared" si="72"/>
        <v>47</v>
      </c>
      <c r="P201" s="516">
        <f t="shared" si="72"/>
        <v>216</v>
      </c>
      <c r="Q201" s="516">
        <f t="shared" si="72"/>
        <v>120</v>
      </c>
      <c r="R201" s="516">
        <f t="shared" si="72"/>
        <v>54</v>
      </c>
      <c r="S201" s="516">
        <f t="shared" si="72"/>
        <v>54</v>
      </c>
      <c r="T201" s="516">
        <f t="shared" si="72"/>
        <v>54</v>
      </c>
      <c r="U201" s="516">
        <f t="shared" si="72"/>
        <v>10127.075000000001</v>
      </c>
      <c r="V201" s="516" t="e">
        <f t="shared" si="72"/>
        <v>#VALUE!</v>
      </c>
      <c r="W201" s="516">
        <f t="shared" si="72"/>
        <v>286</v>
      </c>
      <c r="X201" s="520">
        <f t="shared" si="72"/>
        <v>1310</v>
      </c>
      <c r="Y201" s="516"/>
      <c r="Z201" s="529"/>
      <c r="AA201" s="395"/>
      <c r="AB201" s="287"/>
    </row>
    <row r="202" spans="1:40" s="8" customFormat="1" x14ac:dyDescent="0.2">
      <c r="A202" s="254" t="s">
        <v>536</v>
      </c>
      <c r="B202" s="255" t="s">
        <v>535</v>
      </c>
      <c r="C202" s="919">
        <f t="shared" ref="C202:X202" si="73">C203+C236+C292+C306+C310+C313+C342+C346+C347+C348+C406+C454</f>
        <v>16815</v>
      </c>
      <c r="D202" s="561">
        <f t="shared" si="73"/>
        <v>0</v>
      </c>
      <c r="E202" s="527">
        <f t="shared" si="73"/>
        <v>16815</v>
      </c>
      <c r="F202" s="256">
        <f t="shared" si="73"/>
        <v>16901</v>
      </c>
      <c r="G202" s="536">
        <f t="shared" si="73"/>
        <v>4436</v>
      </c>
      <c r="H202" s="256">
        <f t="shared" si="73"/>
        <v>4252</v>
      </c>
      <c r="I202" s="256">
        <f t="shared" si="73"/>
        <v>4166</v>
      </c>
      <c r="J202" s="256">
        <f t="shared" si="73"/>
        <v>4047</v>
      </c>
      <c r="K202" s="564">
        <f t="shared" si="73"/>
        <v>90</v>
      </c>
      <c r="L202" s="967">
        <f t="shared" si="73"/>
        <v>17532</v>
      </c>
      <c r="M202" s="967">
        <f t="shared" si="73"/>
        <v>17634</v>
      </c>
      <c r="N202" s="967">
        <f t="shared" si="73"/>
        <v>18236</v>
      </c>
      <c r="O202" s="425">
        <f t="shared" si="73"/>
        <v>48</v>
      </c>
      <c r="P202" s="425">
        <f t="shared" si="73"/>
        <v>216</v>
      </c>
      <c r="Q202" s="425">
        <f t="shared" si="73"/>
        <v>120</v>
      </c>
      <c r="R202" s="425">
        <f t="shared" si="73"/>
        <v>54</v>
      </c>
      <c r="S202" s="425">
        <f t="shared" si="73"/>
        <v>54</v>
      </c>
      <c r="T202" s="425">
        <f t="shared" si="73"/>
        <v>54</v>
      </c>
      <c r="U202" s="425">
        <f t="shared" si="73"/>
        <v>8688</v>
      </c>
      <c r="V202" s="425" t="e">
        <f t="shared" si="73"/>
        <v>#VALUE!</v>
      </c>
      <c r="W202" s="425">
        <f t="shared" si="73"/>
        <v>286</v>
      </c>
      <c r="X202" s="521">
        <f t="shared" si="73"/>
        <v>1310</v>
      </c>
      <c r="Y202" s="425"/>
      <c r="AA202" s="287"/>
      <c r="AB202" s="287"/>
    </row>
    <row r="203" spans="1:40" s="8" customFormat="1" x14ac:dyDescent="0.2">
      <c r="A203" s="254" t="s">
        <v>534</v>
      </c>
      <c r="B203" s="255" t="s">
        <v>533</v>
      </c>
      <c r="C203" s="920">
        <f t="shared" ref="C203:X203" si="74">C204+C220+C228</f>
        <v>13388</v>
      </c>
      <c r="D203" s="561">
        <f t="shared" si="74"/>
        <v>0</v>
      </c>
      <c r="E203" s="413">
        <f t="shared" si="74"/>
        <v>13388</v>
      </c>
      <c r="F203" s="256">
        <f t="shared" si="74"/>
        <v>13800</v>
      </c>
      <c r="G203" s="536">
        <f t="shared" si="74"/>
        <v>3500</v>
      </c>
      <c r="H203" s="256">
        <f t="shared" si="74"/>
        <v>3440</v>
      </c>
      <c r="I203" s="256">
        <f t="shared" si="74"/>
        <v>3440</v>
      </c>
      <c r="J203" s="256">
        <f t="shared" si="74"/>
        <v>3420</v>
      </c>
      <c r="K203" s="565">
        <f t="shared" si="74"/>
        <v>90</v>
      </c>
      <c r="L203" s="20">
        <f t="shared" si="74"/>
        <v>14500</v>
      </c>
      <c r="M203" s="20">
        <f t="shared" si="74"/>
        <v>14500</v>
      </c>
      <c r="N203" s="20">
        <f t="shared" si="74"/>
        <v>15000</v>
      </c>
      <c r="O203" s="11">
        <f t="shared" si="74"/>
        <v>15</v>
      </c>
      <c r="P203" s="11">
        <f t="shared" si="74"/>
        <v>192</v>
      </c>
      <c r="Q203" s="11">
        <f t="shared" si="74"/>
        <v>48</v>
      </c>
      <c r="R203" s="11">
        <f t="shared" si="74"/>
        <v>48</v>
      </c>
      <c r="S203" s="11">
        <f t="shared" si="74"/>
        <v>48</v>
      </c>
      <c r="T203" s="11">
        <f t="shared" si="74"/>
        <v>48</v>
      </c>
      <c r="U203" s="11">
        <f t="shared" si="74"/>
        <v>6940</v>
      </c>
      <c r="V203" s="11">
        <f t="shared" si="74"/>
        <v>0</v>
      </c>
      <c r="W203" s="11">
        <f t="shared" si="74"/>
        <v>286</v>
      </c>
      <c r="X203" s="522">
        <f t="shared" si="74"/>
        <v>1310</v>
      </c>
      <c r="Y203" s="11"/>
      <c r="AA203" s="287"/>
      <c r="AB203" s="287"/>
      <c r="AD203" s="270">
        <f t="shared" ref="AD203:AH203" si="75">AD204+AD220+AD228</f>
        <v>825</v>
      </c>
      <c r="AE203" s="980">
        <f t="shared" si="75"/>
        <v>300</v>
      </c>
      <c r="AF203" s="270">
        <f t="shared" si="75"/>
        <v>300</v>
      </c>
      <c r="AG203" s="270">
        <f t="shared" si="75"/>
        <v>225</v>
      </c>
      <c r="AH203" s="983">
        <f t="shared" si="75"/>
        <v>0</v>
      </c>
      <c r="AI203" s="988">
        <v>10</v>
      </c>
      <c r="AJ203" s="984">
        <f t="shared" ref="AJ203:AN203" si="76">AJ204+AJ220+AJ228</f>
        <v>12975</v>
      </c>
      <c r="AK203" s="980">
        <f t="shared" si="76"/>
        <v>3200</v>
      </c>
      <c r="AL203" s="270">
        <f t="shared" si="76"/>
        <v>3140</v>
      </c>
      <c r="AM203" s="270">
        <f t="shared" si="76"/>
        <v>3215</v>
      </c>
      <c r="AN203" s="270">
        <f t="shared" si="76"/>
        <v>3420</v>
      </c>
    </row>
    <row r="204" spans="1:40" s="18" customFormat="1" ht="12.75" customHeight="1" x14ac:dyDescent="0.2">
      <c r="A204" s="139" t="s">
        <v>532</v>
      </c>
      <c r="B204" s="140" t="s">
        <v>531</v>
      </c>
      <c r="C204" s="921">
        <f t="shared" ref="C204:X204" si="77">C205+C211+C206+C207+C208+C209+C210+C212+C213+C214+C215+C216+C218+C217+C219</f>
        <v>12938</v>
      </c>
      <c r="D204" s="558">
        <f t="shared" si="77"/>
        <v>0</v>
      </c>
      <c r="E204" s="831">
        <f t="shared" si="77"/>
        <v>12938</v>
      </c>
      <c r="F204" s="141">
        <f t="shared" si="77"/>
        <v>13500</v>
      </c>
      <c r="G204" s="891">
        <f t="shared" si="77"/>
        <v>3420</v>
      </c>
      <c r="H204" s="141">
        <f t="shared" si="77"/>
        <v>3360</v>
      </c>
      <c r="I204" s="141">
        <f t="shared" si="77"/>
        <v>3360</v>
      </c>
      <c r="J204" s="141">
        <f t="shared" si="77"/>
        <v>3360</v>
      </c>
      <c r="K204" s="566">
        <f t="shared" si="77"/>
        <v>90</v>
      </c>
      <c r="L204" s="42">
        <f t="shared" si="77"/>
        <v>14500</v>
      </c>
      <c r="M204" s="42">
        <f t="shared" si="77"/>
        <v>14500</v>
      </c>
      <c r="N204" s="42">
        <f t="shared" si="77"/>
        <v>15000</v>
      </c>
      <c r="O204" s="52">
        <f t="shared" si="77"/>
        <v>15</v>
      </c>
      <c r="P204" s="52">
        <f t="shared" si="77"/>
        <v>192</v>
      </c>
      <c r="Q204" s="52">
        <f t="shared" si="77"/>
        <v>48</v>
      </c>
      <c r="R204" s="52">
        <f t="shared" si="77"/>
        <v>48</v>
      </c>
      <c r="S204" s="52">
        <f t="shared" si="77"/>
        <v>48</v>
      </c>
      <c r="T204" s="52">
        <f t="shared" si="77"/>
        <v>48</v>
      </c>
      <c r="U204" s="52">
        <f t="shared" si="77"/>
        <v>6780</v>
      </c>
      <c r="V204" s="52">
        <f t="shared" si="77"/>
        <v>0</v>
      </c>
      <c r="W204" s="52">
        <f t="shared" si="77"/>
        <v>286</v>
      </c>
      <c r="X204" s="416">
        <f t="shared" si="77"/>
        <v>1310</v>
      </c>
      <c r="Y204" s="52"/>
      <c r="AA204" s="537"/>
      <c r="AB204" s="537"/>
      <c r="AD204" s="272">
        <f t="shared" ref="AD204:AH204" si="78">AD205+AD211+AD206+AD207+AD208+AD209+AD210+AD212+AD213+AD214+AD215+AD216+AD218+AD217+AD219</f>
        <v>795</v>
      </c>
      <c r="AE204" s="891">
        <f t="shared" si="78"/>
        <v>290</v>
      </c>
      <c r="AF204" s="141">
        <f t="shared" si="78"/>
        <v>290</v>
      </c>
      <c r="AG204" s="141">
        <f t="shared" si="78"/>
        <v>215</v>
      </c>
      <c r="AH204" s="528">
        <f t="shared" si="78"/>
        <v>0</v>
      </c>
      <c r="AI204" s="989">
        <v>10.01</v>
      </c>
      <c r="AJ204" s="985">
        <f t="shared" ref="AJ204:AN204" si="79">AJ205+AJ211+AJ206+AJ207+AJ208+AJ209+AJ210+AJ212+AJ213+AJ214+AJ215+AJ216+AJ218+AJ217+AJ219</f>
        <v>12705</v>
      </c>
      <c r="AK204" s="891">
        <f t="shared" si="79"/>
        <v>3130</v>
      </c>
      <c r="AL204" s="141">
        <f t="shared" si="79"/>
        <v>3070</v>
      </c>
      <c r="AM204" s="141">
        <f t="shared" si="79"/>
        <v>3145</v>
      </c>
      <c r="AN204" s="141">
        <f t="shared" si="79"/>
        <v>3360</v>
      </c>
    </row>
    <row r="205" spans="1:40" s="31" customFormat="1" ht="13.5" thickBot="1" x14ac:dyDescent="0.25">
      <c r="A205" s="135" t="s">
        <v>530</v>
      </c>
      <c r="B205" s="136" t="s">
        <v>529</v>
      </c>
      <c r="C205" s="922">
        <v>8860</v>
      </c>
      <c r="D205" s="562"/>
      <c r="E205" s="832">
        <f t="shared" ref="E205:E219" si="80">C205+D205</f>
        <v>8860</v>
      </c>
      <c r="F205" s="137">
        <f t="shared" ref="F205:F219" si="81">G205+H205+I205+J205</f>
        <v>9600</v>
      </c>
      <c r="G205" s="137">
        <v>2400</v>
      </c>
      <c r="H205" s="137">
        <v>2400</v>
      </c>
      <c r="I205" s="137">
        <v>2400</v>
      </c>
      <c r="J205" s="137">
        <v>2400</v>
      </c>
      <c r="K205" s="567">
        <v>0</v>
      </c>
      <c r="L205" s="968">
        <v>14500</v>
      </c>
      <c r="M205" s="968">
        <v>14500</v>
      </c>
      <c r="N205" s="968">
        <v>15000</v>
      </c>
      <c r="O205" s="47">
        <v>1</v>
      </c>
      <c r="P205" s="86">
        <f t="shared" ref="P205" si="82">Q205+R205+S205+T205</f>
        <v>0</v>
      </c>
      <c r="Q205" s="231"/>
      <c r="R205" s="231"/>
      <c r="S205" s="231"/>
      <c r="T205" s="478"/>
      <c r="U205" s="405">
        <f t="shared" ref="U205" si="83">G205+H205</f>
        <v>4800</v>
      </c>
      <c r="V205" s="485">
        <v>100</v>
      </c>
      <c r="W205" s="456">
        <v>270</v>
      </c>
      <c r="X205" s="523">
        <v>1100</v>
      </c>
      <c r="Y205" s="500"/>
      <c r="Z205" s="530"/>
      <c r="AA205" s="398"/>
      <c r="AB205" s="286"/>
      <c r="AD205" s="274">
        <f t="shared" ref="AD205" si="84">AE205+AF205+AG205+AH205</f>
        <v>525</v>
      </c>
      <c r="AE205" s="137">
        <v>190</v>
      </c>
      <c r="AF205" s="137">
        <v>190</v>
      </c>
      <c r="AG205" s="137">
        <v>145</v>
      </c>
      <c r="AH205" s="832"/>
      <c r="AI205" s="990" t="s">
        <v>529</v>
      </c>
      <c r="AJ205" s="986">
        <f t="shared" ref="AJ205" si="85">AK205+AL205+AM205+AN205</f>
        <v>9075</v>
      </c>
      <c r="AK205" s="137">
        <f>G205-AE205</f>
        <v>2210</v>
      </c>
      <c r="AL205" s="137">
        <f t="shared" ref="AL205:AN205" si="86">H205-AF205</f>
        <v>2210</v>
      </c>
      <c r="AM205" s="137">
        <f t="shared" si="86"/>
        <v>2255</v>
      </c>
      <c r="AN205" s="137">
        <f t="shared" si="86"/>
        <v>2400</v>
      </c>
    </row>
    <row r="206" spans="1:40" ht="13.5" hidden="1" thickBot="1" x14ac:dyDescent="0.25">
      <c r="A206" s="616" t="s">
        <v>528</v>
      </c>
      <c r="B206" s="617" t="s">
        <v>527</v>
      </c>
      <c r="C206" s="618"/>
      <c r="D206" s="15"/>
      <c r="E206" s="15">
        <f t="shared" si="80"/>
        <v>0</v>
      </c>
      <c r="F206" s="618">
        <f t="shared" si="81"/>
        <v>0</v>
      </c>
      <c r="G206" s="618"/>
      <c r="H206" s="618"/>
      <c r="I206" s="618"/>
      <c r="J206" s="618"/>
      <c r="K206" s="15">
        <v>0</v>
      </c>
      <c r="L206" s="15">
        <v>0</v>
      </c>
      <c r="M206" s="15">
        <v>0</v>
      </c>
      <c r="N206" s="15">
        <v>0</v>
      </c>
      <c r="O206" s="2">
        <v>1</v>
      </c>
    </row>
    <row r="207" spans="1:40" x14ac:dyDescent="0.2">
      <c r="A207" s="135" t="s">
        <v>526</v>
      </c>
      <c r="B207" s="136" t="s">
        <v>525</v>
      </c>
      <c r="C207" s="923">
        <v>800</v>
      </c>
      <c r="D207" s="562"/>
      <c r="E207" s="832">
        <f t="shared" si="80"/>
        <v>800</v>
      </c>
      <c r="F207" s="137">
        <f t="shared" si="81"/>
        <v>880</v>
      </c>
      <c r="G207" s="137">
        <v>220</v>
      </c>
      <c r="H207" s="137">
        <v>220</v>
      </c>
      <c r="I207" s="137">
        <v>220</v>
      </c>
      <c r="J207" s="137">
        <v>220</v>
      </c>
      <c r="K207" s="568">
        <v>0</v>
      </c>
      <c r="L207" s="968">
        <v>0</v>
      </c>
      <c r="M207" s="968">
        <v>0</v>
      </c>
      <c r="N207" s="968">
        <v>0</v>
      </c>
      <c r="O207" s="2">
        <v>1</v>
      </c>
      <c r="P207" s="86">
        <f t="shared" ref="P207:P208" si="87">Q207+R207+S207+T207</f>
        <v>0</v>
      </c>
      <c r="Q207" s="269"/>
      <c r="R207" s="260"/>
      <c r="S207" s="137"/>
      <c r="T207" s="477"/>
      <c r="U207" s="499">
        <f>G207+H207</f>
        <v>440</v>
      </c>
      <c r="V207" s="486"/>
      <c r="W207" s="457"/>
      <c r="X207" s="523">
        <v>50</v>
      </c>
      <c r="Y207" s="499"/>
      <c r="AA207" s="286"/>
      <c r="AB207" s="286"/>
      <c r="AD207" s="274">
        <f t="shared" ref="AD207:AD208" si="88">AE207+AF207+AG207+AH207</f>
        <v>180</v>
      </c>
      <c r="AE207" s="137">
        <v>60</v>
      </c>
      <c r="AF207" s="137">
        <v>60</v>
      </c>
      <c r="AG207" s="137">
        <v>60</v>
      </c>
      <c r="AH207" s="832"/>
      <c r="AI207" s="991" t="s">
        <v>525</v>
      </c>
      <c r="AJ207" s="986">
        <f t="shared" ref="AJ207:AJ208" si="89">AK207+AL207+AM207+AN207</f>
        <v>700</v>
      </c>
      <c r="AK207" s="137">
        <f>G207-AE207</f>
        <v>160</v>
      </c>
      <c r="AL207" s="137">
        <f t="shared" ref="AL207:AN208" si="90">H207-AF207</f>
        <v>160</v>
      </c>
      <c r="AM207" s="137">
        <f t="shared" si="90"/>
        <v>160</v>
      </c>
      <c r="AN207" s="137">
        <f t="shared" si="90"/>
        <v>220</v>
      </c>
    </row>
    <row r="208" spans="1:40" ht="13.5" thickBot="1" x14ac:dyDescent="0.25">
      <c r="A208" s="135" t="s">
        <v>524</v>
      </c>
      <c r="B208" s="136" t="s">
        <v>523</v>
      </c>
      <c r="C208" s="924">
        <v>1860</v>
      </c>
      <c r="D208" s="562"/>
      <c r="E208" s="832">
        <f t="shared" si="80"/>
        <v>1860</v>
      </c>
      <c r="F208" s="137">
        <f t="shared" si="81"/>
        <v>1760</v>
      </c>
      <c r="G208" s="137">
        <v>440</v>
      </c>
      <c r="H208" s="137">
        <v>440</v>
      </c>
      <c r="I208" s="137">
        <v>440</v>
      </c>
      <c r="J208" s="137">
        <v>440</v>
      </c>
      <c r="K208" s="568">
        <v>0</v>
      </c>
      <c r="L208" s="968">
        <v>0</v>
      </c>
      <c r="M208" s="968">
        <v>0</v>
      </c>
      <c r="N208" s="968">
        <v>0</v>
      </c>
      <c r="O208" s="2">
        <v>1</v>
      </c>
      <c r="P208" s="86">
        <f t="shared" si="87"/>
        <v>0</v>
      </c>
      <c r="Q208" s="277"/>
      <c r="R208" s="277"/>
      <c r="S208" s="277"/>
      <c r="T208" s="477"/>
      <c r="U208" s="499">
        <f>G208+H208</f>
        <v>880</v>
      </c>
      <c r="V208" s="485">
        <v>-40</v>
      </c>
      <c r="W208" s="457"/>
      <c r="X208" s="523">
        <v>160</v>
      </c>
      <c r="Y208" s="499"/>
      <c r="AA208" s="286"/>
      <c r="AB208" s="286"/>
      <c r="AD208" s="274">
        <f t="shared" si="88"/>
        <v>40</v>
      </c>
      <c r="AE208" s="137">
        <v>20</v>
      </c>
      <c r="AF208" s="137">
        <v>20</v>
      </c>
      <c r="AG208" s="137"/>
      <c r="AH208" s="832"/>
      <c r="AI208" s="991" t="s">
        <v>523</v>
      </c>
      <c r="AJ208" s="986">
        <f t="shared" si="89"/>
        <v>1720</v>
      </c>
      <c r="AK208" s="137">
        <f>G208-AE208</f>
        <v>420</v>
      </c>
      <c r="AL208" s="137">
        <f t="shared" si="90"/>
        <v>420</v>
      </c>
      <c r="AM208" s="137">
        <f t="shared" si="90"/>
        <v>440</v>
      </c>
      <c r="AN208" s="137">
        <f t="shared" si="90"/>
        <v>440</v>
      </c>
    </row>
    <row r="209" spans="1:40" ht="13.5" hidden="1" thickBot="1" x14ac:dyDescent="0.25">
      <c r="A209" s="619" t="s">
        <v>522</v>
      </c>
      <c r="B209" s="620" t="s">
        <v>521</v>
      </c>
      <c r="C209" s="621"/>
      <c r="D209" s="15"/>
      <c r="E209" s="15">
        <f t="shared" si="80"/>
        <v>0</v>
      </c>
      <c r="F209" s="621">
        <f t="shared" si="81"/>
        <v>0</v>
      </c>
      <c r="G209" s="621"/>
      <c r="H209" s="621"/>
      <c r="I209" s="621"/>
      <c r="J209" s="621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40" ht="13.5" hidden="1" thickBot="1" x14ac:dyDescent="0.25">
      <c r="A210" s="17" t="s">
        <v>520</v>
      </c>
      <c r="B210" s="16" t="s">
        <v>519</v>
      </c>
      <c r="C210" s="15"/>
      <c r="D210" s="15"/>
      <c r="E210" s="15">
        <f t="shared" si="80"/>
        <v>0</v>
      </c>
      <c r="F210" s="15">
        <f t="shared" si="81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40" ht="13.5" hidden="1" thickBot="1" x14ac:dyDescent="0.25">
      <c r="A211" s="17" t="s">
        <v>518</v>
      </c>
      <c r="B211" s="53" t="s">
        <v>517</v>
      </c>
      <c r="C211" s="15"/>
      <c r="D211" s="15"/>
      <c r="E211" s="15">
        <f t="shared" si="80"/>
        <v>0</v>
      </c>
      <c r="F211" s="15">
        <f t="shared" si="81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40" ht="13.5" hidden="1" thickBot="1" x14ac:dyDescent="0.25">
      <c r="A212" s="591" t="s">
        <v>516</v>
      </c>
      <c r="B212" s="592" t="s">
        <v>515</v>
      </c>
      <c r="C212" s="593"/>
      <c r="D212" s="15"/>
      <c r="E212" s="15">
        <f t="shared" si="80"/>
        <v>0</v>
      </c>
      <c r="F212" s="593">
        <f t="shared" si="81"/>
        <v>0</v>
      </c>
      <c r="G212" s="593"/>
      <c r="H212" s="593"/>
      <c r="I212" s="593"/>
      <c r="J212" s="593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40" s="31" customFormat="1" ht="13.5" thickBot="1" x14ac:dyDescent="0.25">
      <c r="A213" s="135" t="s">
        <v>514</v>
      </c>
      <c r="B213" s="136" t="s">
        <v>513</v>
      </c>
      <c r="C213" s="925">
        <v>600</v>
      </c>
      <c r="D213" s="562"/>
      <c r="E213" s="832">
        <f t="shared" si="80"/>
        <v>600</v>
      </c>
      <c r="F213" s="137">
        <f t="shared" si="81"/>
        <v>600</v>
      </c>
      <c r="G213" s="137">
        <v>150</v>
      </c>
      <c r="H213" s="137">
        <v>150</v>
      </c>
      <c r="I213" s="137">
        <v>150</v>
      </c>
      <c r="J213" s="137">
        <v>150</v>
      </c>
      <c r="K213" s="567">
        <v>0</v>
      </c>
      <c r="L213" s="968">
        <v>0</v>
      </c>
      <c r="M213" s="968">
        <v>0</v>
      </c>
      <c r="N213" s="968">
        <v>0</v>
      </c>
      <c r="O213" s="47">
        <v>1</v>
      </c>
      <c r="P213" s="86">
        <f>Q213+R213+S213+T213</f>
        <v>0</v>
      </c>
      <c r="Q213" s="404"/>
      <c r="R213" s="398"/>
      <c r="S213" s="398"/>
      <c r="T213" s="478"/>
      <c r="U213" s="500">
        <f>G213+H213</f>
        <v>300</v>
      </c>
      <c r="V213" s="487"/>
      <c r="W213" s="315"/>
      <c r="X213" s="524"/>
      <c r="Y213" s="500"/>
      <c r="AA213" s="286"/>
      <c r="AB213" s="286"/>
      <c r="AD213" s="274">
        <f t="shared" ref="AD213" si="91">AE213+AF213+AG213+AH213</f>
        <v>0</v>
      </c>
      <c r="AE213" s="137"/>
      <c r="AF213" s="137"/>
      <c r="AG213" s="137"/>
      <c r="AH213" s="832"/>
      <c r="AI213" s="990" t="s">
        <v>513</v>
      </c>
      <c r="AJ213" s="986">
        <f t="shared" ref="AJ213" si="92">AK213+AL213+AM213+AN213</f>
        <v>600</v>
      </c>
      <c r="AK213" s="137">
        <f>G213-AE213</f>
        <v>150</v>
      </c>
      <c r="AL213" s="137">
        <f t="shared" ref="AL213:AN213" si="93">H213-AF213</f>
        <v>150</v>
      </c>
      <c r="AM213" s="137">
        <f t="shared" si="93"/>
        <v>150</v>
      </c>
      <c r="AN213" s="137">
        <f t="shared" si="93"/>
        <v>150</v>
      </c>
    </row>
    <row r="214" spans="1:40" s="31" customFormat="1" ht="13.5" hidden="1" thickBot="1" x14ac:dyDescent="0.25">
      <c r="A214" s="622" t="s">
        <v>512</v>
      </c>
      <c r="B214" s="623" t="s">
        <v>511</v>
      </c>
      <c r="C214" s="624"/>
      <c r="D214" s="28"/>
      <c r="E214" s="28">
        <f t="shared" si="80"/>
        <v>0</v>
      </c>
      <c r="F214" s="624">
        <f t="shared" si="81"/>
        <v>0</v>
      </c>
      <c r="G214" s="624"/>
      <c r="H214" s="624"/>
      <c r="I214" s="624"/>
      <c r="J214" s="624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40" s="31" customFormat="1" ht="13.5" hidden="1" thickBot="1" x14ac:dyDescent="0.25">
      <c r="A215" s="30" t="s">
        <v>510</v>
      </c>
      <c r="B215" s="29" t="s">
        <v>509</v>
      </c>
      <c r="C215" s="28"/>
      <c r="D215" s="28"/>
      <c r="E215" s="28">
        <f t="shared" si="80"/>
        <v>0</v>
      </c>
      <c r="F215" s="28">
        <f t="shared" si="81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40" s="31" customFormat="1" ht="13.5" hidden="1" thickBot="1" x14ac:dyDescent="0.25">
      <c r="A216" s="594" t="s">
        <v>508</v>
      </c>
      <c r="B216" s="595" t="s">
        <v>507</v>
      </c>
      <c r="C216" s="596"/>
      <c r="D216" s="28"/>
      <c r="E216" s="28">
        <f t="shared" si="80"/>
        <v>0</v>
      </c>
      <c r="F216" s="596">
        <f t="shared" si="81"/>
        <v>0</v>
      </c>
      <c r="G216" s="596"/>
      <c r="H216" s="596"/>
      <c r="I216" s="596"/>
      <c r="J216" s="596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40" s="31" customFormat="1" x14ac:dyDescent="0.2">
      <c r="A217" s="135" t="s">
        <v>506</v>
      </c>
      <c r="B217" s="138" t="s">
        <v>505</v>
      </c>
      <c r="C217" s="923">
        <v>360</v>
      </c>
      <c r="D217" s="562"/>
      <c r="E217" s="832">
        <f t="shared" si="80"/>
        <v>360</v>
      </c>
      <c r="F217" s="137">
        <f t="shared" si="81"/>
        <v>360</v>
      </c>
      <c r="G217" s="137">
        <v>90</v>
      </c>
      <c r="H217" s="137">
        <v>90</v>
      </c>
      <c r="I217" s="137">
        <v>90</v>
      </c>
      <c r="J217" s="137">
        <v>90</v>
      </c>
      <c r="K217" s="569">
        <v>90</v>
      </c>
      <c r="L217" s="968">
        <v>0</v>
      </c>
      <c r="M217" s="968">
        <v>0</v>
      </c>
      <c r="N217" s="968">
        <v>0</v>
      </c>
      <c r="O217" s="47">
        <v>1</v>
      </c>
      <c r="P217" s="86">
        <v>0</v>
      </c>
      <c r="Q217" s="404"/>
      <c r="R217" s="398"/>
      <c r="S217" s="398"/>
      <c r="T217" s="478"/>
      <c r="U217" s="500">
        <f>G217+H217</f>
        <v>180</v>
      </c>
      <c r="V217" s="487"/>
      <c r="W217" s="315"/>
      <c r="X217" s="524"/>
      <c r="Y217" s="500"/>
      <c r="AA217" s="286"/>
      <c r="AB217" s="286"/>
      <c r="AD217" s="274">
        <f t="shared" ref="AD217" si="94">AE217+AF217+AG217+AH217</f>
        <v>30</v>
      </c>
      <c r="AE217" s="137">
        <v>10</v>
      </c>
      <c r="AF217" s="137">
        <v>10</v>
      </c>
      <c r="AG217" s="137">
        <v>10</v>
      </c>
      <c r="AH217" s="832"/>
      <c r="AI217" s="990" t="s">
        <v>505</v>
      </c>
      <c r="AJ217" s="986">
        <f t="shared" ref="AJ217:AJ219" si="95">AK217+AL217+AM217+AN217</f>
        <v>330</v>
      </c>
      <c r="AK217" s="137">
        <f>G217-AE217</f>
        <v>80</v>
      </c>
      <c r="AL217" s="137">
        <f t="shared" ref="AL217:AN217" si="96">H217-AF217</f>
        <v>80</v>
      </c>
      <c r="AM217" s="137">
        <f t="shared" si="96"/>
        <v>80</v>
      </c>
      <c r="AN217" s="137">
        <f t="shared" si="96"/>
        <v>90</v>
      </c>
    </row>
    <row r="218" spans="1:40" s="31" customFormat="1" x14ac:dyDescent="0.2">
      <c r="A218" s="135" t="s">
        <v>504</v>
      </c>
      <c r="B218" s="138" t="s">
        <v>503</v>
      </c>
      <c r="C218" s="926">
        <v>0</v>
      </c>
      <c r="D218" s="562"/>
      <c r="E218" s="832">
        <f t="shared" si="80"/>
        <v>0</v>
      </c>
      <c r="F218" s="137">
        <f t="shared" si="81"/>
        <v>0</v>
      </c>
      <c r="G218" s="137">
        <v>0</v>
      </c>
      <c r="H218" s="137">
        <v>0</v>
      </c>
      <c r="I218" s="137">
        <v>0</v>
      </c>
      <c r="J218" s="137">
        <v>0</v>
      </c>
      <c r="K218" s="567">
        <v>0</v>
      </c>
      <c r="L218" s="968">
        <v>0</v>
      </c>
      <c r="M218" s="968">
        <v>0</v>
      </c>
      <c r="N218" s="968">
        <v>0</v>
      </c>
      <c r="O218" s="47">
        <v>1</v>
      </c>
      <c r="P218" s="86">
        <f t="shared" ref="P218:P220" si="97">Q218+R218+S218+T218</f>
        <v>0</v>
      </c>
      <c r="Q218" s="404"/>
      <c r="R218" s="398"/>
      <c r="S218" s="398"/>
      <c r="T218" s="478"/>
      <c r="U218" s="233"/>
      <c r="V218" s="487"/>
      <c r="W218" s="315"/>
      <c r="X218" s="524"/>
      <c r="Y218" s="233"/>
      <c r="AA218" s="286"/>
      <c r="AB218" s="286"/>
      <c r="AD218" s="981"/>
      <c r="AI218" s="990"/>
      <c r="AJ218" s="986">
        <f t="shared" si="95"/>
        <v>0</v>
      </c>
      <c r="AK218" s="137">
        <v>0</v>
      </c>
      <c r="AL218" s="137">
        <v>0</v>
      </c>
      <c r="AM218" s="137">
        <v>0</v>
      </c>
      <c r="AN218" s="137">
        <v>0</v>
      </c>
    </row>
    <row r="219" spans="1:40" s="31" customFormat="1" x14ac:dyDescent="0.2">
      <c r="A219" s="135" t="s">
        <v>502</v>
      </c>
      <c r="B219" s="136" t="s">
        <v>501</v>
      </c>
      <c r="C219" s="926">
        <v>458</v>
      </c>
      <c r="D219" s="562"/>
      <c r="E219" s="832">
        <f t="shared" si="80"/>
        <v>458</v>
      </c>
      <c r="F219" s="137">
        <f t="shared" si="81"/>
        <v>300</v>
      </c>
      <c r="G219" s="137">
        <v>120</v>
      </c>
      <c r="H219" s="137">
        <v>60</v>
      </c>
      <c r="I219" s="137">
        <v>60</v>
      </c>
      <c r="J219" s="137">
        <v>60</v>
      </c>
      <c r="K219" s="567">
        <v>0</v>
      </c>
      <c r="L219" s="968">
        <v>0</v>
      </c>
      <c r="M219" s="968">
        <v>0</v>
      </c>
      <c r="N219" s="968">
        <v>0</v>
      </c>
      <c r="O219" s="47">
        <v>1</v>
      </c>
      <c r="P219" s="86">
        <f t="shared" si="97"/>
        <v>192</v>
      </c>
      <c r="Q219" s="277">
        <v>48</v>
      </c>
      <c r="R219" s="277">
        <v>48</v>
      </c>
      <c r="S219" s="277">
        <v>48</v>
      </c>
      <c r="T219" s="483">
        <v>48</v>
      </c>
      <c r="U219" s="500">
        <f>G219+H219</f>
        <v>180</v>
      </c>
      <c r="V219" s="485">
        <v>-60</v>
      </c>
      <c r="W219" s="427">
        <v>16</v>
      </c>
      <c r="X219" s="524"/>
      <c r="Y219" s="500"/>
      <c r="Z219" s="530"/>
      <c r="AA219" s="398"/>
      <c r="AB219" s="286"/>
      <c r="AD219" s="274">
        <f t="shared" ref="AD219" si="98">AE219+AF219+AG219+AH219</f>
        <v>20</v>
      </c>
      <c r="AE219" s="137">
        <v>10</v>
      </c>
      <c r="AF219" s="137">
        <v>10</v>
      </c>
      <c r="AG219" s="137"/>
      <c r="AH219" s="832"/>
      <c r="AI219" s="990" t="s">
        <v>501</v>
      </c>
      <c r="AJ219" s="986">
        <f t="shared" si="95"/>
        <v>280</v>
      </c>
      <c r="AK219" s="137">
        <f>G219-AE219</f>
        <v>110</v>
      </c>
      <c r="AL219" s="137">
        <f t="shared" ref="AL219:AN219" si="99">H219-AF219</f>
        <v>50</v>
      </c>
      <c r="AM219" s="137">
        <f t="shared" si="99"/>
        <v>60</v>
      </c>
      <c r="AN219" s="137">
        <f t="shared" si="99"/>
        <v>60</v>
      </c>
    </row>
    <row r="220" spans="1:40" s="18" customFormat="1" ht="13.5" thickBot="1" x14ac:dyDescent="0.25">
      <c r="A220" s="139" t="s">
        <v>500</v>
      </c>
      <c r="B220" s="140" t="s">
        <v>499</v>
      </c>
      <c r="C220" s="912">
        <f t="shared" ref="C220:N220" si="100">C221+C222+C223+C224+C225+C226+C227</f>
        <v>165</v>
      </c>
      <c r="D220" s="558">
        <f t="shared" si="100"/>
        <v>0</v>
      </c>
      <c r="E220" s="528">
        <f t="shared" si="100"/>
        <v>165</v>
      </c>
      <c r="F220" s="141">
        <f t="shared" si="100"/>
        <v>0</v>
      </c>
      <c r="G220" s="141">
        <f t="shared" si="100"/>
        <v>0</v>
      </c>
      <c r="H220" s="141">
        <f t="shared" si="100"/>
        <v>0</v>
      </c>
      <c r="I220" s="141">
        <f t="shared" si="100"/>
        <v>0</v>
      </c>
      <c r="J220" s="141">
        <f t="shared" si="100"/>
        <v>0</v>
      </c>
      <c r="K220" s="570">
        <f t="shared" si="100"/>
        <v>0</v>
      </c>
      <c r="L220" s="42">
        <f t="shared" si="100"/>
        <v>0</v>
      </c>
      <c r="M220" s="42">
        <f t="shared" si="100"/>
        <v>0</v>
      </c>
      <c r="N220" s="42">
        <f t="shared" si="100"/>
        <v>0</v>
      </c>
      <c r="O220" s="19"/>
      <c r="P220" s="86">
        <f t="shared" si="97"/>
        <v>0</v>
      </c>
      <c r="Q220" s="407"/>
      <c r="R220" s="407"/>
      <c r="S220" s="407"/>
      <c r="T220" s="476"/>
      <c r="U220" s="501">
        <f>G220+H220</f>
        <v>0</v>
      </c>
      <c r="V220" s="488"/>
      <c r="W220" s="458"/>
      <c r="X220" s="525"/>
      <c r="Y220" s="406"/>
      <c r="AA220" s="537"/>
      <c r="AB220" s="537"/>
      <c r="AD220" s="982"/>
      <c r="AI220" s="989"/>
      <c r="AJ220" s="982"/>
    </row>
    <row r="221" spans="1:40" ht="13.5" hidden="1" thickBot="1" x14ac:dyDescent="0.25">
      <c r="A221" s="619" t="s">
        <v>498</v>
      </c>
      <c r="B221" s="620" t="s">
        <v>497</v>
      </c>
      <c r="C221" s="621"/>
      <c r="D221" s="15"/>
      <c r="E221" s="15">
        <f t="shared" ref="E221:E227" si="101">C221+D221</f>
        <v>0</v>
      </c>
      <c r="F221" s="621">
        <f t="shared" ref="F221:F227" si="102">G221+H221+I221+J221</f>
        <v>0</v>
      </c>
      <c r="G221" s="621"/>
      <c r="H221" s="621"/>
      <c r="I221" s="621"/>
      <c r="J221" s="621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40" ht="13.5" hidden="1" thickBot="1" x14ac:dyDescent="0.25">
      <c r="A222" s="17" t="s">
        <v>496</v>
      </c>
      <c r="B222" s="16" t="s">
        <v>495</v>
      </c>
      <c r="C222" s="15"/>
      <c r="D222" s="15"/>
      <c r="E222" s="15">
        <f t="shared" si="101"/>
        <v>0</v>
      </c>
      <c r="F222" s="15">
        <f t="shared" si="102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40" ht="13.5" hidden="1" thickBot="1" x14ac:dyDescent="0.25">
      <c r="A223" s="17" t="s">
        <v>494</v>
      </c>
      <c r="B223" s="16" t="s">
        <v>493</v>
      </c>
      <c r="C223" s="15"/>
      <c r="D223" s="15"/>
      <c r="E223" s="15">
        <f t="shared" si="101"/>
        <v>0</v>
      </c>
      <c r="F223" s="15">
        <f t="shared" si="102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40" ht="13.5" hidden="1" thickBot="1" x14ac:dyDescent="0.25">
      <c r="A224" s="17" t="s">
        <v>492</v>
      </c>
      <c r="B224" s="16" t="s">
        <v>491</v>
      </c>
      <c r="C224" s="15"/>
      <c r="D224" s="15"/>
      <c r="E224" s="15">
        <f t="shared" si="101"/>
        <v>0</v>
      </c>
      <c r="F224" s="15">
        <f t="shared" si="102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40" ht="13.5" hidden="1" thickBot="1" x14ac:dyDescent="0.25">
      <c r="A225" s="591" t="s">
        <v>490</v>
      </c>
      <c r="B225" s="592" t="s">
        <v>489</v>
      </c>
      <c r="C225" s="593"/>
      <c r="D225" s="15"/>
      <c r="E225" s="15">
        <f t="shared" si="101"/>
        <v>0</v>
      </c>
      <c r="F225" s="593">
        <f t="shared" si="102"/>
        <v>0</v>
      </c>
      <c r="G225" s="593"/>
      <c r="H225" s="593"/>
      <c r="I225" s="593"/>
      <c r="J225" s="593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40" ht="13.5" thickBot="1" x14ac:dyDescent="0.25">
      <c r="A226" s="135" t="s">
        <v>488</v>
      </c>
      <c r="B226" s="136" t="s">
        <v>487</v>
      </c>
      <c r="C226" s="925">
        <v>165</v>
      </c>
      <c r="D226" s="571"/>
      <c r="E226" s="832">
        <f t="shared" si="101"/>
        <v>165</v>
      </c>
      <c r="F226" s="137">
        <f t="shared" si="102"/>
        <v>0</v>
      </c>
      <c r="G226" s="137">
        <v>0</v>
      </c>
      <c r="H226" s="137">
        <v>0</v>
      </c>
      <c r="I226" s="137">
        <v>0</v>
      </c>
      <c r="J226" s="137">
        <v>0</v>
      </c>
      <c r="K226" s="568">
        <v>0</v>
      </c>
      <c r="L226" s="968">
        <v>0</v>
      </c>
      <c r="M226" s="968">
        <v>0</v>
      </c>
      <c r="N226" s="968">
        <v>0</v>
      </c>
      <c r="O226" s="2">
        <v>1</v>
      </c>
      <c r="P226" s="86">
        <f>Q226+R226+S226+T226</f>
        <v>0</v>
      </c>
      <c r="Q226" s="400"/>
      <c r="R226" s="398"/>
      <c r="S226" s="398"/>
      <c r="T226" s="477"/>
      <c r="U226" s="499">
        <f>G226+H226</f>
        <v>0</v>
      </c>
      <c r="V226" s="486"/>
      <c r="W226" s="457"/>
      <c r="X226" s="526" t="s">
        <v>958</v>
      </c>
      <c r="Y226" s="499"/>
      <c r="AA226" s="286"/>
      <c r="AB226" s="286"/>
      <c r="AD226" s="274">
        <f t="shared" ref="AD226" si="103">AE226+AF226+AG226+AH226</f>
        <v>0</v>
      </c>
      <c r="AE226" s="137"/>
      <c r="AF226" s="137"/>
      <c r="AG226" s="137"/>
      <c r="AH226" s="832"/>
      <c r="AI226" s="991"/>
      <c r="AJ226" s="987"/>
      <c r="AK226" s="399"/>
      <c r="AL226" s="399"/>
      <c r="AM226" s="399"/>
      <c r="AN226" s="399"/>
    </row>
    <row r="227" spans="1:40" ht="13.5" hidden="1" thickBot="1" x14ac:dyDescent="0.25">
      <c r="A227" s="616" t="s">
        <v>486</v>
      </c>
      <c r="B227" s="617" t="s">
        <v>485</v>
      </c>
      <c r="C227" s="618"/>
      <c r="D227" s="15"/>
      <c r="E227" s="15">
        <f t="shared" si="101"/>
        <v>0</v>
      </c>
      <c r="F227" s="618">
        <f t="shared" si="102"/>
        <v>0</v>
      </c>
      <c r="G227" s="618"/>
      <c r="H227" s="618"/>
      <c r="I227" s="618"/>
      <c r="J227" s="618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40" s="18" customFormat="1" ht="13.5" thickBot="1" x14ac:dyDescent="0.25">
      <c r="A228" s="139" t="s">
        <v>484</v>
      </c>
      <c r="B228" s="140" t="s">
        <v>483</v>
      </c>
      <c r="C228" s="927">
        <f t="shared" ref="C228:N228" si="104">C229+C230+C231+C232+C234+C233+C235</f>
        <v>285</v>
      </c>
      <c r="D228" s="558">
        <f t="shared" si="104"/>
        <v>0</v>
      </c>
      <c r="E228" s="528">
        <f t="shared" si="104"/>
        <v>285</v>
      </c>
      <c r="F228" s="141">
        <f t="shared" si="104"/>
        <v>300</v>
      </c>
      <c r="G228" s="141">
        <f t="shared" si="104"/>
        <v>80</v>
      </c>
      <c r="H228" s="141">
        <f t="shared" si="104"/>
        <v>80</v>
      </c>
      <c r="I228" s="141">
        <f t="shared" si="104"/>
        <v>80</v>
      </c>
      <c r="J228" s="141">
        <f t="shared" si="104"/>
        <v>60</v>
      </c>
      <c r="K228" s="570">
        <f t="shared" si="104"/>
        <v>0</v>
      </c>
      <c r="L228" s="42">
        <f t="shared" si="104"/>
        <v>0</v>
      </c>
      <c r="M228" s="42">
        <f t="shared" si="104"/>
        <v>0</v>
      </c>
      <c r="N228" s="42">
        <f t="shared" si="104"/>
        <v>0</v>
      </c>
      <c r="O228" s="19"/>
      <c r="P228" s="86">
        <f>Q228+R228+S228+T228</f>
        <v>0</v>
      </c>
      <c r="Q228" s="408"/>
      <c r="R228" s="407"/>
      <c r="S228" s="407"/>
      <c r="T228" s="476"/>
      <c r="U228" s="501">
        <f>G228+H228</f>
        <v>160</v>
      </c>
      <c r="V228" s="488"/>
      <c r="W228" s="458"/>
      <c r="X228" s="525"/>
      <c r="Y228" s="406"/>
      <c r="AA228" s="537"/>
      <c r="AB228" s="537"/>
      <c r="AD228" s="272">
        <f t="shared" ref="AD228:AN228" si="105">AD229+AD230+AD231+AD232+AD234+AD233+AD235</f>
        <v>30</v>
      </c>
      <c r="AE228" s="141">
        <f t="shared" si="105"/>
        <v>10</v>
      </c>
      <c r="AF228" s="141">
        <f t="shared" si="105"/>
        <v>10</v>
      </c>
      <c r="AG228" s="141">
        <f t="shared" si="105"/>
        <v>10</v>
      </c>
      <c r="AH228" s="528">
        <f t="shared" si="105"/>
        <v>0</v>
      </c>
      <c r="AI228" s="989">
        <v>10.029999999999999</v>
      </c>
      <c r="AJ228" s="985">
        <f t="shared" si="105"/>
        <v>270</v>
      </c>
      <c r="AK228" s="141">
        <f t="shared" si="105"/>
        <v>70</v>
      </c>
      <c r="AL228" s="141">
        <f t="shared" si="105"/>
        <v>70</v>
      </c>
      <c r="AM228" s="141">
        <f t="shared" si="105"/>
        <v>70</v>
      </c>
      <c r="AN228" s="141">
        <f t="shared" si="105"/>
        <v>60</v>
      </c>
    </row>
    <row r="229" spans="1:40" ht="13.5" hidden="1" thickBot="1" x14ac:dyDescent="0.25">
      <c r="A229" s="625" t="s">
        <v>482</v>
      </c>
      <c r="B229" s="626" t="s">
        <v>481</v>
      </c>
      <c r="C229" s="624"/>
      <c r="D229" s="28"/>
      <c r="E229" s="48">
        <f t="shared" ref="E229:E235" si="106">C229+D229</f>
        <v>0</v>
      </c>
      <c r="F229" s="627">
        <f t="shared" ref="F229:F235" si="107">G229+H229+I229+J229</f>
        <v>0</v>
      </c>
      <c r="G229" s="627"/>
      <c r="H229" s="627"/>
      <c r="I229" s="627"/>
      <c r="J229" s="627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40" ht="13.5" hidden="1" thickBot="1" x14ac:dyDescent="0.25">
      <c r="A230" s="51" t="s">
        <v>480</v>
      </c>
      <c r="B230" s="50" t="s">
        <v>479</v>
      </c>
      <c r="C230" s="28"/>
      <c r="D230" s="28"/>
      <c r="E230" s="48">
        <f t="shared" si="106"/>
        <v>0</v>
      </c>
      <c r="F230" s="48">
        <f t="shared" si="107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40" ht="13.5" hidden="1" thickBot="1" x14ac:dyDescent="0.25">
      <c r="A231" s="51" t="s">
        <v>478</v>
      </c>
      <c r="B231" s="50" t="s">
        <v>477</v>
      </c>
      <c r="C231" s="28"/>
      <c r="D231" s="28"/>
      <c r="E231" s="48">
        <f t="shared" si="106"/>
        <v>0</v>
      </c>
      <c r="F231" s="48">
        <f t="shared" si="107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40" ht="13.5" hidden="1" thickBot="1" x14ac:dyDescent="0.25">
      <c r="A232" s="51" t="s">
        <v>476</v>
      </c>
      <c r="B232" s="50" t="s">
        <v>475</v>
      </c>
      <c r="C232" s="28"/>
      <c r="D232" s="28"/>
      <c r="E232" s="48">
        <f t="shared" si="106"/>
        <v>0</v>
      </c>
      <c r="F232" s="48">
        <f t="shared" si="107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40" ht="13.5" hidden="1" thickBot="1" x14ac:dyDescent="0.25">
      <c r="A233" s="597" t="s">
        <v>474</v>
      </c>
      <c r="B233" s="598" t="s">
        <v>473</v>
      </c>
      <c r="C233" s="596"/>
      <c r="D233" s="28"/>
      <c r="E233" s="48">
        <f t="shared" si="106"/>
        <v>0</v>
      </c>
      <c r="F233" s="599">
        <f t="shared" si="107"/>
        <v>0</v>
      </c>
      <c r="G233" s="599"/>
      <c r="H233" s="599"/>
      <c r="I233" s="599"/>
      <c r="J233" s="599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40" ht="13.5" thickBot="1" x14ac:dyDescent="0.25">
      <c r="A234" s="135" t="s">
        <v>472</v>
      </c>
      <c r="B234" s="138" t="s">
        <v>471</v>
      </c>
      <c r="C234" s="925">
        <v>285</v>
      </c>
      <c r="D234" s="562"/>
      <c r="E234" s="832">
        <f t="shared" si="106"/>
        <v>285</v>
      </c>
      <c r="F234" s="137">
        <f t="shared" si="107"/>
        <v>300</v>
      </c>
      <c r="G234" s="137">
        <v>80</v>
      </c>
      <c r="H234" s="137">
        <v>80</v>
      </c>
      <c r="I234" s="137">
        <v>80</v>
      </c>
      <c r="J234" s="137">
        <v>60</v>
      </c>
      <c r="K234" s="568">
        <v>0</v>
      </c>
      <c r="L234" s="968">
        <v>0</v>
      </c>
      <c r="M234" s="968">
        <v>0</v>
      </c>
      <c r="N234" s="968">
        <v>0</v>
      </c>
      <c r="O234" s="2">
        <v>1</v>
      </c>
      <c r="P234" s="86">
        <f>Q234+R234+S234+T234</f>
        <v>0</v>
      </c>
      <c r="Q234" s="277"/>
      <c r="R234" s="398"/>
      <c r="S234" s="398"/>
      <c r="T234" s="477"/>
      <c r="U234" s="499">
        <f>G234+H234</f>
        <v>160</v>
      </c>
      <c r="V234" s="486"/>
      <c r="W234" s="456">
        <v>20</v>
      </c>
      <c r="X234" s="523">
        <v>30</v>
      </c>
      <c r="Y234" s="499"/>
      <c r="AA234" s="286"/>
      <c r="AB234" s="286"/>
      <c r="AD234" s="274">
        <f t="shared" ref="AD234" si="108">AE234+AF234+AG234+AH234</f>
        <v>30</v>
      </c>
      <c r="AE234" s="137">
        <v>10</v>
      </c>
      <c r="AF234" s="137">
        <v>10</v>
      </c>
      <c r="AG234" s="137">
        <v>10</v>
      </c>
      <c r="AH234" s="832"/>
      <c r="AI234" s="991" t="s">
        <v>471</v>
      </c>
      <c r="AJ234" s="986">
        <f t="shared" ref="AJ234" si="109">AK234+AL234+AM234+AN234</f>
        <v>270</v>
      </c>
      <c r="AK234" s="137">
        <f>G234-AE234</f>
        <v>70</v>
      </c>
      <c r="AL234" s="137">
        <f t="shared" ref="AL234:AN234" si="110">H234-AF234</f>
        <v>70</v>
      </c>
      <c r="AM234" s="137">
        <f t="shared" si="110"/>
        <v>70</v>
      </c>
      <c r="AN234" s="137">
        <f t="shared" si="110"/>
        <v>60</v>
      </c>
    </row>
    <row r="235" spans="1:40" ht="13.5" hidden="1" thickBot="1" x14ac:dyDescent="0.25">
      <c r="A235" s="616" t="s">
        <v>470</v>
      </c>
      <c r="B235" s="628" t="s">
        <v>469</v>
      </c>
      <c r="C235" s="618"/>
      <c r="D235" s="15"/>
      <c r="E235" s="15">
        <f t="shared" si="106"/>
        <v>0</v>
      </c>
      <c r="F235" s="618">
        <f t="shared" si="107"/>
        <v>0</v>
      </c>
      <c r="G235" s="618"/>
      <c r="H235" s="618"/>
      <c r="I235" s="618"/>
      <c r="J235" s="618"/>
      <c r="K235" s="15">
        <v>0</v>
      </c>
      <c r="L235" s="15">
        <v>0</v>
      </c>
      <c r="M235" s="15">
        <v>0</v>
      </c>
      <c r="N235" s="15">
        <v>0</v>
      </c>
      <c r="O235" s="2">
        <v>1</v>
      </c>
    </row>
    <row r="236" spans="1:40" s="8" customFormat="1" ht="12" customHeight="1" x14ac:dyDescent="0.2">
      <c r="A236" s="254" t="s">
        <v>468</v>
      </c>
      <c r="B236" s="255" t="s">
        <v>467</v>
      </c>
      <c r="C236" s="928">
        <f t="shared" ref="C236:X236" si="111">C237+C248+C249+C252+C257+C261+C264+C265+C266+C267+C268+C269+C270+C271+C272+C273+C274+C275+C276+C277+C278+C281+C282+C283</f>
        <v>3299</v>
      </c>
      <c r="D236" s="561">
        <f t="shared" si="111"/>
        <v>0</v>
      </c>
      <c r="E236" s="527">
        <f t="shared" si="111"/>
        <v>3299</v>
      </c>
      <c r="F236" s="256">
        <f t="shared" si="111"/>
        <v>2969</v>
      </c>
      <c r="G236" s="256">
        <f t="shared" si="111"/>
        <v>900</v>
      </c>
      <c r="H236" s="256">
        <f t="shared" si="111"/>
        <v>780</v>
      </c>
      <c r="I236" s="256">
        <f t="shared" si="111"/>
        <v>694</v>
      </c>
      <c r="J236" s="256">
        <f t="shared" si="111"/>
        <v>595</v>
      </c>
      <c r="K236" s="561">
        <f t="shared" si="111"/>
        <v>0</v>
      </c>
      <c r="L236" s="141">
        <f t="shared" si="111"/>
        <v>2900</v>
      </c>
      <c r="M236" s="141">
        <f t="shared" si="111"/>
        <v>3000</v>
      </c>
      <c r="N236" s="141">
        <f t="shared" si="111"/>
        <v>3100</v>
      </c>
      <c r="O236" s="256">
        <f t="shared" si="111"/>
        <v>30</v>
      </c>
      <c r="P236" s="256">
        <f t="shared" si="111"/>
        <v>24</v>
      </c>
      <c r="Q236" s="256">
        <f t="shared" si="111"/>
        <v>72</v>
      </c>
      <c r="R236" s="256">
        <f t="shared" si="111"/>
        <v>6</v>
      </c>
      <c r="S236" s="256">
        <f t="shared" si="111"/>
        <v>6</v>
      </c>
      <c r="T236" s="256">
        <f t="shared" si="111"/>
        <v>6</v>
      </c>
      <c r="U236" s="256">
        <f t="shared" si="111"/>
        <v>1680</v>
      </c>
      <c r="V236" s="256" t="e">
        <f t="shared" si="111"/>
        <v>#VALUE!</v>
      </c>
      <c r="W236" s="256">
        <f t="shared" si="111"/>
        <v>0</v>
      </c>
      <c r="X236" s="527">
        <f t="shared" si="111"/>
        <v>0</v>
      </c>
      <c r="Y236" s="256"/>
      <c r="Z236" s="510"/>
      <c r="AA236" s="287"/>
      <c r="AB236" s="287"/>
    </row>
    <row r="237" spans="1:40" s="18" customFormat="1" x14ac:dyDescent="0.2">
      <c r="A237" s="139" t="s">
        <v>466</v>
      </c>
      <c r="B237" s="140" t="s">
        <v>465</v>
      </c>
      <c r="C237" s="921">
        <f t="shared" ref="C237:X237" si="112">C238+C239+C240+C241+C242+C243+C244+C245+C246+C247</f>
        <v>1560</v>
      </c>
      <c r="D237" s="558">
        <f t="shared" si="112"/>
        <v>0</v>
      </c>
      <c r="E237" s="528">
        <f t="shared" si="112"/>
        <v>1560</v>
      </c>
      <c r="F237" s="141">
        <f t="shared" si="112"/>
        <v>1408</v>
      </c>
      <c r="G237" s="141">
        <f t="shared" si="112"/>
        <v>389</v>
      </c>
      <c r="H237" s="141">
        <f t="shared" si="112"/>
        <v>386</v>
      </c>
      <c r="I237" s="141">
        <f t="shared" si="112"/>
        <v>320</v>
      </c>
      <c r="J237" s="141">
        <f t="shared" si="112"/>
        <v>313</v>
      </c>
      <c r="K237" s="558">
        <f t="shared" si="112"/>
        <v>0</v>
      </c>
      <c r="L237" s="141">
        <f t="shared" si="112"/>
        <v>2900</v>
      </c>
      <c r="M237" s="141">
        <f t="shared" si="112"/>
        <v>3000</v>
      </c>
      <c r="N237" s="141">
        <f t="shared" si="112"/>
        <v>3100</v>
      </c>
      <c r="O237" s="141">
        <f t="shared" si="112"/>
        <v>9</v>
      </c>
      <c r="P237" s="141">
        <f t="shared" si="112"/>
        <v>24</v>
      </c>
      <c r="Q237" s="141">
        <f t="shared" si="112"/>
        <v>9</v>
      </c>
      <c r="R237" s="141">
        <f t="shared" si="112"/>
        <v>6</v>
      </c>
      <c r="S237" s="141">
        <f t="shared" si="112"/>
        <v>6</v>
      </c>
      <c r="T237" s="141">
        <f t="shared" si="112"/>
        <v>6</v>
      </c>
      <c r="U237" s="141">
        <f t="shared" si="112"/>
        <v>775</v>
      </c>
      <c r="V237" s="141" t="e">
        <f t="shared" si="112"/>
        <v>#VALUE!</v>
      </c>
      <c r="W237" s="141">
        <f t="shared" si="112"/>
        <v>0</v>
      </c>
      <c r="X237" s="528">
        <f t="shared" si="112"/>
        <v>0</v>
      </c>
      <c r="Y237" s="141"/>
      <c r="AA237" s="537"/>
      <c r="AB237" s="537"/>
    </row>
    <row r="238" spans="1:40" s="31" customFormat="1" x14ac:dyDescent="0.2">
      <c r="A238" s="135" t="s">
        <v>464</v>
      </c>
      <c r="B238" s="136" t="s">
        <v>463</v>
      </c>
      <c r="C238" s="929">
        <v>30</v>
      </c>
      <c r="D238" s="561"/>
      <c r="E238" s="832">
        <f t="shared" ref="E238:E248" si="113">C238+D238</f>
        <v>30</v>
      </c>
      <c r="F238" s="137">
        <f t="shared" ref="F238:F248" si="114">G238+H238+I238+J238</f>
        <v>30</v>
      </c>
      <c r="G238" s="137">
        <v>8</v>
      </c>
      <c r="H238" s="137">
        <v>8</v>
      </c>
      <c r="I238" s="137">
        <v>6</v>
      </c>
      <c r="J238" s="137">
        <v>8</v>
      </c>
      <c r="K238" s="567">
        <v>0</v>
      </c>
      <c r="L238" s="968">
        <v>2900</v>
      </c>
      <c r="M238" s="968">
        <v>3000</v>
      </c>
      <c r="N238" s="968">
        <v>3100</v>
      </c>
      <c r="O238" s="47"/>
      <c r="P238" s="417"/>
      <c r="Q238" s="291"/>
      <c r="R238" s="264"/>
      <c r="S238" s="265"/>
      <c r="T238" s="239"/>
      <c r="U238" s="499">
        <f t="shared" ref="U238:U243" si="115">G238+H238</f>
        <v>16</v>
      </c>
      <c r="V238" s="31" t="s">
        <v>958</v>
      </c>
      <c r="Y238" s="500"/>
      <c r="AA238" s="286"/>
      <c r="AB238" s="286"/>
    </row>
    <row r="239" spans="1:40" s="31" customFormat="1" x14ac:dyDescent="0.2">
      <c r="A239" s="135" t="s">
        <v>462</v>
      </c>
      <c r="B239" s="136" t="s">
        <v>461</v>
      </c>
      <c r="C239" s="926">
        <v>20</v>
      </c>
      <c r="D239" s="561"/>
      <c r="E239" s="832">
        <f t="shared" si="113"/>
        <v>20</v>
      </c>
      <c r="F239" s="137">
        <f t="shared" si="114"/>
        <v>20</v>
      </c>
      <c r="G239" s="137">
        <v>5</v>
      </c>
      <c r="H239" s="137">
        <v>5</v>
      </c>
      <c r="I239" s="137">
        <v>5</v>
      </c>
      <c r="J239" s="137">
        <v>5</v>
      </c>
      <c r="K239" s="567">
        <v>0</v>
      </c>
      <c r="L239" s="968">
        <v>0</v>
      </c>
      <c r="M239" s="968">
        <v>0</v>
      </c>
      <c r="N239" s="968">
        <v>0</v>
      </c>
      <c r="O239" s="47">
        <v>1</v>
      </c>
      <c r="P239" s="417"/>
      <c r="Q239" s="245"/>
      <c r="R239" s="264"/>
      <c r="S239" s="265"/>
      <c r="T239" s="239"/>
      <c r="U239" s="499">
        <f t="shared" si="115"/>
        <v>10</v>
      </c>
      <c r="Y239" s="500"/>
      <c r="AA239" s="286"/>
      <c r="AB239" s="286"/>
    </row>
    <row r="240" spans="1:40" s="31" customFormat="1" x14ac:dyDescent="0.2">
      <c r="A240" s="135" t="s">
        <v>460</v>
      </c>
      <c r="B240" s="136" t="s">
        <v>459</v>
      </c>
      <c r="C240" s="926">
        <v>400</v>
      </c>
      <c r="D240" s="572"/>
      <c r="E240" s="832">
        <f t="shared" si="113"/>
        <v>400</v>
      </c>
      <c r="F240" s="137">
        <f t="shared" si="114"/>
        <v>340</v>
      </c>
      <c r="G240" s="137">
        <v>140</v>
      </c>
      <c r="H240" s="137">
        <v>100</v>
      </c>
      <c r="I240" s="137">
        <v>50</v>
      </c>
      <c r="J240" s="137">
        <v>50</v>
      </c>
      <c r="K240" s="567">
        <v>0</v>
      </c>
      <c r="L240" s="968">
        <v>0</v>
      </c>
      <c r="M240" s="968">
        <v>0</v>
      </c>
      <c r="N240" s="968">
        <v>0</v>
      </c>
      <c r="O240" s="47">
        <v>1</v>
      </c>
      <c r="P240" s="417"/>
      <c r="Q240" s="291"/>
      <c r="R240" s="291"/>
      <c r="S240" s="265"/>
      <c r="T240" s="239"/>
      <c r="U240" s="499">
        <f t="shared" si="115"/>
        <v>240</v>
      </c>
      <c r="Y240" s="500"/>
      <c r="Z240" s="530"/>
      <c r="AA240" s="398"/>
      <c r="AB240" s="286"/>
      <c r="AC240" s="977">
        <v>20</v>
      </c>
      <c r="AD240" s="977">
        <v>-20</v>
      </c>
    </row>
    <row r="241" spans="1:30" s="31" customFormat="1" x14ac:dyDescent="0.2">
      <c r="A241" s="135" t="s">
        <v>458</v>
      </c>
      <c r="B241" s="136" t="s">
        <v>457</v>
      </c>
      <c r="C241" s="926">
        <v>100</v>
      </c>
      <c r="D241" s="572"/>
      <c r="E241" s="832">
        <f t="shared" si="113"/>
        <v>100</v>
      </c>
      <c r="F241" s="137">
        <f t="shared" si="114"/>
        <v>100</v>
      </c>
      <c r="G241" s="137">
        <v>30</v>
      </c>
      <c r="H241" s="137">
        <v>20</v>
      </c>
      <c r="I241" s="137">
        <v>30</v>
      </c>
      <c r="J241" s="137">
        <v>20</v>
      </c>
      <c r="K241" s="567">
        <v>0</v>
      </c>
      <c r="L241" s="968">
        <v>0</v>
      </c>
      <c r="M241" s="968">
        <v>0</v>
      </c>
      <c r="N241" s="968">
        <v>0</v>
      </c>
      <c r="O241" s="47">
        <v>1</v>
      </c>
      <c r="P241" s="417"/>
      <c r="Q241" s="275"/>
      <c r="R241" s="240"/>
      <c r="S241" s="239"/>
      <c r="T241" s="239"/>
      <c r="U241" s="499">
        <f t="shared" si="115"/>
        <v>50</v>
      </c>
      <c r="Y241" s="500"/>
      <c r="Z241" s="530"/>
      <c r="AA241" s="398"/>
      <c r="AB241" s="286"/>
    </row>
    <row r="242" spans="1:30" s="31" customFormat="1" x14ac:dyDescent="0.2">
      <c r="A242" s="135" t="s">
        <v>456</v>
      </c>
      <c r="B242" s="136" t="s">
        <v>455</v>
      </c>
      <c r="C242" s="926">
        <v>60</v>
      </c>
      <c r="D242" s="572"/>
      <c r="E242" s="832">
        <f t="shared" si="113"/>
        <v>60</v>
      </c>
      <c r="F242" s="137">
        <f t="shared" si="114"/>
        <v>60</v>
      </c>
      <c r="G242" s="137">
        <v>15</v>
      </c>
      <c r="H242" s="137">
        <v>15</v>
      </c>
      <c r="I242" s="137">
        <v>15</v>
      </c>
      <c r="J242" s="137">
        <v>15</v>
      </c>
      <c r="K242" s="567">
        <v>0</v>
      </c>
      <c r="L242" s="968">
        <v>0</v>
      </c>
      <c r="M242" s="968">
        <v>0</v>
      </c>
      <c r="N242" s="968">
        <v>0</v>
      </c>
      <c r="O242" s="47">
        <v>1</v>
      </c>
      <c r="P242" s="417"/>
      <c r="Q242" s="275"/>
      <c r="R242" s="240"/>
      <c r="S242" s="239"/>
      <c r="T242" s="239"/>
      <c r="U242" s="499">
        <f t="shared" si="115"/>
        <v>30</v>
      </c>
      <c r="Y242" s="500"/>
      <c r="AA242" s="286"/>
      <c r="AB242" s="286"/>
    </row>
    <row r="243" spans="1:30" s="31" customFormat="1" ht="13.5" thickBot="1" x14ac:dyDescent="0.25">
      <c r="A243" s="135" t="s">
        <v>454</v>
      </c>
      <c r="B243" s="136" t="s">
        <v>453</v>
      </c>
      <c r="C243" s="924">
        <v>10</v>
      </c>
      <c r="D243" s="562"/>
      <c r="E243" s="832">
        <f t="shared" si="113"/>
        <v>10</v>
      </c>
      <c r="F243" s="137">
        <f t="shared" si="114"/>
        <v>10</v>
      </c>
      <c r="G243" s="137">
        <v>6</v>
      </c>
      <c r="H243" s="137">
        <v>2</v>
      </c>
      <c r="I243" s="137">
        <v>0</v>
      </c>
      <c r="J243" s="137">
        <v>2</v>
      </c>
      <c r="K243" s="567">
        <v>0</v>
      </c>
      <c r="L243" s="968">
        <v>0</v>
      </c>
      <c r="M243" s="968">
        <v>0</v>
      </c>
      <c r="N243" s="968">
        <v>0</v>
      </c>
      <c r="O243" s="47">
        <v>1</v>
      </c>
      <c r="P243" s="417"/>
      <c r="Q243" s="275"/>
      <c r="R243" s="240"/>
      <c r="S243" s="239"/>
      <c r="T243" s="239"/>
      <c r="U243" s="499">
        <f t="shared" si="115"/>
        <v>8</v>
      </c>
      <c r="Y243" s="500"/>
      <c r="AA243" s="286"/>
      <c r="AB243" s="286"/>
    </row>
    <row r="244" spans="1:30" s="31" customFormat="1" ht="13.5" hidden="1" thickBot="1" x14ac:dyDescent="0.25">
      <c r="A244" s="629" t="s">
        <v>452</v>
      </c>
      <c r="B244" s="630" t="s">
        <v>451</v>
      </c>
      <c r="C244" s="631"/>
      <c r="D244" s="28"/>
      <c r="E244" s="28">
        <f t="shared" si="113"/>
        <v>0</v>
      </c>
      <c r="F244" s="631">
        <f t="shared" si="114"/>
        <v>0</v>
      </c>
      <c r="G244" s="631"/>
      <c r="H244" s="631"/>
      <c r="I244" s="631"/>
      <c r="J244" s="631"/>
      <c r="K244" s="28">
        <v>0</v>
      </c>
      <c r="L244" s="28">
        <v>0</v>
      </c>
      <c r="M244" s="28">
        <v>0</v>
      </c>
      <c r="N244" s="28">
        <v>0</v>
      </c>
      <c r="O244" s="47">
        <v>1</v>
      </c>
      <c r="Q244" s="268">
        <v>3</v>
      </c>
    </row>
    <row r="245" spans="1:30" s="31" customFormat="1" x14ac:dyDescent="0.2">
      <c r="A245" s="135" t="s">
        <v>450</v>
      </c>
      <c r="B245" s="136" t="s">
        <v>449</v>
      </c>
      <c r="C245" s="923">
        <v>12</v>
      </c>
      <c r="D245" s="562"/>
      <c r="E245" s="832">
        <f t="shared" si="113"/>
        <v>12</v>
      </c>
      <c r="F245" s="137">
        <f t="shared" si="114"/>
        <v>12</v>
      </c>
      <c r="G245" s="137">
        <v>3</v>
      </c>
      <c r="H245" s="137">
        <v>4</v>
      </c>
      <c r="I245" s="137">
        <v>3</v>
      </c>
      <c r="J245" s="137">
        <v>2</v>
      </c>
      <c r="K245" s="567">
        <v>0</v>
      </c>
      <c r="L245" s="968">
        <v>0</v>
      </c>
      <c r="M245" s="968">
        <v>0</v>
      </c>
      <c r="N245" s="968">
        <v>0</v>
      </c>
      <c r="O245" s="47">
        <v>1</v>
      </c>
      <c r="P245" s="417"/>
      <c r="Q245" s="275"/>
      <c r="R245" s="240"/>
      <c r="S245" s="239"/>
      <c r="T245" s="239"/>
      <c r="U245" s="499">
        <f t="shared" ref="U245:U250" si="116">G245+H245</f>
        <v>7</v>
      </c>
      <c r="Y245" s="500"/>
      <c r="AA245" s="286"/>
      <c r="AB245" s="286"/>
    </row>
    <row r="246" spans="1:30" s="31" customFormat="1" x14ac:dyDescent="0.2">
      <c r="A246" s="135" t="s">
        <v>448</v>
      </c>
      <c r="B246" s="136" t="s">
        <v>447</v>
      </c>
      <c r="C246" s="926">
        <v>920</v>
      </c>
      <c r="D246" s="572"/>
      <c r="E246" s="832">
        <f t="shared" si="113"/>
        <v>920</v>
      </c>
      <c r="F246" s="137">
        <f t="shared" si="114"/>
        <v>830</v>
      </c>
      <c r="G246" s="137">
        <v>180</v>
      </c>
      <c r="H246" s="137">
        <v>230</v>
      </c>
      <c r="I246" s="137">
        <v>210</v>
      </c>
      <c r="J246" s="329">
        <v>210</v>
      </c>
      <c r="K246" s="567">
        <v>0</v>
      </c>
      <c r="L246" s="968">
        <v>0</v>
      </c>
      <c r="M246" s="968">
        <v>0</v>
      </c>
      <c r="N246" s="968">
        <v>0</v>
      </c>
      <c r="O246" s="47">
        <v>1</v>
      </c>
      <c r="P246" s="422">
        <f t="shared" ref="P246" si="117">Q246+R246+S246+T246</f>
        <v>24</v>
      </c>
      <c r="Q246" s="427">
        <v>6</v>
      </c>
      <c r="R246" s="427">
        <v>6</v>
      </c>
      <c r="S246" s="427">
        <v>6</v>
      </c>
      <c r="T246" s="484">
        <v>6</v>
      </c>
      <c r="U246" s="499">
        <f t="shared" si="116"/>
        <v>410</v>
      </c>
      <c r="Y246" s="500"/>
      <c r="Z246" s="530"/>
      <c r="AA246" s="398"/>
      <c r="AB246" s="286"/>
      <c r="AC246" s="977">
        <v>-20</v>
      </c>
      <c r="AD246" s="977">
        <v>20</v>
      </c>
    </row>
    <row r="247" spans="1:30" s="31" customFormat="1" x14ac:dyDescent="0.2">
      <c r="A247" s="135" t="s">
        <v>446</v>
      </c>
      <c r="B247" s="136" t="s">
        <v>445</v>
      </c>
      <c r="C247" s="926">
        <v>8</v>
      </c>
      <c r="D247" s="571"/>
      <c r="E247" s="832">
        <f t="shared" si="113"/>
        <v>8</v>
      </c>
      <c r="F247" s="137">
        <f t="shared" si="114"/>
        <v>6</v>
      </c>
      <c r="G247" s="137">
        <v>2</v>
      </c>
      <c r="H247" s="137">
        <v>2</v>
      </c>
      <c r="I247" s="137">
        <v>1</v>
      </c>
      <c r="J247" s="137">
        <v>1</v>
      </c>
      <c r="K247" s="567">
        <v>0</v>
      </c>
      <c r="L247" s="968">
        <v>0</v>
      </c>
      <c r="M247" s="968">
        <v>0</v>
      </c>
      <c r="N247" s="968">
        <v>0</v>
      </c>
      <c r="O247" s="47">
        <v>1</v>
      </c>
      <c r="P247" s="417"/>
      <c r="Q247" s="244"/>
      <c r="R247" s="239"/>
      <c r="S247" s="239"/>
      <c r="T247" s="239"/>
      <c r="U247" s="499">
        <f t="shared" si="116"/>
        <v>4</v>
      </c>
      <c r="Y247" s="500"/>
    </row>
    <row r="248" spans="1:30" s="44" customFormat="1" x14ac:dyDescent="0.2">
      <c r="A248" s="139" t="s">
        <v>444</v>
      </c>
      <c r="B248" s="140" t="s">
        <v>443</v>
      </c>
      <c r="C248" s="911">
        <v>50</v>
      </c>
      <c r="D248" s="558"/>
      <c r="E248" s="528">
        <f t="shared" si="113"/>
        <v>50</v>
      </c>
      <c r="F248" s="141">
        <f t="shared" si="114"/>
        <v>20</v>
      </c>
      <c r="G248" s="141">
        <v>20</v>
      </c>
      <c r="H248" s="141">
        <v>0</v>
      </c>
      <c r="I248" s="141">
        <v>0</v>
      </c>
      <c r="J248" s="141">
        <v>0</v>
      </c>
      <c r="K248" s="574">
        <v>0</v>
      </c>
      <c r="L248" s="42">
        <v>0</v>
      </c>
      <c r="M248" s="42">
        <v>0</v>
      </c>
      <c r="N248" s="42">
        <v>0</v>
      </c>
      <c r="O248" s="45">
        <v>1</v>
      </c>
      <c r="P248" s="417"/>
      <c r="Q248" s="245"/>
      <c r="R248" s="238"/>
      <c r="S248" s="238"/>
      <c r="T248" s="238"/>
      <c r="U248" s="489">
        <f t="shared" si="116"/>
        <v>20</v>
      </c>
      <c r="Y248" s="500"/>
    </row>
    <row r="249" spans="1:30" s="44" customFormat="1" x14ac:dyDescent="0.2">
      <c r="A249" s="139" t="s">
        <v>442</v>
      </c>
      <c r="B249" s="140" t="s">
        <v>441</v>
      </c>
      <c r="C249" s="911">
        <f t="shared" ref="C249:N249" si="118">C250+C251</f>
        <v>160</v>
      </c>
      <c r="D249" s="558">
        <f t="shared" si="118"/>
        <v>0</v>
      </c>
      <c r="E249" s="528">
        <f t="shared" si="118"/>
        <v>160</v>
      </c>
      <c r="F249" s="141">
        <f t="shared" si="118"/>
        <v>160</v>
      </c>
      <c r="G249" s="141">
        <f t="shared" si="118"/>
        <v>40</v>
      </c>
      <c r="H249" s="141">
        <f t="shared" si="118"/>
        <v>40</v>
      </c>
      <c r="I249" s="141">
        <f t="shared" si="118"/>
        <v>40</v>
      </c>
      <c r="J249" s="141">
        <f t="shared" si="118"/>
        <v>40</v>
      </c>
      <c r="K249" s="574">
        <f t="shared" si="118"/>
        <v>0</v>
      </c>
      <c r="L249" s="42">
        <f t="shared" si="118"/>
        <v>0</v>
      </c>
      <c r="M249" s="42">
        <f t="shared" si="118"/>
        <v>0</v>
      </c>
      <c r="N249" s="42">
        <f t="shared" si="118"/>
        <v>0</v>
      </c>
      <c r="O249" s="45"/>
      <c r="P249" s="417"/>
      <c r="Q249" s="245"/>
      <c r="R249" s="238"/>
      <c r="S249" s="238"/>
      <c r="T249" s="238"/>
      <c r="U249" s="489">
        <f t="shared" si="116"/>
        <v>80</v>
      </c>
      <c r="Y249" s="500"/>
    </row>
    <row r="250" spans="1:30" s="31" customFormat="1" ht="13.5" thickBot="1" x14ac:dyDescent="0.25">
      <c r="A250" s="135" t="s">
        <v>440</v>
      </c>
      <c r="B250" s="136" t="s">
        <v>439</v>
      </c>
      <c r="C250" s="924">
        <v>160</v>
      </c>
      <c r="D250" s="561"/>
      <c r="E250" s="832">
        <f>C250+D250</f>
        <v>160</v>
      </c>
      <c r="F250" s="137">
        <f>G250+H250+I250+J250</f>
        <v>160</v>
      </c>
      <c r="G250" s="137">
        <v>40</v>
      </c>
      <c r="H250" s="137">
        <v>40</v>
      </c>
      <c r="I250" s="137">
        <v>40</v>
      </c>
      <c r="J250" s="137">
        <v>40</v>
      </c>
      <c r="K250" s="567">
        <v>0</v>
      </c>
      <c r="L250" s="968">
        <v>0</v>
      </c>
      <c r="M250" s="968">
        <v>0</v>
      </c>
      <c r="N250" s="968">
        <v>0</v>
      </c>
      <c r="O250" s="47">
        <v>1</v>
      </c>
      <c r="P250" s="417"/>
      <c r="Q250" s="293"/>
      <c r="R250" s="294"/>
      <c r="S250" s="239"/>
      <c r="T250" s="239"/>
      <c r="U250" s="499">
        <f t="shared" si="116"/>
        <v>80</v>
      </c>
      <c r="Y250" s="500"/>
    </row>
    <row r="251" spans="1:30" s="31" customFormat="1" ht="13.5" hidden="1" thickBot="1" x14ac:dyDescent="0.25">
      <c r="A251" s="629" t="s">
        <v>438</v>
      </c>
      <c r="B251" s="630" t="s">
        <v>437</v>
      </c>
      <c r="C251" s="631"/>
      <c r="D251" s="28"/>
      <c r="E251" s="28">
        <f>C251+D251</f>
        <v>0</v>
      </c>
      <c r="F251" s="631">
        <f>G251+H251+I251+J251</f>
        <v>0</v>
      </c>
      <c r="G251" s="631"/>
      <c r="H251" s="631"/>
      <c r="I251" s="631"/>
      <c r="J251" s="631"/>
      <c r="K251" s="28">
        <v>0</v>
      </c>
      <c r="L251" s="28">
        <v>0</v>
      </c>
      <c r="M251" s="28">
        <v>0</v>
      </c>
      <c r="N251" s="28">
        <v>0</v>
      </c>
      <c r="O251" s="47">
        <v>1</v>
      </c>
      <c r="Q251" s="278">
        <v>50</v>
      </c>
    </row>
    <row r="252" spans="1:30" s="44" customFormat="1" x14ac:dyDescent="0.2">
      <c r="A252" s="139" t="s">
        <v>436</v>
      </c>
      <c r="B252" s="140" t="s">
        <v>435</v>
      </c>
      <c r="C252" s="930">
        <f t="shared" ref="C252:X252" si="119">C253+C254+C255+C256</f>
        <v>1240</v>
      </c>
      <c r="D252" s="558">
        <f t="shared" si="119"/>
        <v>0</v>
      </c>
      <c r="E252" s="528">
        <f t="shared" si="119"/>
        <v>1240</v>
      </c>
      <c r="F252" s="141">
        <f t="shared" si="119"/>
        <v>1180</v>
      </c>
      <c r="G252" s="141">
        <f t="shared" si="119"/>
        <v>360</v>
      </c>
      <c r="H252" s="141">
        <f t="shared" si="119"/>
        <v>305</v>
      </c>
      <c r="I252" s="141">
        <f t="shared" si="119"/>
        <v>305</v>
      </c>
      <c r="J252" s="141">
        <f t="shared" si="119"/>
        <v>210</v>
      </c>
      <c r="K252" s="558">
        <f t="shared" si="119"/>
        <v>0</v>
      </c>
      <c r="L252" s="141">
        <f t="shared" si="119"/>
        <v>0</v>
      </c>
      <c r="M252" s="141">
        <f t="shared" si="119"/>
        <v>0</v>
      </c>
      <c r="N252" s="141">
        <f t="shared" si="119"/>
        <v>0</v>
      </c>
      <c r="O252" s="141">
        <f t="shared" si="119"/>
        <v>4</v>
      </c>
      <c r="P252" s="141">
        <f t="shared" si="119"/>
        <v>0</v>
      </c>
      <c r="Q252" s="141">
        <f t="shared" si="119"/>
        <v>0</v>
      </c>
      <c r="R252" s="141">
        <f t="shared" si="119"/>
        <v>0</v>
      </c>
      <c r="S252" s="141">
        <f t="shared" si="119"/>
        <v>0</v>
      </c>
      <c r="T252" s="141">
        <f t="shared" si="119"/>
        <v>0</v>
      </c>
      <c r="U252" s="141">
        <f t="shared" si="119"/>
        <v>665</v>
      </c>
      <c r="V252" s="141">
        <f t="shared" si="119"/>
        <v>0</v>
      </c>
      <c r="W252" s="141">
        <f t="shared" si="119"/>
        <v>0</v>
      </c>
      <c r="X252" s="528">
        <f t="shared" si="119"/>
        <v>0</v>
      </c>
      <c r="Y252" s="141"/>
    </row>
    <row r="253" spans="1:30" s="31" customFormat="1" x14ac:dyDescent="0.2">
      <c r="A253" s="135" t="s">
        <v>434</v>
      </c>
      <c r="B253" s="136" t="s">
        <v>433</v>
      </c>
      <c r="C253" s="926">
        <v>300</v>
      </c>
      <c r="D253" s="572"/>
      <c r="E253" s="832">
        <f>C253+D253</f>
        <v>300</v>
      </c>
      <c r="F253" s="137">
        <f>G253+H253+I253+J253</f>
        <v>350</v>
      </c>
      <c r="G253" s="137">
        <v>100</v>
      </c>
      <c r="H253" s="137">
        <v>100</v>
      </c>
      <c r="I253" s="137">
        <v>100</v>
      </c>
      <c r="J253" s="137">
        <v>50</v>
      </c>
      <c r="K253" s="567">
        <v>0</v>
      </c>
      <c r="L253" s="968">
        <v>0</v>
      </c>
      <c r="M253" s="968">
        <v>0</v>
      </c>
      <c r="N253" s="968">
        <v>0</v>
      </c>
      <c r="O253" s="47">
        <v>1</v>
      </c>
      <c r="P253" s="417"/>
      <c r="Q253" s="245"/>
      <c r="R253" s="240"/>
      <c r="S253" s="265"/>
      <c r="T253" s="239"/>
      <c r="U253" s="500">
        <f>G253+H253</f>
        <v>200</v>
      </c>
      <c r="Y253" s="500"/>
    </row>
    <row r="254" spans="1:30" s="31" customFormat="1" x14ac:dyDescent="0.2">
      <c r="A254" s="135" t="s">
        <v>432</v>
      </c>
      <c r="B254" s="136" t="s">
        <v>431</v>
      </c>
      <c r="C254" s="926">
        <v>400</v>
      </c>
      <c r="D254" s="572"/>
      <c r="E254" s="832">
        <f>C254+D254</f>
        <v>400</v>
      </c>
      <c r="F254" s="137">
        <f>G254+H254+I254+J254</f>
        <v>250</v>
      </c>
      <c r="G254" s="137">
        <v>100</v>
      </c>
      <c r="H254" s="137">
        <v>50</v>
      </c>
      <c r="I254" s="137">
        <v>50</v>
      </c>
      <c r="J254" s="137">
        <v>50</v>
      </c>
      <c r="K254" s="567">
        <v>0</v>
      </c>
      <c r="L254" s="968">
        <v>0</v>
      </c>
      <c r="M254" s="968">
        <v>0</v>
      </c>
      <c r="N254" s="968">
        <v>0</v>
      </c>
      <c r="O254" s="47">
        <v>1</v>
      </c>
      <c r="P254" s="417"/>
      <c r="Q254" s="293"/>
      <c r="R254" s="294"/>
      <c r="S254" s="265"/>
      <c r="T254" s="239"/>
      <c r="U254" s="500">
        <f t="shared" ref="U254:U262" si="120">G254+H254</f>
        <v>150</v>
      </c>
      <c r="Y254" s="500"/>
      <c r="Z254" s="530"/>
      <c r="AA254" s="428"/>
    </row>
    <row r="255" spans="1:30" s="31" customFormat="1" x14ac:dyDescent="0.2">
      <c r="A255" s="135" t="s">
        <v>430</v>
      </c>
      <c r="B255" s="136" t="s">
        <v>429</v>
      </c>
      <c r="C255" s="926">
        <v>520</v>
      </c>
      <c r="D255" s="572"/>
      <c r="E255" s="832">
        <f>C255+D255</f>
        <v>520</v>
      </c>
      <c r="F255" s="137">
        <f>G255+H255+I255+J255</f>
        <v>550</v>
      </c>
      <c r="G255" s="137">
        <v>150</v>
      </c>
      <c r="H255" s="137">
        <v>150</v>
      </c>
      <c r="I255" s="137">
        <v>150</v>
      </c>
      <c r="J255" s="137">
        <v>100</v>
      </c>
      <c r="K255" s="567">
        <v>0</v>
      </c>
      <c r="L255" s="968">
        <v>0</v>
      </c>
      <c r="M255" s="968">
        <v>0</v>
      </c>
      <c r="N255" s="968">
        <v>0</v>
      </c>
      <c r="O255" s="47">
        <v>1</v>
      </c>
      <c r="P255" s="417"/>
      <c r="Q255" s="291"/>
      <c r="R255" s="264"/>
      <c r="S255" s="265"/>
      <c r="T255" s="239"/>
      <c r="U255" s="500">
        <f t="shared" si="120"/>
        <v>300</v>
      </c>
      <c r="Y255" s="500"/>
    </row>
    <row r="256" spans="1:30" s="31" customFormat="1" x14ac:dyDescent="0.2">
      <c r="A256" s="135" t="s">
        <v>428</v>
      </c>
      <c r="B256" s="136" t="s">
        <v>427</v>
      </c>
      <c r="C256" s="926">
        <v>20</v>
      </c>
      <c r="D256" s="572"/>
      <c r="E256" s="832">
        <f>C256+D256</f>
        <v>20</v>
      </c>
      <c r="F256" s="137">
        <f>G256+H256+I256+J256</f>
        <v>30</v>
      </c>
      <c r="G256" s="137">
        <v>10</v>
      </c>
      <c r="H256" s="137">
        <v>5</v>
      </c>
      <c r="I256" s="137">
        <v>5</v>
      </c>
      <c r="J256" s="137">
        <v>10</v>
      </c>
      <c r="K256" s="567">
        <v>0</v>
      </c>
      <c r="L256" s="968">
        <v>0</v>
      </c>
      <c r="M256" s="968">
        <v>0</v>
      </c>
      <c r="N256" s="968">
        <v>0</v>
      </c>
      <c r="O256" s="47">
        <v>1</v>
      </c>
      <c r="P256" s="417"/>
      <c r="Q256" s="245"/>
      <c r="R256" s="264"/>
      <c r="S256" s="265"/>
      <c r="T256" s="239"/>
      <c r="U256" s="500">
        <f t="shared" si="120"/>
        <v>15</v>
      </c>
      <c r="Y256" s="500"/>
    </row>
    <row r="257" spans="1:27" s="44" customFormat="1" x14ac:dyDescent="0.2">
      <c r="A257" s="139" t="s">
        <v>426</v>
      </c>
      <c r="B257" s="140" t="s">
        <v>425</v>
      </c>
      <c r="C257" s="911">
        <f t="shared" ref="C257:N257" si="121">C258+C259+C260</f>
        <v>135</v>
      </c>
      <c r="D257" s="558">
        <f t="shared" si="121"/>
        <v>0</v>
      </c>
      <c r="E257" s="528">
        <f t="shared" si="121"/>
        <v>135</v>
      </c>
      <c r="F257" s="141">
        <f t="shared" si="121"/>
        <v>70</v>
      </c>
      <c r="G257" s="141">
        <f t="shared" si="121"/>
        <v>40</v>
      </c>
      <c r="H257" s="141">
        <f t="shared" si="121"/>
        <v>30</v>
      </c>
      <c r="I257" s="141">
        <f t="shared" si="121"/>
        <v>0</v>
      </c>
      <c r="J257" s="141">
        <f t="shared" si="121"/>
        <v>0</v>
      </c>
      <c r="K257" s="574">
        <f t="shared" si="121"/>
        <v>0</v>
      </c>
      <c r="L257" s="42">
        <f t="shared" si="121"/>
        <v>0</v>
      </c>
      <c r="M257" s="42">
        <f t="shared" si="121"/>
        <v>0</v>
      </c>
      <c r="N257" s="42">
        <f t="shared" si="121"/>
        <v>0</v>
      </c>
      <c r="O257" s="45"/>
      <c r="P257" s="417"/>
      <c r="Q257" s="245"/>
      <c r="R257" s="238"/>
      <c r="S257" s="238"/>
      <c r="T257" s="238"/>
      <c r="U257" s="503">
        <f t="shared" si="120"/>
        <v>70</v>
      </c>
      <c r="Y257" s="500"/>
    </row>
    <row r="258" spans="1:27" s="31" customFormat="1" x14ac:dyDescent="0.2">
      <c r="A258" s="135" t="s">
        <v>424</v>
      </c>
      <c r="B258" s="136" t="s">
        <v>423</v>
      </c>
      <c r="C258" s="926">
        <v>15</v>
      </c>
      <c r="D258" s="571"/>
      <c r="E258" s="832">
        <f>C258+D258</f>
        <v>15</v>
      </c>
      <c r="F258" s="137">
        <f>G258+H258+I258+J258</f>
        <v>10</v>
      </c>
      <c r="G258" s="137">
        <v>5</v>
      </c>
      <c r="H258" s="137">
        <v>5</v>
      </c>
      <c r="I258" s="137">
        <v>0</v>
      </c>
      <c r="J258" s="137">
        <v>0</v>
      </c>
      <c r="K258" s="567">
        <v>0</v>
      </c>
      <c r="L258" s="968">
        <v>0</v>
      </c>
      <c r="M258" s="968">
        <v>0</v>
      </c>
      <c r="N258" s="968">
        <v>0</v>
      </c>
      <c r="O258" s="47">
        <v>1</v>
      </c>
      <c r="P258" s="417"/>
      <c r="Q258" s="244"/>
      <c r="R258" s="239"/>
      <c r="S258" s="239"/>
      <c r="T258" s="239"/>
      <c r="U258" s="500">
        <f t="shared" si="120"/>
        <v>10</v>
      </c>
      <c r="Y258" s="500"/>
    </row>
    <row r="259" spans="1:27" s="31" customFormat="1" x14ac:dyDescent="0.2">
      <c r="A259" s="135" t="s">
        <v>422</v>
      </c>
      <c r="B259" s="136" t="s">
        <v>421</v>
      </c>
      <c r="C259" s="926">
        <v>20</v>
      </c>
      <c r="D259" s="571"/>
      <c r="E259" s="832">
        <f>C259+D259</f>
        <v>20</v>
      </c>
      <c r="F259" s="137">
        <f>G259+H259+I259+J259</f>
        <v>10</v>
      </c>
      <c r="G259" s="137">
        <v>10</v>
      </c>
      <c r="H259" s="137">
        <v>0</v>
      </c>
      <c r="I259" s="137">
        <v>0</v>
      </c>
      <c r="J259" s="137">
        <v>0</v>
      </c>
      <c r="K259" s="567">
        <v>0</v>
      </c>
      <c r="L259" s="968">
        <v>0</v>
      </c>
      <c r="M259" s="968">
        <v>0</v>
      </c>
      <c r="N259" s="968">
        <v>0</v>
      </c>
      <c r="O259" s="47">
        <v>1</v>
      </c>
      <c r="P259" s="417"/>
      <c r="Q259" s="244"/>
      <c r="R259" s="239"/>
      <c r="S259" s="239"/>
      <c r="T259" s="239"/>
      <c r="U259" s="500">
        <f t="shared" si="120"/>
        <v>10</v>
      </c>
      <c r="Y259" s="500"/>
    </row>
    <row r="260" spans="1:27" s="31" customFormat="1" x14ac:dyDescent="0.2">
      <c r="A260" s="135" t="s">
        <v>420</v>
      </c>
      <c r="B260" s="136" t="s">
        <v>419</v>
      </c>
      <c r="C260" s="929">
        <v>100</v>
      </c>
      <c r="D260" s="562"/>
      <c r="E260" s="834">
        <f>C260+D260</f>
        <v>100</v>
      </c>
      <c r="F260" s="137">
        <f>G260+H260+I260+J260</f>
        <v>50</v>
      </c>
      <c r="G260" s="222">
        <v>25</v>
      </c>
      <c r="H260" s="137">
        <v>25</v>
      </c>
      <c r="I260" s="137">
        <v>0</v>
      </c>
      <c r="J260" s="137">
        <v>0</v>
      </c>
      <c r="K260" s="567">
        <v>0</v>
      </c>
      <c r="L260" s="968">
        <v>0</v>
      </c>
      <c r="M260" s="968">
        <v>0</v>
      </c>
      <c r="N260" s="968">
        <v>0</v>
      </c>
      <c r="O260" s="47">
        <v>1</v>
      </c>
      <c r="P260" s="417"/>
      <c r="Q260" s="244"/>
      <c r="R260" s="239"/>
      <c r="S260" s="239"/>
      <c r="T260" s="239"/>
      <c r="U260" s="500">
        <f t="shared" si="120"/>
        <v>50</v>
      </c>
      <c r="Y260" s="500"/>
    </row>
    <row r="261" spans="1:27" s="44" customFormat="1" x14ac:dyDescent="0.2">
      <c r="A261" s="139" t="s">
        <v>418</v>
      </c>
      <c r="B261" s="140" t="s">
        <v>417</v>
      </c>
      <c r="C261" s="911">
        <f t="shared" ref="C261:N261" si="122">C262+C263</f>
        <v>8</v>
      </c>
      <c r="D261" s="558">
        <f t="shared" si="122"/>
        <v>0</v>
      </c>
      <c r="E261" s="528">
        <f t="shared" si="122"/>
        <v>8</v>
      </c>
      <c r="F261" s="141">
        <f t="shared" si="122"/>
        <v>8</v>
      </c>
      <c r="G261" s="141">
        <f t="shared" si="122"/>
        <v>2</v>
      </c>
      <c r="H261" s="141">
        <f t="shared" si="122"/>
        <v>2</v>
      </c>
      <c r="I261" s="141">
        <f t="shared" si="122"/>
        <v>2</v>
      </c>
      <c r="J261" s="141">
        <f t="shared" si="122"/>
        <v>2</v>
      </c>
      <c r="K261" s="574">
        <f t="shared" si="122"/>
        <v>0</v>
      </c>
      <c r="L261" s="42">
        <f t="shared" si="122"/>
        <v>0</v>
      </c>
      <c r="M261" s="42">
        <f t="shared" si="122"/>
        <v>0</v>
      </c>
      <c r="N261" s="42">
        <f t="shared" si="122"/>
        <v>0</v>
      </c>
      <c r="O261" s="45"/>
      <c r="P261" s="417"/>
      <c r="Q261" s="245"/>
      <c r="R261" s="238"/>
      <c r="S261" s="238"/>
      <c r="T261" s="238"/>
      <c r="U261" s="503">
        <f t="shared" si="120"/>
        <v>4</v>
      </c>
      <c r="Y261" s="500"/>
    </row>
    <row r="262" spans="1:27" s="31" customFormat="1" ht="13.5" thickBot="1" x14ac:dyDescent="0.25">
      <c r="A262" s="135" t="s">
        <v>416</v>
      </c>
      <c r="B262" s="136" t="s">
        <v>415</v>
      </c>
      <c r="C262" s="924">
        <v>8</v>
      </c>
      <c r="D262" s="571"/>
      <c r="E262" s="832">
        <f t="shared" ref="E262:E277" si="123">C262+D262</f>
        <v>8</v>
      </c>
      <c r="F262" s="137">
        <f t="shared" ref="F262:F277" si="124">G262+H262+I262+J262</f>
        <v>8</v>
      </c>
      <c r="G262" s="137">
        <v>2</v>
      </c>
      <c r="H262" s="137">
        <v>2</v>
      </c>
      <c r="I262" s="137">
        <v>2</v>
      </c>
      <c r="J262" s="137">
        <v>2</v>
      </c>
      <c r="K262" s="567">
        <v>0</v>
      </c>
      <c r="L262" s="968">
        <v>0</v>
      </c>
      <c r="M262" s="968">
        <v>0</v>
      </c>
      <c r="N262" s="968">
        <v>0</v>
      </c>
      <c r="O262" s="47">
        <v>1</v>
      </c>
      <c r="P262" s="417"/>
      <c r="Q262" s="244"/>
      <c r="R262" s="239"/>
      <c r="S262" s="239"/>
      <c r="T262" s="239"/>
      <c r="U262" s="500">
        <f t="shared" si="120"/>
        <v>4</v>
      </c>
      <c r="Y262" s="500"/>
    </row>
    <row r="263" spans="1:27" s="31" customFormat="1" ht="13.5" hidden="1" thickBot="1" x14ac:dyDescent="0.25">
      <c r="A263" s="629" t="s">
        <v>414</v>
      </c>
      <c r="B263" s="630" t="s">
        <v>413</v>
      </c>
      <c r="C263" s="631"/>
      <c r="D263" s="28"/>
      <c r="E263" s="28">
        <f t="shared" si="123"/>
        <v>0</v>
      </c>
      <c r="F263" s="631">
        <f t="shared" si="124"/>
        <v>0</v>
      </c>
      <c r="G263" s="631"/>
      <c r="H263" s="631"/>
      <c r="I263" s="631"/>
      <c r="J263" s="631"/>
      <c r="K263" s="28">
        <v>0</v>
      </c>
      <c r="L263" s="28">
        <v>0</v>
      </c>
      <c r="M263" s="28">
        <v>0</v>
      </c>
      <c r="N263" s="28">
        <v>0</v>
      </c>
      <c r="O263" s="47">
        <v>1</v>
      </c>
      <c r="Q263" s="393">
        <v>70</v>
      </c>
    </row>
    <row r="264" spans="1:27" s="44" customFormat="1" ht="13.5" thickBot="1" x14ac:dyDescent="0.25">
      <c r="A264" s="139" t="s">
        <v>412</v>
      </c>
      <c r="B264" s="140" t="s">
        <v>411</v>
      </c>
      <c r="C264" s="927">
        <v>30</v>
      </c>
      <c r="D264" s="558"/>
      <c r="E264" s="528">
        <f t="shared" si="123"/>
        <v>30</v>
      </c>
      <c r="F264" s="141">
        <f t="shared" si="124"/>
        <v>30</v>
      </c>
      <c r="G264" s="141">
        <v>10</v>
      </c>
      <c r="H264" s="141">
        <v>0</v>
      </c>
      <c r="I264" s="141">
        <v>10</v>
      </c>
      <c r="J264" s="141">
        <v>10</v>
      </c>
      <c r="K264" s="574">
        <v>0</v>
      </c>
      <c r="L264" s="42">
        <v>0</v>
      </c>
      <c r="M264" s="42">
        <v>0</v>
      </c>
      <c r="N264" s="42">
        <v>0</v>
      </c>
      <c r="O264" s="45">
        <v>1</v>
      </c>
      <c r="P264" s="417"/>
      <c r="Q264" s="245"/>
      <c r="R264" s="238"/>
      <c r="S264" s="238"/>
      <c r="T264" s="238"/>
      <c r="U264" s="502">
        <f>G264+H264</f>
        <v>10</v>
      </c>
      <c r="Y264" s="500"/>
    </row>
    <row r="265" spans="1:27" s="44" customFormat="1" ht="13.5" hidden="1" thickBot="1" x14ac:dyDescent="0.25">
      <c r="A265" s="632" t="s">
        <v>410</v>
      </c>
      <c r="B265" s="633" t="s">
        <v>409</v>
      </c>
      <c r="C265" s="634"/>
      <c r="D265" s="24"/>
      <c r="E265" s="24">
        <f t="shared" si="123"/>
        <v>0</v>
      </c>
      <c r="F265" s="634">
        <f t="shared" si="124"/>
        <v>0</v>
      </c>
      <c r="G265" s="634"/>
      <c r="H265" s="634"/>
      <c r="I265" s="634"/>
      <c r="J265" s="634"/>
      <c r="K265" s="24">
        <v>0</v>
      </c>
      <c r="L265" s="24">
        <v>0</v>
      </c>
      <c r="M265" s="24">
        <v>0</v>
      </c>
      <c r="N265" s="24">
        <v>0</v>
      </c>
      <c r="O265" s="45">
        <v>1</v>
      </c>
      <c r="Q265" s="393">
        <v>15</v>
      </c>
    </row>
    <row r="266" spans="1:27" s="44" customFormat="1" x14ac:dyDescent="0.2">
      <c r="A266" s="139" t="s">
        <v>408</v>
      </c>
      <c r="B266" s="140" t="s">
        <v>407</v>
      </c>
      <c r="C266" s="930">
        <v>2</v>
      </c>
      <c r="D266" s="558"/>
      <c r="E266" s="528">
        <f t="shared" si="123"/>
        <v>2</v>
      </c>
      <c r="F266" s="141">
        <f t="shared" si="124"/>
        <v>2</v>
      </c>
      <c r="G266" s="141">
        <v>1</v>
      </c>
      <c r="H266" s="141">
        <v>0</v>
      </c>
      <c r="I266" s="141">
        <v>0</v>
      </c>
      <c r="J266" s="141">
        <v>1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</v>
      </c>
      <c r="Y266" s="500"/>
      <c r="AA266" s="537"/>
    </row>
    <row r="267" spans="1:27" s="44" customFormat="1" x14ac:dyDescent="0.2">
      <c r="A267" s="139" t="s">
        <v>406</v>
      </c>
      <c r="B267" s="140" t="s">
        <v>405</v>
      </c>
      <c r="C267" s="911">
        <v>5</v>
      </c>
      <c r="D267" s="558"/>
      <c r="E267" s="528">
        <f t="shared" si="123"/>
        <v>5</v>
      </c>
      <c r="F267" s="141">
        <f t="shared" si="124"/>
        <v>2</v>
      </c>
      <c r="G267" s="141">
        <v>2</v>
      </c>
      <c r="H267" s="141">
        <v>0</v>
      </c>
      <c r="I267" s="141">
        <v>0</v>
      </c>
      <c r="J267" s="141">
        <v>0</v>
      </c>
      <c r="K267" s="57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  <c r="U267" s="502">
        <f t="shared" ref="U267:U269" si="125">G267+H267</f>
        <v>2</v>
      </c>
      <c r="Y267" s="500"/>
      <c r="AA267" s="537"/>
    </row>
    <row r="268" spans="1:27" s="44" customFormat="1" x14ac:dyDescent="0.2">
      <c r="A268" s="139" t="s">
        <v>404</v>
      </c>
      <c r="B268" s="140" t="s">
        <v>403</v>
      </c>
      <c r="C268" s="911">
        <v>40</v>
      </c>
      <c r="D268" s="558"/>
      <c r="E268" s="528">
        <f t="shared" si="123"/>
        <v>40</v>
      </c>
      <c r="F268" s="141">
        <f t="shared" si="124"/>
        <v>25</v>
      </c>
      <c r="G268" s="141">
        <v>10</v>
      </c>
      <c r="H268" s="141">
        <v>5</v>
      </c>
      <c r="I268" s="141">
        <v>5</v>
      </c>
      <c r="J268" s="141">
        <v>5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 t="shared" si="125"/>
        <v>15</v>
      </c>
      <c r="Y268" s="500"/>
      <c r="Z268" s="531"/>
      <c r="AA268" s="407"/>
    </row>
    <row r="269" spans="1:27" s="44" customFormat="1" ht="13.5" thickBot="1" x14ac:dyDescent="0.25">
      <c r="A269" s="139" t="s">
        <v>402</v>
      </c>
      <c r="B269" s="140" t="s">
        <v>401</v>
      </c>
      <c r="C269" s="912">
        <v>25</v>
      </c>
      <c r="D269" s="558"/>
      <c r="E269" s="528">
        <f t="shared" si="123"/>
        <v>25</v>
      </c>
      <c r="F269" s="141">
        <f t="shared" si="124"/>
        <v>25</v>
      </c>
      <c r="G269" s="141">
        <v>10</v>
      </c>
      <c r="H269" s="141">
        <v>5</v>
      </c>
      <c r="I269" s="141">
        <v>5</v>
      </c>
      <c r="J269" s="141">
        <v>5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si="125"/>
        <v>15</v>
      </c>
      <c r="Y269" s="500"/>
      <c r="AA269" s="537"/>
    </row>
    <row r="270" spans="1:27" s="44" customFormat="1" ht="13.5" hidden="1" thickBot="1" x14ac:dyDescent="0.25">
      <c r="A270" s="635" t="s">
        <v>400</v>
      </c>
      <c r="B270" s="636" t="s">
        <v>399</v>
      </c>
      <c r="C270" s="637"/>
      <c r="D270" s="24"/>
      <c r="E270" s="24">
        <f t="shared" si="123"/>
        <v>0</v>
      </c>
      <c r="F270" s="637">
        <f t="shared" si="124"/>
        <v>0</v>
      </c>
      <c r="G270" s="637"/>
      <c r="H270" s="637"/>
      <c r="I270" s="637"/>
      <c r="J270" s="637"/>
      <c r="K270" s="24">
        <v>0</v>
      </c>
      <c r="L270" s="24">
        <v>0</v>
      </c>
      <c r="M270" s="24">
        <v>0</v>
      </c>
      <c r="N270" s="24">
        <v>0</v>
      </c>
      <c r="O270" s="45">
        <v>1</v>
      </c>
      <c r="Q270" s="394">
        <v>24</v>
      </c>
    </row>
    <row r="271" spans="1:27" s="18" customFormat="1" ht="13.5" hidden="1" thickBot="1" x14ac:dyDescent="0.25">
      <c r="A271" s="22" t="s">
        <v>398</v>
      </c>
      <c r="B271" s="21" t="s">
        <v>397</v>
      </c>
      <c r="C271" s="20"/>
      <c r="D271" s="20"/>
      <c r="E271" s="20">
        <f t="shared" si="123"/>
        <v>0</v>
      </c>
      <c r="F271" s="20">
        <f t="shared" si="124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3">
        <v>24</v>
      </c>
    </row>
    <row r="272" spans="1:27" s="18" customFormat="1" ht="13.5" hidden="1" thickBot="1" x14ac:dyDescent="0.25">
      <c r="A272" s="22" t="s">
        <v>396</v>
      </c>
      <c r="B272" s="21" t="s">
        <v>395</v>
      </c>
      <c r="C272" s="20"/>
      <c r="D272" s="20"/>
      <c r="E272" s="20">
        <f t="shared" si="123"/>
        <v>0</v>
      </c>
      <c r="F272" s="20">
        <f t="shared" si="124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27" s="18" customFormat="1" ht="26.25" hidden="1" thickBot="1" x14ac:dyDescent="0.25">
      <c r="A273" s="22" t="s">
        <v>394</v>
      </c>
      <c r="B273" s="21" t="s">
        <v>393</v>
      </c>
      <c r="C273" s="20"/>
      <c r="D273" s="20"/>
      <c r="E273" s="20">
        <f t="shared" si="123"/>
        <v>0</v>
      </c>
      <c r="F273" s="20">
        <f t="shared" si="124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6">
        <v>0</v>
      </c>
    </row>
    <row r="274" spans="1:27" s="18" customFormat="1" ht="13.5" hidden="1" thickBot="1" x14ac:dyDescent="0.25">
      <c r="A274" s="22" t="s">
        <v>392</v>
      </c>
      <c r="B274" s="21" t="s">
        <v>391</v>
      </c>
      <c r="C274" s="20"/>
      <c r="D274" s="20"/>
      <c r="E274" s="20">
        <f t="shared" si="123"/>
        <v>0</v>
      </c>
      <c r="F274" s="20">
        <f t="shared" si="124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3">
        <v>0</v>
      </c>
    </row>
    <row r="275" spans="1:27" s="18" customFormat="1" ht="13.5" hidden="1" thickBot="1" x14ac:dyDescent="0.25">
      <c r="A275" s="22" t="s">
        <v>390</v>
      </c>
      <c r="B275" s="21" t="s">
        <v>389</v>
      </c>
      <c r="C275" s="20"/>
      <c r="D275" s="20"/>
      <c r="E275" s="20">
        <f t="shared" si="123"/>
        <v>0</v>
      </c>
      <c r="F275" s="20">
        <f t="shared" si="124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132">
        <v>0</v>
      </c>
    </row>
    <row r="276" spans="1:27" s="18" customFormat="1" ht="13.5" hidden="1" thickBot="1" x14ac:dyDescent="0.25">
      <c r="A276" s="22" t="s">
        <v>388</v>
      </c>
      <c r="B276" s="21" t="s">
        <v>387</v>
      </c>
      <c r="C276" s="20"/>
      <c r="D276" s="20"/>
      <c r="E276" s="20">
        <f t="shared" si="123"/>
        <v>0</v>
      </c>
      <c r="F276" s="20">
        <f t="shared" si="124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27" s="18" customFormat="1" ht="13.5" hidden="1" thickBot="1" x14ac:dyDescent="0.25">
      <c r="A277" s="22" t="s">
        <v>386</v>
      </c>
      <c r="B277" s="21" t="s">
        <v>385</v>
      </c>
      <c r="C277" s="20"/>
      <c r="D277" s="20"/>
      <c r="E277" s="20">
        <f t="shared" si="123"/>
        <v>0</v>
      </c>
      <c r="F277" s="20">
        <f t="shared" si="124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</row>
    <row r="278" spans="1:27" s="18" customFormat="1" ht="13.5" hidden="1" thickBot="1" x14ac:dyDescent="0.25">
      <c r="A278" s="22" t="s">
        <v>384</v>
      </c>
      <c r="B278" s="21" t="s">
        <v>383</v>
      </c>
      <c r="C278" s="20">
        <f t="shared" ref="C278:N278" si="126">C279+C280</f>
        <v>0</v>
      </c>
      <c r="D278" s="20">
        <f t="shared" si="126"/>
        <v>0</v>
      </c>
      <c r="E278" s="20">
        <f t="shared" si="126"/>
        <v>0</v>
      </c>
      <c r="F278" s="20">
        <f t="shared" si="126"/>
        <v>0</v>
      </c>
      <c r="G278" s="20">
        <f t="shared" si="126"/>
        <v>0</v>
      </c>
      <c r="H278" s="20">
        <f t="shared" si="126"/>
        <v>0</v>
      </c>
      <c r="I278" s="20">
        <f t="shared" si="126"/>
        <v>0</v>
      </c>
      <c r="J278" s="20">
        <f t="shared" si="126"/>
        <v>0</v>
      </c>
      <c r="K278" s="20">
        <f t="shared" si="126"/>
        <v>0</v>
      </c>
      <c r="L278" s="20">
        <f t="shared" si="126"/>
        <v>0</v>
      </c>
      <c r="M278" s="20">
        <f t="shared" si="126"/>
        <v>0</v>
      </c>
      <c r="N278" s="20">
        <f t="shared" si="126"/>
        <v>0</v>
      </c>
      <c r="O278" s="19"/>
    </row>
    <row r="279" spans="1:27" ht="13.5" hidden="1" thickBot="1" x14ac:dyDescent="0.25">
      <c r="A279" s="17" t="s">
        <v>382</v>
      </c>
      <c r="B279" s="16" t="s">
        <v>381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27" ht="13.5" hidden="1" thickBot="1" x14ac:dyDescent="0.25">
      <c r="A280" s="17" t="s">
        <v>380</v>
      </c>
      <c r="B280" s="16" t="s">
        <v>379</v>
      </c>
      <c r="C280" s="15"/>
      <c r="D280" s="15"/>
      <c r="E280" s="15">
        <f>C280+D280</f>
        <v>0</v>
      </c>
      <c r="F280" s="15">
        <f>G280+H280+I280+J280</f>
        <v>0</v>
      </c>
      <c r="G280" s="15"/>
      <c r="H280" s="15"/>
      <c r="I280" s="15"/>
      <c r="J280" s="15"/>
      <c r="K280" s="15">
        <v>0</v>
      </c>
      <c r="L280" s="15">
        <v>0</v>
      </c>
      <c r="M280" s="15">
        <v>0</v>
      </c>
      <c r="N280" s="15">
        <v>0</v>
      </c>
      <c r="O280" s="2">
        <v>1</v>
      </c>
    </row>
    <row r="281" spans="1:27" s="18" customFormat="1" ht="26.25" hidden="1" thickBot="1" x14ac:dyDescent="0.25">
      <c r="A281" s="22" t="s">
        <v>378</v>
      </c>
      <c r="B281" s="21" t="s">
        <v>377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27" s="18" customFormat="1" ht="13.5" hidden="1" thickBot="1" x14ac:dyDescent="0.25">
      <c r="A282" s="600" t="s">
        <v>376</v>
      </c>
      <c r="B282" s="601" t="s">
        <v>375</v>
      </c>
      <c r="C282" s="602"/>
      <c r="D282" s="20"/>
      <c r="E282" s="15">
        <f>C282+D282</f>
        <v>0</v>
      </c>
      <c r="F282" s="593">
        <f>G282+H282+I282+J282</f>
        <v>0</v>
      </c>
      <c r="G282" s="602"/>
      <c r="H282" s="602"/>
      <c r="I282" s="602"/>
      <c r="J282" s="602"/>
      <c r="K282" s="20">
        <v>0</v>
      </c>
      <c r="L282" s="20">
        <v>0</v>
      </c>
      <c r="M282" s="20">
        <v>0</v>
      </c>
      <c r="N282" s="20">
        <v>0</v>
      </c>
      <c r="O282" s="19">
        <v>1</v>
      </c>
    </row>
    <row r="283" spans="1:27" s="18" customFormat="1" x14ac:dyDescent="0.2">
      <c r="A283" s="139" t="s">
        <v>374</v>
      </c>
      <c r="B283" s="140" t="s">
        <v>373</v>
      </c>
      <c r="C283" s="930">
        <f t="shared" ref="C283:N283" si="127">C284+C285+C286+C287+C288+C289+C290+C291</f>
        <v>44</v>
      </c>
      <c r="D283" s="558">
        <f t="shared" si="127"/>
        <v>0</v>
      </c>
      <c r="E283" s="528">
        <f t="shared" si="127"/>
        <v>44</v>
      </c>
      <c r="F283" s="141">
        <f t="shared" si="127"/>
        <v>39</v>
      </c>
      <c r="G283" s="141">
        <f t="shared" si="127"/>
        <v>16</v>
      </c>
      <c r="H283" s="141">
        <f t="shared" si="127"/>
        <v>7</v>
      </c>
      <c r="I283" s="141">
        <f t="shared" si="127"/>
        <v>7</v>
      </c>
      <c r="J283" s="141">
        <f t="shared" si="127"/>
        <v>9</v>
      </c>
      <c r="K283" s="570">
        <f t="shared" si="127"/>
        <v>0</v>
      </c>
      <c r="L283" s="42">
        <f t="shared" si="127"/>
        <v>0</v>
      </c>
      <c r="M283" s="42">
        <f t="shared" si="127"/>
        <v>0</v>
      </c>
      <c r="N283" s="42">
        <f t="shared" si="127"/>
        <v>0</v>
      </c>
      <c r="O283" s="19"/>
      <c r="P283" s="417"/>
      <c r="Q283" s="245"/>
      <c r="R283" s="238"/>
      <c r="S283" s="238"/>
      <c r="T283" s="238"/>
      <c r="U283" s="501">
        <f>G283+H283</f>
        <v>23</v>
      </c>
      <c r="Y283" s="500"/>
      <c r="AA283" s="537"/>
    </row>
    <row r="284" spans="1:27" ht="13.5" thickBot="1" x14ac:dyDescent="0.25">
      <c r="A284" s="135" t="s">
        <v>372</v>
      </c>
      <c r="B284" s="136" t="s">
        <v>371</v>
      </c>
      <c r="C284" s="924">
        <v>4</v>
      </c>
      <c r="D284" s="561"/>
      <c r="E284" s="832">
        <f t="shared" ref="E284:E291" si="128">C284+D284</f>
        <v>4</v>
      </c>
      <c r="F284" s="137">
        <f t="shared" ref="F284:F291" si="129">G284+H284+I284+J284</f>
        <v>4</v>
      </c>
      <c r="G284" s="137">
        <v>1</v>
      </c>
      <c r="H284" s="137">
        <v>1</v>
      </c>
      <c r="I284" s="137">
        <v>1</v>
      </c>
      <c r="J284" s="137">
        <v>1</v>
      </c>
      <c r="K284" s="568">
        <v>0</v>
      </c>
      <c r="L284" s="968">
        <v>0</v>
      </c>
      <c r="M284" s="968">
        <v>0</v>
      </c>
      <c r="N284" s="968">
        <v>0</v>
      </c>
      <c r="O284" s="2">
        <v>1</v>
      </c>
      <c r="P284" s="417"/>
      <c r="Q284" s="244"/>
      <c r="R284" s="239"/>
      <c r="S284" s="239"/>
      <c r="T284" s="239"/>
      <c r="U284" s="499">
        <f>G284+H284</f>
        <v>2</v>
      </c>
      <c r="Y284" s="500"/>
      <c r="AA284" s="286"/>
    </row>
    <row r="285" spans="1:27" ht="13.5" hidden="1" thickBot="1" x14ac:dyDescent="0.25">
      <c r="A285" s="616" t="s">
        <v>370</v>
      </c>
      <c r="B285" s="617" t="s">
        <v>369</v>
      </c>
      <c r="C285" s="618"/>
      <c r="D285" s="15"/>
      <c r="E285" s="15">
        <f t="shared" si="128"/>
        <v>0</v>
      </c>
      <c r="F285" s="618">
        <f t="shared" si="129"/>
        <v>0</v>
      </c>
      <c r="G285" s="618"/>
      <c r="H285" s="618"/>
      <c r="I285" s="618"/>
      <c r="J285" s="618"/>
      <c r="K285" s="15">
        <v>0</v>
      </c>
      <c r="L285" s="15">
        <v>0</v>
      </c>
      <c r="M285" s="15">
        <v>0</v>
      </c>
      <c r="N285" s="15">
        <v>0</v>
      </c>
      <c r="O285" s="2">
        <v>1</v>
      </c>
    </row>
    <row r="286" spans="1:27" ht="13.5" thickBot="1" x14ac:dyDescent="0.25">
      <c r="A286" s="135" t="s">
        <v>368</v>
      </c>
      <c r="B286" s="136" t="s">
        <v>367</v>
      </c>
      <c r="C286" s="925">
        <v>25</v>
      </c>
      <c r="D286" s="561">
        <v>0</v>
      </c>
      <c r="E286" s="832">
        <f t="shared" si="128"/>
        <v>25</v>
      </c>
      <c r="F286" s="137">
        <f t="shared" si="129"/>
        <v>25</v>
      </c>
      <c r="G286" s="137">
        <v>10</v>
      </c>
      <c r="H286" s="137">
        <v>5</v>
      </c>
      <c r="I286" s="137">
        <v>5</v>
      </c>
      <c r="J286" s="137">
        <v>5</v>
      </c>
      <c r="K286" s="568">
        <v>0</v>
      </c>
      <c r="L286" s="968">
        <v>0</v>
      </c>
      <c r="M286" s="968">
        <v>0</v>
      </c>
      <c r="N286" s="96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15</v>
      </c>
      <c r="Y286" s="500"/>
      <c r="AA286" s="286"/>
    </row>
    <row r="287" spans="1:27" ht="13.5" hidden="1" thickBot="1" x14ac:dyDescent="0.25">
      <c r="A287" s="619" t="s">
        <v>366</v>
      </c>
      <c r="B287" s="620" t="s">
        <v>365</v>
      </c>
      <c r="C287" s="621"/>
      <c r="D287" s="15"/>
      <c r="E287" s="15">
        <f t="shared" si="128"/>
        <v>0</v>
      </c>
      <c r="F287" s="621">
        <f t="shared" si="129"/>
        <v>0</v>
      </c>
      <c r="G287" s="621"/>
      <c r="H287" s="621"/>
      <c r="I287" s="621"/>
      <c r="J287" s="621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t="13.5" hidden="1" thickBot="1" x14ac:dyDescent="0.25">
      <c r="A288" s="17" t="s">
        <v>364</v>
      </c>
      <c r="B288" s="16" t="s">
        <v>363</v>
      </c>
      <c r="C288" s="15"/>
      <c r="D288" s="15"/>
      <c r="E288" s="15">
        <f t="shared" si="128"/>
        <v>0</v>
      </c>
      <c r="F288" s="15">
        <f t="shared" si="129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7" ht="13.5" hidden="1" thickBot="1" x14ac:dyDescent="0.25">
      <c r="A289" s="17" t="s">
        <v>362</v>
      </c>
      <c r="B289" s="16" t="s">
        <v>361</v>
      </c>
      <c r="C289" s="15"/>
      <c r="D289" s="15"/>
      <c r="E289" s="15">
        <f t="shared" si="128"/>
        <v>0</v>
      </c>
      <c r="F289" s="15">
        <f t="shared" si="129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t="13.5" hidden="1" thickBot="1" x14ac:dyDescent="0.25">
      <c r="A290" s="591" t="s">
        <v>360</v>
      </c>
      <c r="B290" s="592" t="s">
        <v>359</v>
      </c>
      <c r="C290" s="593"/>
      <c r="D290" s="15"/>
      <c r="E290" s="15">
        <f t="shared" si="128"/>
        <v>0</v>
      </c>
      <c r="F290" s="593">
        <f t="shared" si="129"/>
        <v>0</v>
      </c>
      <c r="G290" s="593"/>
      <c r="H290" s="593"/>
      <c r="I290" s="593"/>
      <c r="J290" s="593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t="13.5" thickBot="1" x14ac:dyDescent="0.25">
      <c r="A291" s="975" t="s">
        <v>358</v>
      </c>
      <c r="B291" s="976" t="s">
        <v>357</v>
      </c>
      <c r="C291" s="925">
        <v>15</v>
      </c>
      <c r="D291" s="571"/>
      <c r="E291" s="832">
        <f t="shared" si="128"/>
        <v>15</v>
      </c>
      <c r="F291" s="137">
        <f t="shared" si="129"/>
        <v>10</v>
      </c>
      <c r="G291" s="137">
        <v>5</v>
      </c>
      <c r="H291" s="137">
        <v>1</v>
      </c>
      <c r="I291" s="137">
        <v>1</v>
      </c>
      <c r="J291" s="137">
        <v>3</v>
      </c>
      <c r="K291" s="568">
        <v>0</v>
      </c>
      <c r="L291" s="968">
        <v>0</v>
      </c>
      <c r="M291" s="968">
        <v>0</v>
      </c>
      <c r="N291" s="968">
        <v>0</v>
      </c>
      <c r="O291" s="2">
        <v>1</v>
      </c>
      <c r="P291" s="417"/>
      <c r="Q291" s="244"/>
      <c r="R291" s="239"/>
      <c r="S291" s="239"/>
      <c r="T291" s="239"/>
      <c r="U291" s="499">
        <f>G291+H291</f>
        <v>6</v>
      </c>
      <c r="Y291" s="500"/>
      <c r="AA291" s="286"/>
    </row>
    <row r="292" spans="1:27" s="8" customFormat="1" ht="13.5" hidden="1" thickBot="1" x14ac:dyDescent="0.25">
      <c r="A292" s="638" t="s">
        <v>356</v>
      </c>
      <c r="B292" s="639">
        <v>30</v>
      </c>
      <c r="C292" s="640">
        <f t="shared" ref="C292:N292" si="130">C293+C296+C301</f>
        <v>0</v>
      </c>
      <c r="D292" s="11">
        <f t="shared" si="130"/>
        <v>0</v>
      </c>
      <c r="E292" s="11">
        <f t="shared" si="130"/>
        <v>0</v>
      </c>
      <c r="F292" s="640">
        <f t="shared" si="130"/>
        <v>0</v>
      </c>
      <c r="G292" s="640">
        <f t="shared" si="130"/>
        <v>0</v>
      </c>
      <c r="H292" s="640">
        <f t="shared" si="130"/>
        <v>0</v>
      </c>
      <c r="I292" s="640">
        <f t="shared" si="130"/>
        <v>0</v>
      </c>
      <c r="J292" s="640">
        <f t="shared" si="130"/>
        <v>0</v>
      </c>
      <c r="K292" s="11">
        <f t="shared" si="130"/>
        <v>0</v>
      </c>
      <c r="L292" s="11">
        <f t="shared" si="130"/>
        <v>0</v>
      </c>
      <c r="M292" s="11">
        <f t="shared" si="130"/>
        <v>0</v>
      </c>
      <c r="N292" s="11">
        <f t="shared" si="130"/>
        <v>0</v>
      </c>
      <c r="O292" s="10"/>
    </row>
    <row r="293" spans="1:27" s="18" customFormat="1" ht="13.5" hidden="1" thickBot="1" x14ac:dyDescent="0.25">
      <c r="A293" s="22" t="s">
        <v>355</v>
      </c>
      <c r="B293" s="21" t="s">
        <v>354</v>
      </c>
      <c r="C293" s="20">
        <f t="shared" ref="C293:N293" si="131">C294+C295</f>
        <v>0</v>
      </c>
      <c r="D293" s="20">
        <f t="shared" si="131"/>
        <v>0</v>
      </c>
      <c r="E293" s="20">
        <f t="shared" si="131"/>
        <v>0</v>
      </c>
      <c r="F293" s="20">
        <f t="shared" si="131"/>
        <v>0</v>
      </c>
      <c r="G293" s="20">
        <f t="shared" si="131"/>
        <v>0</v>
      </c>
      <c r="H293" s="20">
        <f t="shared" si="131"/>
        <v>0</v>
      </c>
      <c r="I293" s="20">
        <f t="shared" si="131"/>
        <v>0</v>
      </c>
      <c r="J293" s="20">
        <f t="shared" si="131"/>
        <v>0</v>
      </c>
      <c r="K293" s="20">
        <f t="shared" si="131"/>
        <v>0</v>
      </c>
      <c r="L293" s="20">
        <f t="shared" si="131"/>
        <v>0</v>
      </c>
      <c r="M293" s="20">
        <f t="shared" si="131"/>
        <v>0</v>
      </c>
      <c r="N293" s="20">
        <f t="shared" si="131"/>
        <v>0</v>
      </c>
      <c r="O293" s="19"/>
    </row>
    <row r="294" spans="1:27" ht="13.5" hidden="1" thickBot="1" x14ac:dyDescent="0.25">
      <c r="A294" s="17" t="s">
        <v>353</v>
      </c>
      <c r="B294" s="16" t="s">
        <v>352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27" ht="13.5" hidden="1" thickBot="1" x14ac:dyDescent="0.25">
      <c r="A295" s="17" t="s">
        <v>351</v>
      </c>
      <c r="B295" s="16" t="s">
        <v>350</v>
      </c>
      <c r="C295" s="15"/>
      <c r="D295" s="15"/>
      <c r="E295" s="15">
        <f>C295+D295</f>
        <v>0</v>
      </c>
      <c r="F295" s="15">
        <f>G295+H295+I295+J295</f>
        <v>0</v>
      </c>
      <c r="G295" s="15"/>
      <c r="H295" s="15"/>
      <c r="I295" s="15"/>
      <c r="J295" s="15"/>
      <c r="K295" s="15">
        <v>0</v>
      </c>
      <c r="L295" s="15">
        <v>0</v>
      </c>
      <c r="M295" s="15">
        <v>0</v>
      </c>
      <c r="N295" s="15">
        <v>0</v>
      </c>
      <c r="O295" s="2">
        <v>1</v>
      </c>
    </row>
    <row r="296" spans="1:27" s="18" customFormat="1" ht="13.5" hidden="1" thickBot="1" x14ac:dyDescent="0.25">
      <c r="A296" s="22" t="s">
        <v>349</v>
      </c>
      <c r="B296" s="21" t="s">
        <v>348</v>
      </c>
      <c r="C296" s="20">
        <f t="shared" ref="C296:N296" si="132">C297+C298+C299+C300</f>
        <v>0</v>
      </c>
      <c r="D296" s="20">
        <f t="shared" si="132"/>
        <v>0</v>
      </c>
      <c r="E296" s="20">
        <f t="shared" si="132"/>
        <v>0</v>
      </c>
      <c r="F296" s="20">
        <f t="shared" si="132"/>
        <v>0</v>
      </c>
      <c r="G296" s="20">
        <f t="shared" si="132"/>
        <v>0</v>
      </c>
      <c r="H296" s="20">
        <f t="shared" si="132"/>
        <v>0</v>
      </c>
      <c r="I296" s="20">
        <f t="shared" si="132"/>
        <v>0</v>
      </c>
      <c r="J296" s="20">
        <f t="shared" si="132"/>
        <v>0</v>
      </c>
      <c r="K296" s="20">
        <f t="shared" si="132"/>
        <v>0</v>
      </c>
      <c r="L296" s="20">
        <f t="shared" si="132"/>
        <v>0</v>
      </c>
      <c r="M296" s="20">
        <f t="shared" si="132"/>
        <v>0</v>
      </c>
      <c r="N296" s="20">
        <f t="shared" si="132"/>
        <v>0</v>
      </c>
      <c r="O296" s="19"/>
    </row>
    <row r="297" spans="1:27" ht="13.5" hidden="1" thickBot="1" x14ac:dyDescent="0.25">
      <c r="A297" s="17" t="s">
        <v>347</v>
      </c>
      <c r="B297" s="16" t="s">
        <v>346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ht="13.5" hidden="1" thickBot="1" x14ac:dyDescent="0.25">
      <c r="A298" s="17" t="s">
        <v>345</v>
      </c>
      <c r="B298" s="16" t="s">
        <v>344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7" ht="13.5" hidden="1" thickBot="1" x14ac:dyDescent="0.25">
      <c r="A299" s="17" t="s">
        <v>343</v>
      </c>
      <c r="B299" s="16" t="s">
        <v>342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t="13.5" hidden="1" thickBot="1" x14ac:dyDescent="0.25">
      <c r="A300" s="17" t="s">
        <v>341</v>
      </c>
      <c r="B300" s="16" t="s">
        <v>340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s="18" customFormat="1" ht="13.5" hidden="1" thickBot="1" x14ac:dyDescent="0.25">
      <c r="A301" s="22" t="s">
        <v>339</v>
      </c>
      <c r="B301" s="21" t="s">
        <v>338</v>
      </c>
      <c r="C301" s="20">
        <f t="shared" ref="C301:N301" si="133">C302+C303+C304+C305</f>
        <v>0</v>
      </c>
      <c r="D301" s="20">
        <f t="shared" si="133"/>
        <v>0</v>
      </c>
      <c r="E301" s="20">
        <f t="shared" si="133"/>
        <v>0</v>
      </c>
      <c r="F301" s="20">
        <f t="shared" si="133"/>
        <v>0</v>
      </c>
      <c r="G301" s="20">
        <f t="shared" si="133"/>
        <v>0</v>
      </c>
      <c r="H301" s="20">
        <f t="shared" si="133"/>
        <v>0</v>
      </c>
      <c r="I301" s="20">
        <f t="shared" si="133"/>
        <v>0</v>
      </c>
      <c r="J301" s="20">
        <f t="shared" si="133"/>
        <v>0</v>
      </c>
      <c r="K301" s="20">
        <f t="shared" si="133"/>
        <v>0</v>
      </c>
      <c r="L301" s="20">
        <f t="shared" si="133"/>
        <v>0</v>
      </c>
      <c r="M301" s="20">
        <f t="shared" si="133"/>
        <v>0</v>
      </c>
      <c r="N301" s="20">
        <f t="shared" si="133"/>
        <v>0</v>
      </c>
      <c r="O301" s="19"/>
    </row>
    <row r="302" spans="1:27" ht="13.5" hidden="1" thickBot="1" x14ac:dyDescent="0.25">
      <c r="A302" s="17" t="s">
        <v>337</v>
      </c>
      <c r="B302" s="16" t="s">
        <v>336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ht="13.5" hidden="1" thickBot="1" x14ac:dyDescent="0.25">
      <c r="A303" s="17" t="s">
        <v>335</v>
      </c>
      <c r="B303" s="16" t="s">
        <v>334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7" ht="13.5" hidden="1" thickBot="1" x14ac:dyDescent="0.25">
      <c r="A304" s="17" t="s">
        <v>333</v>
      </c>
      <c r="B304" s="16" t="s">
        <v>332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t="13.5" hidden="1" thickBot="1" x14ac:dyDescent="0.25">
      <c r="A305" s="17" t="s">
        <v>331</v>
      </c>
      <c r="B305" s="16" t="s">
        <v>330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s="8" customFormat="1" ht="13.5" hidden="1" thickBot="1" x14ac:dyDescent="0.25">
      <c r="A306" s="14" t="s">
        <v>329</v>
      </c>
      <c r="B306" s="13" t="s">
        <v>328</v>
      </c>
      <c r="C306" s="11">
        <f t="shared" ref="C306:N306" si="134">C307+C308+C309</f>
        <v>0</v>
      </c>
      <c r="D306" s="11">
        <f t="shared" si="134"/>
        <v>0</v>
      </c>
      <c r="E306" s="11">
        <f t="shared" si="134"/>
        <v>0</v>
      </c>
      <c r="F306" s="11">
        <f t="shared" si="134"/>
        <v>0</v>
      </c>
      <c r="G306" s="11">
        <f t="shared" si="134"/>
        <v>0</v>
      </c>
      <c r="H306" s="11">
        <f t="shared" si="134"/>
        <v>0</v>
      </c>
      <c r="I306" s="11">
        <f t="shared" si="134"/>
        <v>0</v>
      </c>
      <c r="J306" s="11">
        <f t="shared" si="134"/>
        <v>0</v>
      </c>
      <c r="K306" s="11">
        <f t="shared" si="134"/>
        <v>0</v>
      </c>
      <c r="L306" s="11">
        <f t="shared" si="134"/>
        <v>0</v>
      </c>
      <c r="M306" s="11">
        <f t="shared" si="134"/>
        <v>0</v>
      </c>
      <c r="N306" s="11">
        <f t="shared" si="134"/>
        <v>0</v>
      </c>
      <c r="O306" s="10"/>
    </row>
    <row r="307" spans="1:15" s="18" customFormat="1" ht="13.5" hidden="1" thickBot="1" x14ac:dyDescent="0.25">
      <c r="A307" s="22" t="s">
        <v>327</v>
      </c>
      <c r="B307" s="21" t="s">
        <v>326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t="26.25" hidden="1" thickBot="1" x14ac:dyDescent="0.25">
      <c r="A308" s="22" t="s">
        <v>325</v>
      </c>
      <c r="B308" s="21" t="s">
        <v>324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18" customFormat="1" ht="13.5" hidden="1" thickBot="1" x14ac:dyDescent="0.25">
      <c r="A309" s="22" t="s">
        <v>323</v>
      </c>
      <c r="B309" s="21" t="s">
        <v>322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8" customFormat="1" ht="13.5" hidden="1" thickBot="1" x14ac:dyDescent="0.25">
      <c r="A310" s="14" t="s">
        <v>321</v>
      </c>
      <c r="B310" s="13" t="s">
        <v>320</v>
      </c>
      <c r="C310" s="11">
        <f t="shared" ref="C310:N310" si="135">C311</f>
        <v>0</v>
      </c>
      <c r="D310" s="11">
        <f t="shared" si="135"/>
        <v>0</v>
      </c>
      <c r="E310" s="11">
        <f t="shared" si="135"/>
        <v>0</v>
      </c>
      <c r="F310" s="11">
        <f t="shared" si="135"/>
        <v>0</v>
      </c>
      <c r="G310" s="11">
        <f t="shared" si="135"/>
        <v>0</v>
      </c>
      <c r="H310" s="11">
        <f t="shared" si="135"/>
        <v>0</v>
      </c>
      <c r="I310" s="11">
        <f t="shared" si="135"/>
        <v>0</v>
      </c>
      <c r="J310" s="11">
        <f t="shared" si="135"/>
        <v>0</v>
      </c>
      <c r="K310" s="11">
        <f t="shared" si="135"/>
        <v>0</v>
      </c>
      <c r="L310" s="11">
        <f t="shared" si="135"/>
        <v>0</v>
      </c>
      <c r="M310" s="11">
        <f t="shared" si="135"/>
        <v>0</v>
      </c>
      <c r="N310" s="11">
        <f t="shared" si="135"/>
        <v>0</v>
      </c>
      <c r="O310" s="10"/>
    </row>
    <row r="311" spans="1:15" s="18" customFormat="1" ht="13.5" hidden="1" thickBot="1" x14ac:dyDescent="0.25">
      <c r="A311" s="22" t="s">
        <v>319</v>
      </c>
      <c r="B311" s="21" t="s">
        <v>318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t="26.25" hidden="1" thickBot="1" x14ac:dyDescent="0.25">
      <c r="A312" s="14" t="s">
        <v>317</v>
      </c>
      <c r="B312" s="13" t="s">
        <v>316</v>
      </c>
      <c r="C312" s="11">
        <f t="shared" ref="C312:N312" si="136">C313+C328</f>
        <v>0</v>
      </c>
      <c r="D312" s="11">
        <f t="shared" si="136"/>
        <v>0</v>
      </c>
      <c r="E312" s="11">
        <f t="shared" si="136"/>
        <v>0</v>
      </c>
      <c r="F312" s="11">
        <f t="shared" si="136"/>
        <v>0</v>
      </c>
      <c r="G312" s="11">
        <f t="shared" si="136"/>
        <v>0</v>
      </c>
      <c r="H312" s="11">
        <f t="shared" si="136"/>
        <v>0</v>
      </c>
      <c r="I312" s="11">
        <f t="shared" si="136"/>
        <v>0</v>
      </c>
      <c r="J312" s="11">
        <f t="shared" si="136"/>
        <v>0</v>
      </c>
      <c r="K312" s="11">
        <f t="shared" si="136"/>
        <v>0</v>
      </c>
      <c r="L312" s="11">
        <f t="shared" si="136"/>
        <v>0</v>
      </c>
      <c r="M312" s="11">
        <f t="shared" si="136"/>
        <v>0</v>
      </c>
      <c r="N312" s="11">
        <f t="shared" si="136"/>
        <v>0</v>
      </c>
      <c r="O312" s="10"/>
    </row>
    <row r="313" spans="1:15" s="18" customFormat="1" ht="39" hidden="1" thickBot="1" x14ac:dyDescent="0.25">
      <c r="A313" s="22" t="s">
        <v>315</v>
      </c>
      <c r="B313" s="21" t="s">
        <v>314</v>
      </c>
      <c r="C313" s="20">
        <f t="shared" ref="C313:N313" si="137">C314+C315+C316+C317+C318+C319+C320+C321+C322+C323+C324+C325+C326+C327</f>
        <v>0</v>
      </c>
      <c r="D313" s="20">
        <f t="shared" si="137"/>
        <v>0</v>
      </c>
      <c r="E313" s="20">
        <f t="shared" si="137"/>
        <v>0</v>
      </c>
      <c r="F313" s="20">
        <f t="shared" si="137"/>
        <v>0</v>
      </c>
      <c r="G313" s="20">
        <f t="shared" si="137"/>
        <v>0</v>
      </c>
      <c r="H313" s="20">
        <f t="shared" si="137"/>
        <v>0</v>
      </c>
      <c r="I313" s="20">
        <f t="shared" si="137"/>
        <v>0</v>
      </c>
      <c r="J313" s="20">
        <f t="shared" si="137"/>
        <v>0</v>
      </c>
      <c r="K313" s="20">
        <f t="shared" si="137"/>
        <v>0</v>
      </c>
      <c r="L313" s="20">
        <f t="shared" si="137"/>
        <v>0</v>
      </c>
      <c r="M313" s="20">
        <f t="shared" si="137"/>
        <v>0</v>
      </c>
      <c r="N313" s="20">
        <f t="shared" si="137"/>
        <v>0</v>
      </c>
      <c r="O313" s="19"/>
    </row>
    <row r="314" spans="1:15" ht="13.5" hidden="1" thickBot="1" x14ac:dyDescent="0.25">
      <c r="A314" s="17" t="s">
        <v>313</v>
      </c>
      <c r="B314" s="16" t="s">
        <v>312</v>
      </c>
      <c r="C314" s="15"/>
      <c r="D314" s="15"/>
      <c r="E314" s="15">
        <f t="shared" ref="E314:E327" si="138">C314+D314</f>
        <v>0</v>
      </c>
      <c r="F314" s="15">
        <f t="shared" ref="F314:F327" si="139">G314+H314+I314+J314</f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t="13.5" hidden="1" thickBot="1" x14ac:dyDescent="0.25">
      <c r="A315" s="17" t="s">
        <v>311</v>
      </c>
      <c r="B315" s="16" t="s">
        <v>310</v>
      </c>
      <c r="C315" s="15"/>
      <c r="D315" s="15"/>
      <c r="E315" s="15">
        <f t="shared" si="138"/>
        <v>0</v>
      </c>
      <c r="F315" s="15">
        <f t="shared" si="139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13.5" hidden="1" thickBot="1" x14ac:dyDescent="0.25">
      <c r="A316" s="17" t="s">
        <v>309</v>
      </c>
      <c r="B316" s="16" t="s">
        <v>308</v>
      </c>
      <c r="C316" s="15"/>
      <c r="D316" s="15"/>
      <c r="E316" s="15">
        <f t="shared" si="138"/>
        <v>0</v>
      </c>
      <c r="F316" s="15">
        <f t="shared" si="139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6.25" hidden="1" thickBot="1" x14ac:dyDescent="0.25">
      <c r="A317" s="17" t="s">
        <v>307</v>
      </c>
      <c r="B317" s="16" t="s">
        <v>306</v>
      </c>
      <c r="C317" s="15"/>
      <c r="D317" s="15"/>
      <c r="E317" s="15">
        <f t="shared" si="138"/>
        <v>0</v>
      </c>
      <c r="F317" s="15">
        <f t="shared" si="139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6.25" hidden="1" thickBot="1" x14ac:dyDescent="0.25">
      <c r="A318" s="17" t="s">
        <v>305</v>
      </c>
      <c r="B318" s="16" t="s">
        <v>304</v>
      </c>
      <c r="C318" s="15"/>
      <c r="D318" s="15"/>
      <c r="E318" s="15">
        <f t="shared" si="138"/>
        <v>0</v>
      </c>
      <c r="F318" s="15">
        <f t="shared" si="139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6.25" hidden="1" thickBot="1" x14ac:dyDescent="0.25">
      <c r="A319" s="17" t="s">
        <v>303</v>
      </c>
      <c r="B319" s="16" t="s">
        <v>302</v>
      </c>
      <c r="C319" s="15"/>
      <c r="D319" s="15"/>
      <c r="E319" s="15">
        <f t="shared" si="138"/>
        <v>0</v>
      </c>
      <c r="F319" s="15">
        <f t="shared" si="139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6.25" hidden="1" thickBot="1" x14ac:dyDescent="0.25">
      <c r="A320" s="17" t="s">
        <v>301</v>
      </c>
      <c r="B320" s="16" t="s">
        <v>300</v>
      </c>
      <c r="C320" s="15"/>
      <c r="D320" s="15"/>
      <c r="E320" s="15">
        <f t="shared" si="138"/>
        <v>0</v>
      </c>
      <c r="F320" s="15">
        <f t="shared" si="139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13.5" hidden="1" thickBot="1" x14ac:dyDescent="0.25">
      <c r="A321" s="17" t="s">
        <v>299</v>
      </c>
      <c r="B321" s="16" t="s">
        <v>298</v>
      </c>
      <c r="C321" s="15"/>
      <c r="D321" s="15"/>
      <c r="E321" s="15">
        <f t="shared" si="138"/>
        <v>0</v>
      </c>
      <c r="F321" s="15">
        <f t="shared" si="139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6.25" hidden="1" thickBot="1" x14ac:dyDescent="0.25">
      <c r="A322" s="17" t="s">
        <v>297</v>
      </c>
      <c r="B322" s="16" t="s">
        <v>296</v>
      </c>
      <c r="C322" s="15"/>
      <c r="D322" s="15"/>
      <c r="E322" s="15">
        <f t="shared" si="138"/>
        <v>0</v>
      </c>
      <c r="F322" s="15">
        <f t="shared" si="139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26.25" hidden="1" thickBot="1" x14ac:dyDescent="0.25">
      <c r="A323" s="17" t="s">
        <v>295</v>
      </c>
      <c r="B323" s="16" t="s">
        <v>294</v>
      </c>
      <c r="C323" s="15"/>
      <c r="D323" s="15"/>
      <c r="E323" s="15">
        <f t="shared" si="138"/>
        <v>0</v>
      </c>
      <c r="F323" s="15">
        <f t="shared" si="139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13.5" hidden="1" thickBot="1" x14ac:dyDescent="0.25">
      <c r="A324" s="17" t="s">
        <v>293</v>
      </c>
      <c r="B324" s="16" t="s">
        <v>292</v>
      </c>
      <c r="C324" s="15"/>
      <c r="D324" s="15"/>
      <c r="E324" s="15">
        <f t="shared" si="138"/>
        <v>0</v>
      </c>
      <c r="F324" s="15">
        <f t="shared" si="139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6.25" hidden="1" thickBot="1" x14ac:dyDescent="0.25">
      <c r="A325" s="17" t="s">
        <v>291</v>
      </c>
      <c r="B325" s="16" t="s">
        <v>290</v>
      </c>
      <c r="C325" s="15"/>
      <c r="D325" s="15"/>
      <c r="E325" s="15">
        <f t="shared" si="138"/>
        <v>0</v>
      </c>
      <c r="F325" s="15">
        <f t="shared" si="139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6.25" hidden="1" thickBot="1" x14ac:dyDescent="0.25">
      <c r="A326" s="17" t="s">
        <v>289</v>
      </c>
      <c r="B326" s="16" t="s">
        <v>288</v>
      </c>
      <c r="C326" s="15"/>
      <c r="D326" s="15"/>
      <c r="E326" s="15">
        <f t="shared" si="138"/>
        <v>0</v>
      </c>
      <c r="F326" s="15">
        <f t="shared" si="139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6.25" hidden="1" thickBot="1" x14ac:dyDescent="0.25">
      <c r="A327" s="17" t="s">
        <v>287</v>
      </c>
      <c r="B327" s="16" t="s">
        <v>286</v>
      </c>
      <c r="C327" s="15"/>
      <c r="D327" s="15"/>
      <c r="E327" s="15">
        <f t="shared" si="138"/>
        <v>0</v>
      </c>
      <c r="F327" s="15">
        <f t="shared" si="139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s="44" customFormat="1" ht="13.5" hidden="1" thickBot="1" x14ac:dyDescent="0.25">
      <c r="A328" s="27" t="s">
        <v>285</v>
      </c>
      <c r="B328" s="26" t="s">
        <v>284</v>
      </c>
      <c r="C328" s="24">
        <f t="shared" ref="C328:N328" si="140">C329+C330+C331</f>
        <v>0</v>
      </c>
      <c r="D328" s="24">
        <f t="shared" si="140"/>
        <v>0</v>
      </c>
      <c r="E328" s="24">
        <f t="shared" si="140"/>
        <v>0</v>
      </c>
      <c r="F328" s="24">
        <f t="shared" si="140"/>
        <v>0</v>
      </c>
      <c r="G328" s="24">
        <f t="shared" si="140"/>
        <v>0</v>
      </c>
      <c r="H328" s="24">
        <f t="shared" si="140"/>
        <v>0</v>
      </c>
      <c r="I328" s="24">
        <f t="shared" si="140"/>
        <v>0</v>
      </c>
      <c r="J328" s="24">
        <f t="shared" si="140"/>
        <v>0</v>
      </c>
      <c r="K328" s="24">
        <f t="shared" si="140"/>
        <v>0</v>
      </c>
      <c r="L328" s="24">
        <f t="shared" si="140"/>
        <v>0</v>
      </c>
      <c r="M328" s="24">
        <f t="shared" si="140"/>
        <v>0</v>
      </c>
      <c r="N328" s="24">
        <f t="shared" si="140"/>
        <v>0</v>
      </c>
      <c r="O328" s="45"/>
    </row>
    <row r="329" spans="1:15" s="31" customFormat="1" ht="13.5" hidden="1" thickBot="1" x14ac:dyDescent="0.25">
      <c r="A329" s="30" t="s">
        <v>283</v>
      </c>
      <c r="B329" s="29" t="s">
        <v>282</v>
      </c>
      <c r="C329" s="28"/>
      <c r="D329" s="28"/>
      <c r="E329" s="15">
        <f>C329+D329</f>
        <v>0</v>
      </c>
      <c r="F329" s="15">
        <f>G329+H329+I329+J329</f>
        <v>0</v>
      </c>
      <c r="G329" s="28"/>
      <c r="H329" s="28"/>
      <c r="I329" s="28"/>
      <c r="J329" s="28"/>
      <c r="K329" s="28">
        <v>0</v>
      </c>
      <c r="L329" s="28">
        <v>0</v>
      </c>
      <c r="M329" s="28">
        <v>0</v>
      </c>
      <c r="N329" s="28">
        <v>0</v>
      </c>
      <c r="O329" s="47">
        <v>2</v>
      </c>
    </row>
    <row r="330" spans="1:15" ht="26.25" hidden="1" thickBot="1" x14ac:dyDescent="0.25">
      <c r="A330" s="17" t="s">
        <v>281</v>
      </c>
      <c r="B330" s="16" t="s">
        <v>280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ht="13.5" hidden="1" thickBot="1" x14ac:dyDescent="0.25">
      <c r="A331" s="17" t="s">
        <v>279</v>
      </c>
      <c r="B331" s="16" t="s">
        <v>278</v>
      </c>
      <c r="C331" s="15"/>
      <c r="D331" s="15"/>
      <c r="E331" s="15">
        <f>C331+D331</f>
        <v>0</v>
      </c>
      <c r="F331" s="15">
        <f>G331+H331+I331+J331</f>
        <v>0</v>
      </c>
      <c r="G331" s="15"/>
      <c r="H331" s="15"/>
      <c r="I331" s="15"/>
      <c r="J331" s="15"/>
      <c r="K331" s="15">
        <v>0</v>
      </c>
      <c r="L331" s="15">
        <v>0</v>
      </c>
      <c r="M331" s="15">
        <v>0</v>
      </c>
      <c r="N331" s="15">
        <v>0</v>
      </c>
      <c r="O331" s="2">
        <v>2</v>
      </c>
    </row>
    <row r="332" spans="1:15" s="8" customFormat="1" ht="13.5" hidden="1" thickBot="1" x14ac:dyDescent="0.25">
      <c r="A332" s="14" t="s">
        <v>277</v>
      </c>
      <c r="B332" s="13" t="s">
        <v>276</v>
      </c>
      <c r="C332" s="11">
        <f t="shared" ref="C332:N332" si="141">C333+C348</f>
        <v>0</v>
      </c>
      <c r="D332" s="11">
        <f t="shared" si="141"/>
        <v>0</v>
      </c>
      <c r="E332" s="11">
        <f t="shared" si="141"/>
        <v>0</v>
      </c>
      <c r="F332" s="11">
        <f t="shared" si="141"/>
        <v>0</v>
      </c>
      <c r="G332" s="11">
        <f t="shared" si="141"/>
        <v>0</v>
      </c>
      <c r="H332" s="11">
        <f t="shared" si="141"/>
        <v>0</v>
      </c>
      <c r="I332" s="11">
        <f t="shared" si="141"/>
        <v>0</v>
      </c>
      <c r="J332" s="11">
        <f t="shared" si="141"/>
        <v>0</v>
      </c>
      <c r="K332" s="11">
        <f t="shared" si="141"/>
        <v>0</v>
      </c>
      <c r="L332" s="11">
        <f t="shared" si="141"/>
        <v>0</v>
      </c>
      <c r="M332" s="11">
        <f t="shared" si="141"/>
        <v>0</v>
      </c>
      <c r="N332" s="11">
        <f t="shared" si="141"/>
        <v>0</v>
      </c>
      <c r="O332" s="10"/>
    </row>
    <row r="333" spans="1:15" s="18" customFormat="1" ht="39" hidden="1" thickBot="1" x14ac:dyDescent="0.25">
      <c r="A333" s="22" t="s">
        <v>275</v>
      </c>
      <c r="B333" s="21" t="s">
        <v>274</v>
      </c>
      <c r="C333" s="20">
        <f t="shared" ref="C333:N333" si="142">C334+C335+C336+C337+C338+C339+C340+C341+C342+C343+C344+C345+C346+C347</f>
        <v>0</v>
      </c>
      <c r="D333" s="20">
        <f t="shared" si="142"/>
        <v>0</v>
      </c>
      <c r="E333" s="20">
        <f t="shared" si="142"/>
        <v>0</v>
      </c>
      <c r="F333" s="20">
        <f t="shared" si="142"/>
        <v>0</v>
      </c>
      <c r="G333" s="20">
        <f t="shared" si="142"/>
        <v>0</v>
      </c>
      <c r="H333" s="20">
        <f t="shared" si="142"/>
        <v>0</v>
      </c>
      <c r="I333" s="20">
        <f t="shared" si="142"/>
        <v>0</v>
      </c>
      <c r="J333" s="20">
        <f t="shared" si="142"/>
        <v>0</v>
      </c>
      <c r="K333" s="20">
        <f t="shared" si="142"/>
        <v>0</v>
      </c>
      <c r="L333" s="20">
        <f t="shared" si="142"/>
        <v>0</v>
      </c>
      <c r="M333" s="20">
        <f t="shared" si="142"/>
        <v>0</v>
      </c>
      <c r="N333" s="20">
        <f t="shared" si="142"/>
        <v>0</v>
      </c>
      <c r="O333" s="19"/>
    </row>
    <row r="334" spans="1:15" ht="13.5" hidden="1" thickBot="1" x14ac:dyDescent="0.25">
      <c r="A334" s="17" t="s">
        <v>273</v>
      </c>
      <c r="B334" s="16" t="s">
        <v>272</v>
      </c>
      <c r="C334" s="15"/>
      <c r="D334" s="15"/>
      <c r="E334" s="15">
        <f t="shared" ref="E334:E347" si="143">C334+D334</f>
        <v>0</v>
      </c>
      <c r="F334" s="15">
        <f t="shared" ref="F334:F347" si="144">G334+H334+I334+J334</f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t="13.5" hidden="1" thickBot="1" x14ac:dyDescent="0.25">
      <c r="A335" s="17" t="s">
        <v>271</v>
      </c>
      <c r="B335" s="16" t="s">
        <v>270</v>
      </c>
      <c r="C335" s="15"/>
      <c r="D335" s="15"/>
      <c r="E335" s="15">
        <f t="shared" si="143"/>
        <v>0</v>
      </c>
      <c r="F335" s="15">
        <f t="shared" si="144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t="13.5" hidden="1" thickBot="1" x14ac:dyDescent="0.25">
      <c r="A336" s="17" t="s">
        <v>269</v>
      </c>
      <c r="B336" s="16" t="s">
        <v>268</v>
      </c>
      <c r="C336" s="15"/>
      <c r="D336" s="15"/>
      <c r="E336" s="15">
        <f t="shared" si="143"/>
        <v>0</v>
      </c>
      <c r="F336" s="15">
        <f t="shared" si="144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t="13.5" hidden="1" thickBot="1" x14ac:dyDescent="0.25">
      <c r="A337" s="17" t="s">
        <v>267</v>
      </c>
      <c r="B337" s="16" t="s">
        <v>266</v>
      </c>
      <c r="C337" s="15"/>
      <c r="D337" s="15"/>
      <c r="E337" s="15">
        <f t="shared" si="143"/>
        <v>0</v>
      </c>
      <c r="F337" s="15">
        <f t="shared" si="144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t="13.5" hidden="1" thickBot="1" x14ac:dyDescent="0.25">
      <c r="A338" s="17" t="s">
        <v>265</v>
      </c>
      <c r="B338" s="16" t="s">
        <v>264</v>
      </c>
      <c r="C338" s="15"/>
      <c r="D338" s="15"/>
      <c r="E338" s="15">
        <f t="shared" si="143"/>
        <v>0</v>
      </c>
      <c r="F338" s="15">
        <f t="shared" si="144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t="13.5" hidden="1" thickBot="1" x14ac:dyDescent="0.25">
      <c r="A339" s="17" t="s">
        <v>263</v>
      </c>
      <c r="B339" s="16" t="s">
        <v>262</v>
      </c>
      <c r="C339" s="15"/>
      <c r="D339" s="15"/>
      <c r="E339" s="15">
        <f t="shared" si="143"/>
        <v>0</v>
      </c>
      <c r="F339" s="15">
        <f t="shared" si="144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t="13.5" hidden="1" thickBot="1" x14ac:dyDescent="0.25">
      <c r="A340" s="17" t="s">
        <v>261</v>
      </c>
      <c r="B340" s="16" t="s">
        <v>260</v>
      </c>
      <c r="C340" s="15"/>
      <c r="D340" s="15"/>
      <c r="E340" s="15">
        <f t="shared" si="143"/>
        <v>0</v>
      </c>
      <c r="F340" s="15">
        <f t="shared" si="144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t="13.5" hidden="1" thickBot="1" x14ac:dyDescent="0.25">
      <c r="A341" s="17" t="s">
        <v>259</v>
      </c>
      <c r="B341" s="16" t="s">
        <v>258</v>
      </c>
      <c r="C341" s="15"/>
      <c r="D341" s="15"/>
      <c r="E341" s="15">
        <f t="shared" si="143"/>
        <v>0</v>
      </c>
      <c r="F341" s="15">
        <f t="shared" si="144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t="13.5" hidden="1" thickBot="1" x14ac:dyDescent="0.25">
      <c r="A342" s="17" t="s">
        <v>257</v>
      </c>
      <c r="B342" s="16" t="s">
        <v>256</v>
      </c>
      <c r="C342" s="15"/>
      <c r="D342" s="15"/>
      <c r="E342" s="15">
        <f t="shared" si="143"/>
        <v>0</v>
      </c>
      <c r="F342" s="15">
        <f t="shared" si="144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1</v>
      </c>
    </row>
    <row r="343" spans="1:15" ht="13.5" hidden="1" thickBot="1" x14ac:dyDescent="0.25">
      <c r="A343" s="17" t="s">
        <v>255</v>
      </c>
      <c r="B343" s="16" t="s">
        <v>254</v>
      </c>
      <c r="C343" s="15"/>
      <c r="D343" s="15"/>
      <c r="E343" s="15">
        <f t="shared" si="143"/>
        <v>0</v>
      </c>
      <c r="F343" s="15">
        <f t="shared" si="144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t="13.5" hidden="1" thickBot="1" x14ac:dyDescent="0.25">
      <c r="A344" s="17" t="s">
        <v>253</v>
      </c>
      <c r="B344" s="16" t="s">
        <v>252</v>
      </c>
      <c r="C344" s="15"/>
      <c r="D344" s="15"/>
      <c r="E344" s="15">
        <f t="shared" si="143"/>
        <v>0</v>
      </c>
      <c r="F344" s="15">
        <f t="shared" si="144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t="13.5" hidden="1" thickBot="1" x14ac:dyDescent="0.25">
      <c r="A345" s="17" t="s">
        <v>251</v>
      </c>
      <c r="B345" s="16" t="s">
        <v>250</v>
      </c>
      <c r="C345" s="15"/>
      <c r="D345" s="15"/>
      <c r="E345" s="15">
        <f t="shared" si="143"/>
        <v>0</v>
      </c>
      <c r="F345" s="15">
        <f t="shared" si="144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t="13.5" hidden="1" thickBot="1" x14ac:dyDescent="0.25">
      <c r="A346" s="17" t="s">
        <v>249</v>
      </c>
      <c r="B346" s="16" t="s">
        <v>248</v>
      </c>
      <c r="C346" s="15"/>
      <c r="D346" s="15"/>
      <c r="E346" s="15">
        <f t="shared" si="143"/>
        <v>0</v>
      </c>
      <c r="F346" s="15">
        <f t="shared" si="144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ht="13.5" hidden="1" thickBot="1" x14ac:dyDescent="0.25">
      <c r="A347" s="17" t="s">
        <v>247</v>
      </c>
      <c r="B347" s="16" t="s">
        <v>246</v>
      </c>
      <c r="C347" s="15"/>
      <c r="D347" s="15"/>
      <c r="E347" s="15">
        <f t="shared" si="143"/>
        <v>0</v>
      </c>
      <c r="F347" s="15">
        <f t="shared" si="144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1</v>
      </c>
    </row>
    <row r="348" spans="1:15" s="18" customFormat="1" ht="26.25" hidden="1" thickBot="1" x14ac:dyDescent="0.25">
      <c r="A348" s="22" t="s">
        <v>245</v>
      </c>
      <c r="B348" s="21" t="s">
        <v>244</v>
      </c>
      <c r="C348" s="20">
        <f t="shared" ref="C348:N348" si="145">C349+C350</f>
        <v>0</v>
      </c>
      <c r="D348" s="20">
        <f t="shared" si="145"/>
        <v>0</v>
      </c>
      <c r="E348" s="20">
        <f t="shared" si="145"/>
        <v>0</v>
      </c>
      <c r="F348" s="20">
        <f t="shared" si="145"/>
        <v>0</v>
      </c>
      <c r="G348" s="20">
        <f t="shared" si="145"/>
        <v>0</v>
      </c>
      <c r="H348" s="20">
        <f t="shared" si="145"/>
        <v>0</v>
      </c>
      <c r="I348" s="20">
        <f t="shared" si="145"/>
        <v>0</v>
      </c>
      <c r="J348" s="20">
        <f t="shared" si="145"/>
        <v>0</v>
      </c>
      <c r="K348" s="20">
        <f t="shared" si="145"/>
        <v>0</v>
      </c>
      <c r="L348" s="20">
        <f t="shared" si="145"/>
        <v>0</v>
      </c>
      <c r="M348" s="20">
        <f t="shared" si="145"/>
        <v>0</v>
      </c>
      <c r="N348" s="20">
        <f t="shared" si="145"/>
        <v>0</v>
      </c>
      <c r="O348" s="19"/>
    </row>
    <row r="349" spans="1:15" ht="13.5" hidden="1" thickBot="1" x14ac:dyDescent="0.25">
      <c r="A349" s="17" t="s">
        <v>243</v>
      </c>
      <c r="B349" s="16" t="s">
        <v>242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ht="13.5" hidden="1" thickBot="1" x14ac:dyDescent="0.25">
      <c r="A350" s="17" t="s">
        <v>241</v>
      </c>
      <c r="B350" s="16" t="s">
        <v>240</v>
      </c>
      <c r="C350" s="15"/>
      <c r="D350" s="15"/>
      <c r="E350" s="15">
        <f>C350+D350</f>
        <v>0</v>
      </c>
      <c r="F350" s="15">
        <f>G350+H350+I350+J350</f>
        <v>0</v>
      </c>
      <c r="G350" s="15"/>
      <c r="H350" s="15"/>
      <c r="I350" s="15"/>
      <c r="J350" s="15"/>
      <c r="K350" s="15">
        <v>0</v>
      </c>
      <c r="L350" s="15">
        <v>0</v>
      </c>
      <c r="M350" s="15">
        <v>0</v>
      </c>
      <c r="N350" s="15">
        <v>0</v>
      </c>
      <c r="O350" s="2">
        <v>1</v>
      </c>
    </row>
    <row r="351" spans="1:15" s="8" customFormat="1" ht="39" hidden="1" thickBot="1" x14ac:dyDescent="0.25">
      <c r="A351" s="14" t="s">
        <v>239</v>
      </c>
      <c r="B351" s="13" t="s">
        <v>238</v>
      </c>
      <c r="C351" s="11">
        <f t="shared" ref="C351:N351" si="146">C352+C354+C356+C358+C362+C364+C368+C372+C376+C380+C384+C388+C392+C396+C400+C404</f>
        <v>0</v>
      </c>
      <c r="D351" s="11">
        <f t="shared" si="146"/>
        <v>0</v>
      </c>
      <c r="E351" s="11">
        <f t="shared" si="146"/>
        <v>0</v>
      </c>
      <c r="F351" s="11">
        <f t="shared" si="146"/>
        <v>0</v>
      </c>
      <c r="G351" s="11">
        <f t="shared" si="146"/>
        <v>0</v>
      </c>
      <c r="H351" s="11">
        <f t="shared" si="146"/>
        <v>0</v>
      </c>
      <c r="I351" s="11">
        <f t="shared" si="146"/>
        <v>0</v>
      </c>
      <c r="J351" s="11">
        <f t="shared" si="146"/>
        <v>0</v>
      </c>
      <c r="K351" s="11">
        <f t="shared" si="146"/>
        <v>0</v>
      </c>
      <c r="L351" s="11">
        <f t="shared" si="146"/>
        <v>0</v>
      </c>
      <c r="M351" s="11">
        <f t="shared" si="146"/>
        <v>0</v>
      </c>
      <c r="N351" s="11">
        <f t="shared" si="146"/>
        <v>0</v>
      </c>
      <c r="O351" s="10"/>
    </row>
    <row r="352" spans="1:15" s="18" customFormat="1" ht="13.5" hidden="1" thickBot="1" x14ac:dyDescent="0.25">
      <c r="A352" s="22" t="s">
        <v>237</v>
      </c>
      <c r="B352" s="21" t="s">
        <v>236</v>
      </c>
      <c r="C352" s="20">
        <f t="shared" ref="C352:N352" si="147">C353</f>
        <v>0</v>
      </c>
      <c r="D352" s="20">
        <f t="shared" si="147"/>
        <v>0</v>
      </c>
      <c r="E352" s="20">
        <f t="shared" si="147"/>
        <v>0</v>
      </c>
      <c r="F352" s="20">
        <f t="shared" si="147"/>
        <v>0</v>
      </c>
      <c r="G352" s="20">
        <f t="shared" si="147"/>
        <v>0</v>
      </c>
      <c r="H352" s="20">
        <f t="shared" si="147"/>
        <v>0</v>
      </c>
      <c r="I352" s="20">
        <f t="shared" si="147"/>
        <v>0</v>
      </c>
      <c r="J352" s="20">
        <f t="shared" si="147"/>
        <v>0</v>
      </c>
      <c r="K352" s="20">
        <f t="shared" si="147"/>
        <v>0</v>
      </c>
      <c r="L352" s="20">
        <f t="shared" si="147"/>
        <v>0</v>
      </c>
      <c r="M352" s="20">
        <f t="shared" si="147"/>
        <v>0</v>
      </c>
      <c r="N352" s="20">
        <f t="shared" si="147"/>
        <v>0</v>
      </c>
      <c r="O352" s="19"/>
    </row>
    <row r="353" spans="1:15" ht="13.5" hidden="1" thickBot="1" x14ac:dyDescent="0.25">
      <c r="A353" s="17" t="s">
        <v>100</v>
      </c>
      <c r="B353" s="16" t="s">
        <v>235</v>
      </c>
      <c r="C353" s="15"/>
      <c r="D353" s="15"/>
      <c r="E353" s="15">
        <f>C353+D353</f>
        <v>0</v>
      </c>
      <c r="F353" s="15">
        <f>G353+H353+I353+J353</f>
        <v>0</v>
      </c>
      <c r="G353" s="15"/>
      <c r="H353" s="15"/>
      <c r="I353" s="15"/>
      <c r="J353" s="15"/>
      <c r="K353" s="15">
        <v>0</v>
      </c>
      <c r="L353" s="15">
        <v>0</v>
      </c>
      <c r="M353" s="15">
        <v>0</v>
      </c>
      <c r="N353" s="15">
        <v>0</v>
      </c>
      <c r="O353" s="2">
        <v>2</v>
      </c>
    </row>
    <row r="354" spans="1:15" s="18" customFormat="1" ht="13.5" hidden="1" thickBot="1" x14ac:dyDescent="0.25">
      <c r="A354" s="22" t="s">
        <v>234</v>
      </c>
      <c r="B354" s="21" t="s">
        <v>233</v>
      </c>
      <c r="C354" s="20">
        <f t="shared" ref="C354:N354" si="148">C355</f>
        <v>0</v>
      </c>
      <c r="D354" s="20">
        <f t="shared" si="148"/>
        <v>0</v>
      </c>
      <c r="E354" s="20">
        <f t="shared" si="148"/>
        <v>0</v>
      </c>
      <c r="F354" s="20">
        <f t="shared" si="148"/>
        <v>0</v>
      </c>
      <c r="G354" s="20">
        <f t="shared" si="148"/>
        <v>0</v>
      </c>
      <c r="H354" s="20">
        <f t="shared" si="148"/>
        <v>0</v>
      </c>
      <c r="I354" s="20">
        <f t="shared" si="148"/>
        <v>0</v>
      </c>
      <c r="J354" s="20">
        <f t="shared" si="148"/>
        <v>0</v>
      </c>
      <c r="K354" s="20">
        <f t="shared" si="148"/>
        <v>0</v>
      </c>
      <c r="L354" s="20">
        <f t="shared" si="148"/>
        <v>0</v>
      </c>
      <c r="M354" s="20">
        <f t="shared" si="148"/>
        <v>0</v>
      </c>
      <c r="N354" s="20">
        <f t="shared" si="148"/>
        <v>0</v>
      </c>
      <c r="O354" s="19"/>
    </row>
    <row r="355" spans="1:15" ht="13.5" hidden="1" thickBot="1" x14ac:dyDescent="0.25">
      <c r="A355" s="17" t="s">
        <v>100</v>
      </c>
      <c r="B355" s="16" t="s">
        <v>232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t="13.5" hidden="1" thickBot="1" x14ac:dyDescent="0.25">
      <c r="A356" s="22" t="s">
        <v>231</v>
      </c>
      <c r="B356" s="21" t="s">
        <v>230</v>
      </c>
      <c r="C356" s="20">
        <f t="shared" ref="C356:N356" si="149">C357</f>
        <v>0</v>
      </c>
      <c r="D356" s="20">
        <f t="shared" si="149"/>
        <v>0</v>
      </c>
      <c r="E356" s="20">
        <f t="shared" si="149"/>
        <v>0</v>
      </c>
      <c r="F356" s="20">
        <f t="shared" si="149"/>
        <v>0</v>
      </c>
      <c r="G356" s="20">
        <f t="shared" si="149"/>
        <v>0</v>
      </c>
      <c r="H356" s="20">
        <f t="shared" si="149"/>
        <v>0</v>
      </c>
      <c r="I356" s="20">
        <f t="shared" si="149"/>
        <v>0</v>
      </c>
      <c r="J356" s="20">
        <f t="shared" si="149"/>
        <v>0</v>
      </c>
      <c r="K356" s="20">
        <f t="shared" si="149"/>
        <v>0</v>
      </c>
      <c r="L356" s="20">
        <f t="shared" si="149"/>
        <v>0</v>
      </c>
      <c r="M356" s="20">
        <f t="shared" si="149"/>
        <v>0</v>
      </c>
      <c r="N356" s="20">
        <f t="shared" si="149"/>
        <v>0</v>
      </c>
      <c r="O356" s="19"/>
    </row>
    <row r="357" spans="1:15" ht="13.5" hidden="1" thickBot="1" x14ac:dyDescent="0.25">
      <c r="A357" s="17" t="s">
        <v>100</v>
      </c>
      <c r="B357" s="16" t="s">
        <v>229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t="26.25" hidden="1" thickBot="1" x14ac:dyDescent="0.25">
      <c r="A358" s="22" t="s">
        <v>228</v>
      </c>
      <c r="B358" s="21" t="s">
        <v>227</v>
      </c>
      <c r="C358" s="20">
        <f t="shared" ref="C358:N358" si="150">C359+C360+C361</f>
        <v>0</v>
      </c>
      <c r="D358" s="20">
        <f t="shared" si="150"/>
        <v>0</v>
      </c>
      <c r="E358" s="20">
        <f t="shared" si="150"/>
        <v>0</v>
      </c>
      <c r="F358" s="20">
        <f t="shared" si="150"/>
        <v>0</v>
      </c>
      <c r="G358" s="20">
        <f t="shared" si="150"/>
        <v>0</v>
      </c>
      <c r="H358" s="20">
        <f t="shared" si="150"/>
        <v>0</v>
      </c>
      <c r="I358" s="20">
        <f t="shared" si="150"/>
        <v>0</v>
      </c>
      <c r="J358" s="20">
        <f t="shared" si="150"/>
        <v>0</v>
      </c>
      <c r="K358" s="20">
        <f t="shared" si="150"/>
        <v>0</v>
      </c>
      <c r="L358" s="20">
        <f t="shared" si="150"/>
        <v>0</v>
      </c>
      <c r="M358" s="20">
        <f t="shared" si="150"/>
        <v>0</v>
      </c>
      <c r="N358" s="20">
        <f t="shared" si="150"/>
        <v>0</v>
      </c>
      <c r="O358" s="19"/>
    </row>
    <row r="359" spans="1:15" ht="13.5" hidden="1" thickBot="1" x14ac:dyDescent="0.25">
      <c r="A359" s="17" t="s">
        <v>104</v>
      </c>
      <c r="B359" s="16" t="s">
        <v>226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t="13.5" hidden="1" thickBot="1" x14ac:dyDescent="0.25">
      <c r="A360" s="17" t="s">
        <v>102</v>
      </c>
      <c r="B360" s="16" t="s">
        <v>225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ht="13.5" hidden="1" thickBot="1" x14ac:dyDescent="0.25">
      <c r="A361" s="17" t="s">
        <v>100</v>
      </c>
      <c r="B361" s="16" t="s">
        <v>224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s="18" customFormat="1" ht="13.5" hidden="1" thickBot="1" x14ac:dyDescent="0.25">
      <c r="A362" s="22" t="s">
        <v>223</v>
      </c>
      <c r="B362" s="21" t="s">
        <v>222</v>
      </c>
      <c r="C362" s="20">
        <f t="shared" ref="C362:N362" si="151">C363</f>
        <v>0</v>
      </c>
      <c r="D362" s="20">
        <f t="shared" si="151"/>
        <v>0</v>
      </c>
      <c r="E362" s="20">
        <f t="shared" si="151"/>
        <v>0</v>
      </c>
      <c r="F362" s="20">
        <f t="shared" si="151"/>
        <v>0</v>
      </c>
      <c r="G362" s="20">
        <f t="shared" si="151"/>
        <v>0</v>
      </c>
      <c r="H362" s="20">
        <f t="shared" si="151"/>
        <v>0</v>
      </c>
      <c r="I362" s="20">
        <f t="shared" si="151"/>
        <v>0</v>
      </c>
      <c r="J362" s="20">
        <f t="shared" si="151"/>
        <v>0</v>
      </c>
      <c r="K362" s="20">
        <f t="shared" si="151"/>
        <v>0</v>
      </c>
      <c r="L362" s="20">
        <f t="shared" si="151"/>
        <v>0</v>
      </c>
      <c r="M362" s="20">
        <f t="shared" si="151"/>
        <v>0</v>
      </c>
      <c r="N362" s="20">
        <f t="shared" si="151"/>
        <v>0</v>
      </c>
      <c r="O362" s="19"/>
    </row>
    <row r="363" spans="1:15" ht="13.5" hidden="1" thickBot="1" x14ac:dyDescent="0.25">
      <c r="A363" s="17" t="s">
        <v>100</v>
      </c>
      <c r="B363" s="16" t="s">
        <v>221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t="13.5" hidden="1" thickBot="1" x14ac:dyDescent="0.25">
      <c r="A364" s="22" t="s">
        <v>220</v>
      </c>
      <c r="B364" s="21" t="s">
        <v>219</v>
      </c>
      <c r="C364" s="20">
        <f t="shared" ref="C364:N364" si="152">C365+C366+C367</f>
        <v>0</v>
      </c>
      <c r="D364" s="20">
        <f t="shared" si="152"/>
        <v>0</v>
      </c>
      <c r="E364" s="20">
        <f t="shared" si="152"/>
        <v>0</v>
      </c>
      <c r="F364" s="20">
        <f t="shared" si="152"/>
        <v>0</v>
      </c>
      <c r="G364" s="20">
        <f t="shared" si="152"/>
        <v>0</v>
      </c>
      <c r="H364" s="20">
        <f t="shared" si="152"/>
        <v>0</v>
      </c>
      <c r="I364" s="20">
        <f t="shared" si="152"/>
        <v>0</v>
      </c>
      <c r="J364" s="20">
        <f t="shared" si="152"/>
        <v>0</v>
      </c>
      <c r="K364" s="20">
        <f t="shared" si="152"/>
        <v>0</v>
      </c>
      <c r="L364" s="20">
        <f t="shared" si="152"/>
        <v>0</v>
      </c>
      <c r="M364" s="20">
        <f t="shared" si="152"/>
        <v>0</v>
      </c>
      <c r="N364" s="20">
        <f t="shared" si="152"/>
        <v>0</v>
      </c>
      <c r="O364" s="19"/>
    </row>
    <row r="365" spans="1:15" ht="13.5" hidden="1" thickBot="1" x14ac:dyDescent="0.25">
      <c r="A365" s="17" t="s">
        <v>104</v>
      </c>
      <c r="B365" s="16" t="s">
        <v>218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t="13.5" hidden="1" thickBot="1" x14ac:dyDescent="0.25">
      <c r="A366" s="17" t="s">
        <v>102</v>
      </c>
      <c r="B366" s="16" t="s">
        <v>217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ht="13.5" hidden="1" thickBot="1" x14ac:dyDescent="0.25">
      <c r="A367" s="17" t="s">
        <v>100</v>
      </c>
      <c r="B367" s="16" t="s">
        <v>216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s="18" customFormat="1" ht="26.25" hidden="1" thickBot="1" x14ac:dyDescent="0.25">
      <c r="A368" s="22" t="s">
        <v>215</v>
      </c>
      <c r="B368" s="21" t="s">
        <v>214</v>
      </c>
      <c r="C368" s="20">
        <f t="shared" ref="C368:N368" si="153">C369+C370+C371</f>
        <v>0</v>
      </c>
      <c r="D368" s="20">
        <f t="shared" si="153"/>
        <v>0</v>
      </c>
      <c r="E368" s="20">
        <f t="shared" si="153"/>
        <v>0</v>
      </c>
      <c r="F368" s="20">
        <f t="shared" si="153"/>
        <v>0</v>
      </c>
      <c r="G368" s="20">
        <f t="shared" si="153"/>
        <v>0</v>
      </c>
      <c r="H368" s="20">
        <f t="shared" si="153"/>
        <v>0</v>
      </c>
      <c r="I368" s="20">
        <f t="shared" si="153"/>
        <v>0</v>
      </c>
      <c r="J368" s="20">
        <f t="shared" si="153"/>
        <v>0</v>
      </c>
      <c r="K368" s="20">
        <f t="shared" si="153"/>
        <v>0</v>
      </c>
      <c r="L368" s="20">
        <f t="shared" si="153"/>
        <v>0</v>
      </c>
      <c r="M368" s="20">
        <f t="shared" si="153"/>
        <v>0</v>
      </c>
      <c r="N368" s="20">
        <f t="shared" si="153"/>
        <v>0</v>
      </c>
      <c r="O368" s="19"/>
    </row>
    <row r="369" spans="1:15" ht="13.5" hidden="1" thickBot="1" x14ac:dyDescent="0.25">
      <c r="A369" s="17" t="s">
        <v>104</v>
      </c>
      <c r="B369" s="16" t="s">
        <v>213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t="13.5" hidden="1" thickBot="1" x14ac:dyDescent="0.25">
      <c r="A370" s="17" t="s">
        <v>102</v>
      </c>
      <c r="B370" s="16" t="s">
        <v>212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ht="13.5" hidden="1" thickBot="1" x14ac:dyDescent="0.25">
      <c r="A371" s="17" t="s">
        <v>100</v>
      </c>
      <c r="B371" s="16" t="s">
        <v>211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s="18" customFormat="1" ht="26.25" hidden="1" thickBot="1" x14ac:dyDescent="0.25">
      <c r="A372" s="22" t="s">
        <v>210</v>
      </c>
      <c r="B372" s="21" t="s">
        <v>209</v>
      </c>
      <c r="C372" s="20">
        <f t="shared" ref="C372:N372" si="154">C373+C374+C375</f>
        <v>0</v>
      </c>
      <c r="D372" s="20">
        <f t="shared" si="154"/>
        <v>0</v>
      </c>
      <c r="E372" s="20">
        <f t="shared" si="154"/>
        <v>0</v>
      </c>
      <c r="F372" s="20">
        <f t="shared" si="154"/>
        <v>0</v>
      </c>
      <c r="G372" s="20">
        <f t="shared" si="154"/>
        <v>0</v>
      </c>
      <c r="H372" s="20">
        <f t="shared" si="154"/>
        <v>0</v>
      </c>
      <c r="I372" s="20">
        <f t="shared" si="154"/>
        <v>0</v>
      </c>
      <c r="J372" s="20">
        <f t="shared" si="154"/>
        <v>0</v>
      </c>
      <c r="K372" s="20">
        <f t="shared" si="154"/>
        <v>0</v>
      </c>
      <c r="L372" s="20">
        <f t="shared" si="154"/>
        <v>0</v>
      </c>
      <c r="M372" s="20">
        <f t="shared" si="154"/>
        <v>0</v>
      </c>
      <c r="N372" s="20">
        <f t="shared" si="154"/>
        <v>0</v>
      </c>
      <c r="O372" s="19"/>
    </row>
    <row r="373" spans="1:15" ht="13.5" hidden="1" thickBot="1" x14ac:dyDescent="0.25">
      <c r="A373" s="17" t="s">
        <v>104</v>
      </c>
      <c r="B373" s="16" t="s">
        <v>208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t="13.5" hidden="1" thickBot="1" x14ac:dyDescent="0.25">
      <c r="A374" s="17" t="s">
        <v>102</v>
      </c>
      <c r="B374" s="16" t="s">
        <v>207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ht="13.5" hidden="1" thickBot="1" x14ac:dyDescent="0.25">
      <c r="A375" s="17" t="s">
        <v>100</v>
      </c>
      <c r="B375" s="16" t="s">
        <v>206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s="18" customFormat="1" ht="26.25" hidden="1" thickBot="1" x14ac:dyDescent="0.25">
      <c r="A376" s="22" t="s">
        <v>205</v>
      </c>
      <c r="B376" s="21" t="s">
        <v>204</v>
      </c>
      <c r="C376" s="20">
        <f t="shared" ref="C376:N376" si="155">C377+C378+C379</f>
        <v>0</v>
      </c>
      <c r="D376" s="20">
        <f t="shared" si="155"/>
        <v>0</v>
      </c>
      <c r="E376" s="20">
        <f t="shared" si="155"/>
        <v>0</v>
      </c>
      <c r="F376" s="20">
        <f t="shared" si="155"/>
        <v>0</v>
      </c>
      <c r="G376" s="20">
        <f t="shared" si="155"/>
        <v>0</v>
      </c>
      <c r="H376" s="20">
        <f t="shared" si="155"/>
        <v>0</v>
      </c>
      <c r="I376" s="20">
        <f t="shared" si="155"/>
        <v>0</v>
      </c>
      <c r="J376" s="20">
        <f t="shared" si="155"/>
        <v>0</v>
      </c>
      <c r="K376" s="20">
        <f t="shared" si="155"/>
        <v>0</v>
      </c>
      <c r="L376" s="20">
        <f t="shared" si="155"/>
        <v>0</v>
      </c>
      <c r="M376" s="20">
        <f t="shared" si="155"/>
        <v>0</v>
      </c>
      <c r="N376" s="20">
        <f t="shared" si="155"/>
        <v>0</v>
      </c>
      <c r="O376" s="19"/>
    </row>
    <row r="377" spans="1:15" ht="13.5" hidden="1" thickBot="1" x14ac:dyDescent="0.25">
      <c r="A377" s="17" t="s">
        <v>104</v>
      </c>
      <c r="B377" s="16" t="s">
        <v>203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t="13.5" hidden="1" thickBot="1" x14ac:dyDescent="0.25">
      <c r="A378" s="17" t="s">
        <v>102</v>
      </c>
      <c r="B378" s="16" t="s">
        <v>202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ht="13.5" hidden="1" thickBot="1" x14ac:dyDescent="0.25">
      <c r="A379" s="17" t="s">
        <v>100</v>
      </c>
      <c r="B379" s="16" t="s">
        <v>201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s="18" customFormat="1" ht="13.5" hidden="1" thickBot="1" x14ac:dyDescent="0.25">
      <c r="A380" s="22" t="s">
        <v>200</v>
      </c>
      <c r="B380" s="21" t="s">
        <v>199</v>
      </c>
      <c r="C380" s="20">
        <f t="shared" ref="C380:N380" si="156">C381+C382+C383</f>
        <v>0</v>
      </c>
      <c r="D380" s="20">
        <f t="shared" si="156"/>
        <v>0</v>
      </c>
      <c r="E380" s="20">
        <f t="shared" si="156"/>
        <v>0</v>
      </c>
      <c r="F380" s="20">
        <f t="shared" si="156"/>
        <v>0</v>
      </c>
      <c r="G380" s="20">
        <f t="shared" si="156"/>
        <v>0</v>
      </c>
      <c r="H380" s="20">
        <f t="shared" si="156"/>
        <v>0</v>
      </c>
      <c r="I380" s="20">
        <f t="shared" si="156"/>
        <v>0</v>
      </c>
      <c r="J380" s="20">
        <f t="shared" si="156"/>
        <v>0</v>
      </c>
      <c r="K380" s="20">
        <f t="shared" si="156"/>
        <v>0</v>
      </c>
      <c r="L380" s="20">
        <f t="shared" si="156"/>
        <v>0</v>
      </c>
      <c r="M380" s="20">
        <f t="shared" si="156"/>
        <v>0</v>
      </c>
      <c r="N380" s="20">
        <f t="shared" si="156"/>
        <v>0</v>
      </c>
      <c r="O380" s="19"/>
    </row>
    <row r="381" spans="1:15" ht="13.5" hidden="1" thickBot="1" x14ac:dyDescent="0.25">
      <c r="A381" s="17" t="s">
        <v>104</v>
      </c>
      <c r="B381" s="16" t="s">
        <v>198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t="13.5" hidden="1" thickBot="1" x14ac:dyDescent="0.25">
      <c r="A382" s="17" t="s">
        <v>102</v>
      </c>
      <c r="B382" s="16" t="s">
        <v>197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ht="13.5" hidden="1" thickBot="1" x14ac:dyDescent="0.25">
      <c r="A383" s="17" t="s">
        <v>100</v>
      </c>
      <c r="B383" s="16" t="s">
        <v>196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s="18" customFormat="1" ht="13.5" hidden="1" thickBot="1" x14ac:dyDescent="0.25">
      <c r="A384" s="22" t="s">
        <v>195</v>
      </c>
      <c r="B384" s="21" t="s">
        <v>194</v>
      </c>
      <c r="C384" s="20">
        <f t="shared" ref="C384:N384" si="157">C385+C386+C387</f>
        <v>0</v>
      </c>
      <c r="D384" s="20">
        <f t="shared" si="157"/>
        <v>0</v>
      </c>
      <c r="E384" s="20">
        <f t="shared" si="157"/>
        <v>0</v>
      </c>
      <c r="F384" s="20">
        <f t="shared" si="157"/>
        <v>0</v>
      </c>
      <c r="G384" s="20">
        <f t="shared" si="157"/>
        <v>0</v>
      </c>
      <c r="H384" s="20">
        <f t="shared" si="157"/>
        <v>0</v>
      </c>
      <c r="I384" s="20">
        <f t="shared" si="157"/>
        <v>0</v>
      </c>
      <c r="J384" s="20">
        <f t="shared" si="157"/>
        <v>0</v>
      </c>
      <c r="K384" s="20">
        <f t="shared" si="157"/>
        <v>0</v>
      </c>
      <c r="L384" s="20">
        <f t="shared" si="157"/>
        <v>0</v>
      </c>
      <c r="M384" s="20">
        <f t="shared" si="157"/>
        <v>0</v>
      </c>
      <c r="N384" s="20">
        <f t="shared" si="157"/>
        <v>0</v>
      </c>
      <c r="O384" s="19"/>
    </row>
    <row r="385" spans="1:15" ht="13.5" hidden="1" thickBot="1" x14ac:dyDescent="0.25">
      <c r="A385" s="17" t="s">
        <v>104</v>
      </c>
      <c r="B385" s="16" t="s">
        <v>193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t="13.5" hidden="1" thickBot="1" x14ac:dyDescent="0.25">
      <c r="A386" s="17" t="s">
        <v>102</v>
      </c>
      <c r="B386" s="16" t="s">
        <v>192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ht="13.5" hidden="1" thickBot="1" x14ac:dyDescent="0.25">
      <c r="A387" s="17" t="s">
        <v>100</v>
      </c>
      <c r="B387" s="16" t="s">
        <v>191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s="18" customFormat="1" ht="13.5" hidden="1" thickBot="1" x14ac:dyDescent="0.25">
      <c r="A388" s="22" t="s">
        <v>190</v>
      </c>
      <c r="B388" s="21" t="s">
        <v>189</v>
      </c>
      <c r="C388" s="20">
        <f t="shared" ref="C388:N388" si="158">C389+C390+C391</f>
        <v>0</v>
      </c>
      <c r="D388" s="20">
        <f t="shared" si="158"/>
        <v>0</v>
      </c>
      <c r="E388" s="20">
        <f t="shared" si="158"/>
        <v>0</v>
      </c>
      <c r="F388" s="20">
        <f t="shared" si="158"/>
        <v>0</v>
      </c>
      <c r="G388" s="20">
        <f t="shared" si="158"/>
        <v>0</v>
      </c>
      <c r="H388" s="20">
        <f t="shared" si="158"/>
        <v>0</v>
      </c>
      <c r="I388" s="20">
        <f t="shared" si="158"/>
        <v>0</v>
      </c>
      <c r="J388" s="20">
        <f t="shared" si="158"/>
        <v>0</v>
      </c>
      <c r="K388" s="20">
        <f t="shared" si="158"/>
        <v>0</v>
      </c>
      <c r="L388" s="20">
        <f t="shared" si="158"/>
        <v>0</v>
      </c>
      <c r="M388" s="20">
        <f t="shared" si="158"/>
        <v>0</v>
      </c>
      <c r="N388" s="20">
        <f t="shared" si="158"/>
        <v>0</v>
      </c>
      <c r="O388" s="19"/>
    </row>
    <row r="389" spans="1:15" ht="13.5" hidden="1" thickBot="1" x14ac:dyDescent="0.25">
      <c r="A389" s="17" t="s">
        <v>104</v>
      </c>
      <c r="B389" s="16" t="s">
        <v>188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t="13.5" hidden="1" thickBot="1" x14ac:dyDescent="0.25">
      <c r="A390" s="17" t="s">
        <v>102</v>
      </c>
      <c r="B390" s="16" t="s">
        <v>187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ht="13.5" hidden="1" thickBot="1" x14ac:dyDescent="0.25">
      <c r="A391" s="17" t="s">
        <v>100</v>
      </c>
      <c r="B391" s="16" t="s">
        <v>186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s="18" customFormat="1" ht="26.25" hidden="1" thickBot="1" x14ac:dyDescent="0.25">
      <c r="A392" s="22" t="s">
        <v>185</v>
      </c>
      <c r="B392" s="21" t="s">
        <v>184</v>
      </c>
      <c r="C392" s="20">
        <f t="shared" ref="C392:N392" si="159">C393+C394+C395</f>
        <v>0</v>
      </c>
      <c r="D392" s="20">
        <f t="shared" si="159"/>
        <v>0</v>
      </c>
      <c r="E392" s="20">
        <f t="shared" si="159"/>
        <v>0</v>
      </c>
      <c r="F392" s="20">
        <f t="shared" si="159"/>
        <v>0</v>
      </c>
      <c r="G392" s="20">
        <f t="shared" si="159"/>
        <v>0</v>
      </c>
      <c r="H392" s="20">
        <f t="shared" si="159"/>
        <v>0</v>
      </c>
      <c r="I392" s="20">
        <f t="shared" si="159"/>
        <v>0</v>
      </c>
      <c r="J392" s="20">
        <f t="shared" si="159"/>
        <v>0</v>
      </c>
      <c r="K392" s="20">
        <f t="shared" si="159"/>
        <v>0</v>
      </c>
      <c r="L392" s="20">
        <f t="shared" si="159"/>
        <v>0</v>
      </c>
      <c r="M392" s="20">
        <f t="shared" si="159"/>
        <v>0</v>
      </c>
      <c r="N392" s="20">
        <f t="shared" si="159"/>
        <v>0</v>
      </c>
      <c r="O392" s="19"/>
    </row>
    <row r="393" spans="1:15" ht="13.5" hidden="1" thickBot="1" x14ac:dyDescent="0.25">
      <c r="A393" s="17" t="s">
        <v>104</v>
      </c>
      <c r="B393" s="16" t="s">
        <v>183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t="13.5" hidden="1" thickBot="1" x14ac:dyDescent="0.25">
      <c r="A394" s="17" t="s">
        <v>102</v>
      </c>
      <c r="B394" s="16" t="s">
        <v>182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ht="13.5" hidden="1" thickBot="1" x14ac:dyDescent="0.25">
      <c r="A395" s="17" t="s">
        <v>100</v>
      </c>
      <c r="B395" s="16" t="s">
        <v>181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s="18" customFormat="1" ht="13.5" hidden="1" thickBot="1" x14ac:dyDescent="0.25">
      <c r="A396" s="22" t="s">
        <v>180</v>
      </c>
      <c r="B396" s="21" t="s">
        <v>179</v>
      </c>
      <c r="C396" s="20">
        <f t="shared" ref="C396:N396" si="160">C397+C398+C399</f>
        <v>0</v>
      </c>
      <c r="D396" s="20">
        <f t="shared" si="160"/>
        <v>0</v>
      </c>
      <c r="E396" s="20">
        <f t="shared" si="160"/>
        <v>0</v>
      </c>
      <c r="F396" s="20">
        <f t="shared" si="160"/>
        <v>0</v>
      </c>
      <c r="G396" s="20">
        <f t="shared" si="160"/>
        <v>0</v>
      </c>
      <c r="H396" s="20">
        <f t="shared" si="160"/>
        <v>0</v>
      </c>
      <c r="I396" s="20">
        <f t="shared" si="160"/>
        <v>0</v>
      </c>
      <c r="J396" s="20">
        <f t="shared" si="160"/>
        <v>0</v>
      </c>
      <c r="K396" s="20">
        <f t="shared" si="160"/>
        <v>0</v>
      </c>
      <c r="L396" s="20">
        <f t="shared" si="160"/>
        <v>0</v>
      </c>
      <c r="M396" s="20">
        <f t="shared" si="160"/>
        <v>0</v>
      </c>
      <c r="N396" s="20">
        <f t="shared" si="160"/>
        <v>0</v>
      </c>
      <c r="O396" s="19"/>
    </row>
    <row r="397" spans="1:15" ht="13.5" hidden="1" thickBot="1" x14ac:dyDescent="0.25">
      <c r="A397" s="17" t="s">
        <v>104</v>
      </c>
      <c r="B397" s="16" t="s">
        <v>178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t="13.5" hidden="1" thickBot="1" x14ac:dyDescent="0.25">
      <c r="A398" s="17" t="s">
        <v>102</v>
      </c>
      <c r="B398" s="16" t="s">
        <v>177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ht="13.5" hidden="1" thickBot="1" x14ac:dyDescent="0.25">
      <c r="A399" s="17" t="s">
        <v>100</v>
      </c>
      <c r="B399" s="16" t="s">
        <v>176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s="18" customFormat="1" ht="26.25" hidden="1" thickBot="1" x14ac:dyDescent="0.25">
      <c r="A400" s="22" t="s">
        <v>175</v>
      </c>
      <c r="B400" s="21" t="s">
        <v>174</v>
      </c>
      <c r="C400" s="20">
        <f t="shared" ref="C400:N400" si="161">C401+C402+C403</f>
        <v>0</v>
      </c>
      <c r="D400" s="20">
        <f t="shared" si="161"/>
        <v>0</v>
      </c>
      <c r="E400" s="20">
        <f t="shared" si="161"/>
        <v>0</v>
      </c>
      <c r="F400" s="20">
        <f t="shared" si="161"/>
        <v>0</v>
      </c>
      <c r="G400" s="20">
        <f t="shared" si="161"/>
        <v>0</v>
      </c>
      <c r="H400" s="20">
        <f t="shared" si="161"/>
        <v>0</v>
      </c>
      <c r="I400" s="20">
        <f t="shared" si="161"/>
        <v>0</v>
      </c>
      <c r="J400" s="20">
        <f t="shared" si="161"/>
        <v>0</v>
      </c>
      <c r="K400" s="20">
        <f t="shared" si="161"/>
        <v>0</v>
      </c>
      <c r="L400" s="20">
        <f t="shared" si="161"/>
        <v>0</v>
      </c>
      <c r="M400" s="20">
        <f t="shared" si="161"/>
        <v>0</v>
      </c>
      <c r="N400" s="20">
        <f t="shared" si="161"/>
        <v>0</v>
      </c>
      <c r="O400" s="19"/>
    </row>
    <row r="401" spans="1:15" ht="13.5" hidden="1" thickBot="1" x14ac:dyDescent="0.25">
      <c r="A401" s="17" t="s">
        <v>104</v>
      </c>
      <c r="B401" s="16" t="s">
        <v>173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t="13.5" hidden="1" thickBot="1" x14ac:dyDescent="0.25">
      <c r="A402" s="17" t="s">
        <v>102</v>
      </c>
      <c r="B402" s="16" t="s">
        <v>172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ht="13.5" hidden="1" thickBot="1" x14ac:dyDescent="0.25">
      <c r="A403" s="17" t="s">
        <v>100</v>
      </c>
      <c r="B403" s="16" t="s">
        <v>171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s="18" customFormat="1" ht="13.5" hidden="1" thickBot="1" x14ac:dyDescent="0.25">
      <c r="A404" s="22" t="s">
        <v>170</v>
      </c>
      <c r="B404" s="21" t="s">
        <v>169</v>
      </c>
      <c r="C404" s="20">
        <f t="shared" ref="C404:N404" si="162">C405</f>
        <v>0</v>
      </c>
      <c r="D404" s="20">
        <f t="shared" si="162"/>
        <v>0</v>
      </c>
      <c r="E404" s="20">
        <f t="shared" si="162"/>
        <v>0</v>
      </c>
      <c r="F404" s="20">
        <f t="shared" si="162"/>
        <v>0</v>
      </c>
      <c r="G404" s="20">
        <f t="shared" si="162"/>
        <v>0</v>
      </c>
      <c r="H404" s="20">
        <f t="shared" si="162"/>
        <v>0</v>
      </c>
      <c r="I404" s="20">
        <f t="shared" si="162"/>
        <v>0</v>
      </c>
      <c r="J404" s="20">
        <f t="shared" si="162"/>
        <v>0</v>
      </c>
      <c r="K404" s="20">
        <f t="shared" si="162"/>
        <v>0</v>
      </c>
      <c r="L404" s="20">
        <f t="shared" si="162"/>
        <v>0</v>
      </c>
      <c r="M404" s="20">
        <f t="shared" si="162"/>
        <v>0</v>
      </c>
      <c r="N404" s="20">
        <f t="shared" si="162"/>
        <v>0</v>
      </c>
      <c r="O404" s="19"/>
    </row>
    <row r="405" spans="1:15" ht="13.5" hidden="1" thickBot="1" x14ac:dyDescent="0.25">
      <c r="A405" s="17" t="s">
        <v>102</v>
      </c>
      <c r="B405" s="16" t="s">
        <v>168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39" customFormat="1" ht="13.5" hidden="1" thickBot="1" x14ac:dyDescent="0.25">
      <c r="A406" s="23" t="s">
        <v>167</v>
      </c>
      <c r="B406" s="46" t="s">
        <v>166</v>
      </c>
      <c r="C406" s="25">
        <f t="shared" ref="C406:N406" si="163">C407</f>
        <v>0</v>
      </c>
      <c r="D406" s="25">
        <f t="shared" si="163"/>
        <v>0</v>
      </c>
      <c r="E406" s="25">
        <f t="shared" si="163"/>
        <v>0</v>
      </c>
      <c r="F406" s="25">
        <f t="shared" si="163"/>
        <v>0</v>
      </c>
      <c r="G406" s="25">
        <f t="shared" si="163"/>
        <v>0</v>
      </c>
      <c r="H406" s="25">
        <f t="shared" si="163"/>
        <v>0</v>
      </c>
      <c r="I406" s="25">
        <f t="shared" si="163"/>
        <v>0</v>
      </c>
      <c r="J406" s="25">
        <f t="shared" si="163"/>
        <v>0</v>
      </c>
      <c r="K406" s="25">
        <f t="shared" si="163"/>
        <v>0</v>
      </c>
      <c r="L406" s="25">
        <f t="shared" si="163"/>
        <v>0</v>
      </c>
      <c r="M406" s="25">
        <f t="shared" si="163"/>
        <v>0</v>
      </c>
      <c r="N406" s="25">
        <f t="shared" si="163"/>
        <v>0</v>
      </c>
      <c r="O406" s="40"/>
    </row>
    <row r="407" spans="1:15" s="18" customFormat="1" ht="13.5" hidden="1" thickBot="1" x14ac:dyDescent="0.25">
      <c r="A407" s="22" t="s">
        <v>165</v>
      </c>
      <c r="B407" s="21" t="s">
        <v>164</v>
      </c>
      <c r="C407" s="20">
        <f t="shared" ref="C407:N407" si="164">C408+C409+C410+C411+C412</f>
        <v>0</v>
      </c>
      <c r="D407" s="20">
        <f t="shared" si="164"/>
        <v>0</v>
      </c>
      <c r="E407" s="20">
        <f t="shared" si="164"/>
        <v>0</v>
      </c>
      <c r="F407" s="20">
        <f t="shared" si="164"/>
        <v>0</v>
      </c>
      <c r="G407" s="20">
        <f t="shared" si="164"/>
        <v>0</v>
      </c>
      <c r="H407" s="20">
        <f t="shared" si="164"/>
        <v>0</v>
      </c>
      <c r="I407" s="20">
        <f t="shared" si="164"/>
        <v>0</v>
      </c>
      <c r="J407" s="20">
        <f t="shared" si="164"/>
        <v>0</v>
      </c>
      <c r="K407" s="20">
        <f t="shared" si="164"/>
        <v>0</v>
      </c>
      <c r="L407" s="20">
        <f t="shared" si="164"/>
        <v>0</v>
      </c>
      <c r="M407" s="20">
        <f t="shared" si="164"/>
        <v>0</v>
      </c>
      <c r="N407" s="20">
        <f t="shared" si="164"/>
        <v>0</v>
      </c>
      <c r="O407" s="19"/>
    </row>
    <row r="408" spans="1:15" ht="13.5" hidden="1" thickBot="1" x14ac:dyDescent="0.25">
      <c r="A408" s="17" t="s">
        <v>163</v>
      </c>
      <c r="B408" s="16" t="s">
        <v>162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t="13.5" hidden="1" thickBot="1" x14ac:dyDescent="0.25">
      <c r="A409" s="17" t="s">
        <v>161</v>
      </c>
      <c r="B409" s="16" t="s">
        <v>160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t="13.5" hidden="1" thickBot="1" x14ac:dyDescent="0.25">
      <c r="A410" s="17" t="s">
        <v>159</v>
      </c>
      <c r="B410" s="16" t="s">
        <v>158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t="13.5" hidden="1" thickBot="1" x14ac:dyDescent="0.25">
      <c r="A411" s="17" t="s">
        <v>157</v>
      </c>
      <c r="B411" s="16" t="s">
        <v>156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t="13.5" hidden="1" thickBot="1" x14ac:dyDescent="0.25">
      <c r="A412" s="17" t="s">
        <v>155</v>
      </c>
      <c r="B412" s="16" t="s">
        <v>154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s="8" customFormat="1" ht="39" hidden="1" thickBot="1" x14ac:dyDescent="0.25">
      <c r="A413" s="14" t="s">
        <v>153</v>
      </c>
      <c r="B413" s="13" t="s">
        <v>152</v>
      </c>
      <c r="C413" s="11">
        <f t="shared" ref="C413:N413" si="165">C414+C418+C422+C426+C430+C434+C438+C442+C446+C450</f>
        <v>0</v>
      </c>
      <c r="D413" s="11">
        <f t="shared" si="165"/>
        <v>0</v>
      </c>
      <c r="E413" s="11">
        <f t="shared" si="165"/>
        <v>0</v>
      </c>
      <c r="F413" s="11">
        <f t="shared" si="165"/>
        <v>0</v>
      </c>
      <c r="G413" s="11">
        <f t="shared" si="165"/>
        <v>0</v>
      </c>
      <c r="H413" s="11">
        <f t="shared" si="165"/>
        <v>0</v>
      </c>
      <c r="I413" s="11">
        <f t="shared" si="165"/>
        <v>0</v>
      </c>
      <c r="J413" s="11">
        <f t="shared" si="165"/>
        <v>0</v>
      </c>
      <c r="K413" s="11">
        <f t="shared" si="165"/>
        <v>0</v>
      </c>
      <c r="L413" s="11">
        <f t="shared" si="165"/>
        <v>0</v>
      </c>
      <c r="M413" s="11">
        <f t="shared" si="165"/>
        <v>0</v>
      </c>
      <c r="N413" s="11">
        <f t="shared" si="165"/>
        <v>0</v>
      </c>
      <c r="O413" s="10"/>
    </row>
    <row r="414" spans="1:15" s="18" customFormat="1" ht="26.25" hidden="1" thickBot="1" x14ac:dyDescent="0.25">
      <c r="A414" s="22" t="s">
        <v>151</v>
      </c>
      <c r="B414" s="21" t="s">
        <v>150</v>
      </c>
      <c r="C414" s="20">
        <f t="shared" ref="C414:N414" si="166">C415+C416+C417</f>
        <v>0</v>
      </c>
      <c r="D414" s="20">
        <f t="shared" si="166"/>
        <v>0</v>
      </c>
      <c r="E414" s="20">
        <f t="shared" si="166"/>
        <v>0</v>
      </c>
      <c r="F414" s="20">
        <f t="shared" si="166"/>
        <v>0</v>
      </c>
      <c r="G414" s="20">
        <f t="shared" si="166"/>
        <v>0</v>
      </c>
      <c r="H414" s="20">
        <f t="shared" si="166"/>
        <v>0</v>
      </c>
      <c r="I414" s="20">
        <f t="shared" si="166"/>
        <v>0</v>
      </c>
      <c r="J414" s="20">
        <f t="shared" si="166"/>
        <v>0</v>
      </c>
      <c r="K414" s="20">
        <f t="shared" si="166"/>
        <v>0</v>
      </c>
      <c r="L414" s="20">
        <f t="shared" si="166"/>
        <v>0</v>
      </c>
      <c r="M414" s="20">
        <f t="shared" si="166"/>
        <v>0</v>
      </c>
      <c r="N414" s="20">
        <f t="shared" si="166"/>
        <v>0</v>
      </c>
      <c r="O414" s="19"/>
    </row>
    <row r="415" spans="1:15" ht="13.5" hidden="1" thickBot="1" x14ac:dyDescent="0.25">
      <c r="A415" s="17" t="s">
        <v>104</v>
      </c>
      <c r="B415" s="16" t="s">
        <v>149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t="13.5" hidden="1" thickBot="1" x14ac:dyDescent="0.25">
      <c r="A416" s="17" t="s">
        <v>102</v>
      </c>
      <c r="B416" s="16" t="s">
        <v>148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ht="13.5" hidden="1" thickBot="1" x14ac:dyDescent="0.25">
      <c r="A417" s="17" t="s">
        <v>100</v>
      </c>
      <c r="B417" s="16" t="s">
        <v>147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s="18" customFormat="1" ht="13.5" hidden="1" thickBot="1" x14ac:dyDescent="0.25">
      <c r="A418" s="22" t="s">
        <v>146</v>
      </c>
      <c r="B418" s="21" t="s">
        <v>145</v>
      </c>
      <c r="C418" s="20">
        <f t="shared" ref="C418:N418" si="167">C419+C420+C421</f>
        <v>0</v>
      </c>
      <c r="D418" s="20">
        <f t="shared" si="167"/>
        <v>0</v>
      </c>
      <c r="E418" s="20">
        <f t="shared" si="167"/>
        <v>0</v>
      </c>
      <c r="F418" s="20">
        <f t="shared" si="167"/>
        <v>0</v>
      </c>
      <c r="G418" s="20">
        <f t="shared" si="167"/>
        <v>0</v>
      </c>
      <c r="H418" s="20">
        <f t="shared" si="167"/>
        <v>0</v>
      </c>
      <c r="I418" s="20">
        <f t="shared" si="167"/>
        <v>0</v>
      </c>
      <c r="J418" s="20">
        <f t="shared" si="167"/>
        <v>0</v>
      </c>
      <c r="K418" s="20">
        <f t="shared" si="167"/>
        <v>0</v>
      </c>
      <c r="L418" s="20">
        <f t="shared" si="167"/>
        <v>0</v>
      </c>
      <c r="M418" s="20">
        <f t="shared" si="167"/>
        <v>0</v>
      </c>
      <c r="N418" s="20">
        <f t="shared" si="167"/>
        <v>0</v>
      </c>
      <c r="O418" s="19"/>
    </row>
    <row r="419" spans="1:15" ht="13.5" hidden="1" thickBot="1" x14ac:dyDescent="0.25">
      <c r="A419" s="17" t="s">
        <v>104</v>
      </c>
      <c r="B419" s="16" t="s">
        <v>144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t="13.5" hidden="1" thickBot="1" x14ac:dyDescent="0.25">
      <c r="A420" s="17" t="s">
        <v>102</v>
      </c>
      <c r="B420" s="16" t="s">
        <v>143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ht="13.5" hidden="1" thickBot="1" x14ac:dyDescent="0.25">
      <c r="A421" s="17" t="s">
        <v>100</v>
      </c>
      <c r="B421" s="16" t="s">
        <v>142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s="18" customFormat="1" ht="13.5" hidden="1" thickBot="1" x14ac:dyDescent="0.25">
      <c r="A422" s="22" t="s">
        <v>141</v>
      </c>
      <c r="B422" s="21" t="s">
        <v>140</v>
      </c>
      <c r="C422" s="20">
        <f t="shared" ref="C422:N422" si="168">C423+C424+C425</f>
        <v>0</v>
      </c>
      <c r="D422" s="20">
        <f t="shared" si="168"/>
        <v>0</v>
      </c>
      <c r="E422" s="20">
        <f t="shared" si="168"/>
        <v>0</v>
      </c>
      <c r="F422" s="20">
        <f t="shared" si="168"/>
        <v>0</v>
      </c>
      <c r="G422" s="20">
        <f t="shared" si="168"/>
        <v>0</v>
      </c>
      <c r="H422" s="20">
        <f t="shared" si="168"/>
        <v>0</v>
      </c>
      <c r="I422" s="20">
        <f t="shared" si="168"/>
        <v>0</v>
      </c>
      <c r="J422" s="20">
        <f t="shared" si="168"/>
        <v>0</v>
      </c>
      <c r="K422" s="20">
        <f t="shared" si="168"/>
        <v>0</v>
      </c>
      <c r="L422" s="20">
        <f t="shared" si="168"/>
        <v>0</v>
      </c>
      <c r="M422" s="20">
        <f t="shared" si="168"/>
        <v>0</v>
      </c>
      <c r="N422" s="20">
        <f t="shared" si="168"/>
        <v>0</v>
      </c>
      <c r="O422" s="19"/>
    </row>
    <row r="423" spans="1:15" ht="13.5" hidden="1" thickBot="1" x14ac:dyDescent="0.25">
      <c r="A423" s="17" t="s">
        <v>104</v>
      </c>
      <c r="B423" s="16" t="s">
        <v>139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t="13.5" hidden="1" thickBot="1" x14ac:dyDescent="0.25">
      <c r="A424" s="17" t="s">
        <v>102</v>
      </c>
      <c r="B424" s="16" t="s">
        <v>138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ht="13.5" hidden="1" thickBot="1" x14ac:dyDescent="0.25">
      <c r="A425" s="17" t="s">
        <v>100</v>
      </c>
      <c r="B425" s="16" t="s">
        <v>137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s="18" customFormat="1" ht="26.25" hidden="1" thickBot="1" x14ac:dyDescent="0.25">
      <c r="A426" s="22" t="s">
        <v>136</v>
      </c>
      <c r="B426" s="21" t="s">
        <v>135</v>
      </c>
      <c r="C426" s="20">
        <f t="shared" ref="C426:N426" si="169">C427+C428+C429</f>
        <v>0</v>
      </c>
      <c r="D426" s="20">
        <f t="shared" si="169"/>
        <v>0</v>
      </c>
      <c r="E426" s="20">
        <f t="shared" si="169"/>
        <v>0</v>
      </c>
      <c r="F426" s="20">
        <f t="shared" si="169"/>
        <v>0</v>
      </c>
      <c r="G426" s="20">
        <f t="shared" si="169"/>
        <v>0</v>
      </c>
      <c r="H426" s="20">
        <f t="shared" si="169"/>
        <v>0</v>
      </c>
      <c r="I426" s="20">
        <f t="shared" si="169"/>
        <v>0</v>
      </c>
      <c r="J426" s="20">
        <f t="shared" si="169"/>
        <v>0</v>
      </c>
      <c r="K426" s="20">
        <f t="shared" si="169"/>
        <v>0</v>
      </c>
      <c r="L426" s="20">
        <f t="shared" si="169"/>
        <v>0</v>
      </c>
      <c r="M426" s="20">
        <f t="shared" si="169"/>
        <v>0</v>
      </c>
      <c r="N426" s="20">
        <f t="shared" si="169"/>
        <v>0</v>
      </c>
      <c r="O426" s="19"/>
    </row>
    <row r="427" spans="1:15" ht="13.5" hidden="1" thickBot="1" x14ac:dyDescent="0.25">
      <c r="A427" s="17" t="s">
        <v>104</v>
      </c>
      <c r="B427" s="16" t="s">
        <v>134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t="13.5" hidden="1" thickBot="1" x14ac:dyDescent="0.25">
      <c r="A428" s="17" t="s">
        <v>102</v>
      </c>
      <c r="B428" s="16" t="s">
        <v>133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ht="13.5" hidden="1" thickBot="1" x14ac:dyDescent="0.25">
      <c r="A429" s="17" t="s">
        <v>100</v>
      </c>
      <c r="B429" s="16" t="s">
        <v>132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s="18" customFormat="1" ht="26.25" hidden="1" thickBot="1" x14ac:dyDescent="0.25">
      <c r="A430" s="22" t="s">
        <v>131</v>
      </c>
      <c r="B430" s="21" t="s">
        <v>130</v>
      </c>
      <c r="C430" s="20">
        <f t="shared" ref="C430:N430" si="170">C431+C432+C433</f>
        <v>0</v>
      </c>
      <c r="D430" s="20">
        <f t="shared" si="170"/>
        <v>0</v>
      </c>
      <c r="E430" s="20">
        <f t="shared" si="170"/>
        <v>0</v>
      </c>
      <c r="F430" s="20">
        <f t="shared" si="170"/>
        <v>0</v>
      </c>
      <c r="G430" s="20">
        <f t="shared" si="170"/>
        <v>0</v>
      </c>
      <c r="H430" s="20">
        <f t="shared" si="170"/>
        <v>0</v>
      </c>
      <c r="I430" s="20">
        <f t="shared" si="170"/>
        <v>0</v>
      </c>
      <c r="J430" s="20">
        <f t="shared" si="170"/>
        <v>0</v>
      </c>
      <c r="K430" s="20">
        <f t="shared" si="170"/>
        <v>0</v>
      </c>
      <c r="L430" s="20">
        <f t="shared" si="170"/>
        <v>0</v>
      </c>
      <c r="M430" s="20">
        <f t="shared" si="170"/>
        <v>0</v>
      </c>
      <c r="N430" s="20">
        <f t="shared" si="170"/>
        <v>0</v>
      </c>
      <c r="O430" s="19"/>
    </row>
    <row r="431" spans="1:15" ht="13.5" hidden="1" thickBot="1" x14ac:dyDescent="0.25">
      <c r="A431" s="17" t="s">
        <v>104</v>
      </c>
      <c r="B431" s="16" t="s">
        <v>129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t="13.5" hidden="1" thickBot="1" x14ac:dyDescent="0.25">
      <c r="A432" s="17" t="s">
        <v>102</v>
      </c>
      <c r="B432" s="16" t="s">
        <v>128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ht="13.5" hidden="1" thickBot="1" x14ac:dyDescent="0.25">
      <c r="A433" s="17" t="s">
        <v>100</v>
      </c>
      <c r="B433" s="16" t="s">
        <v>127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s="44" customFormat="1" ht="26.25" hidden="1" thickBot="1" x14ac:dyDescent="0.25">
      <c r="A434" s="27" t="s">
        <v>126</v>
      </c>
      <c r="B434" s="26" t="s">
        <v>125</v>
      </c>
      <c r="C434" s="24">
        <f t="shared" ref="C434:N434" si="171">C435+C436+C437</f>
        <v>0</v>
      </c>
      <c r="D434" s="24">
        <f t="shared" si="171"/>
        <v>0</v>
      </c>
      <c r="E434" s="24">
        <f t="shared" si="171"/>
        <v>0</v>
      </c>
      <c r="F434" s="24">
        <f t="shared" si="171"/>
        <v>0</v>
      </c>
      <c r="G434" s="24">
        <f t="shared" si="171"/>
        <v>0</v>
      </c>
      <c r="H434" s="24">
        <f t="shared" si="171"/>
        <v>0</v>
      </c>
      <c r="I434" s="24">
        <f t="shared" si="171"/>
        <v>0</v>
      </c>
      <c r="J434" s="24">
        <f t="shared" si="171"/>
        <v>0</v>
      </c>
      <c r="K434" s="24">
        <f t="shared" si="171"/>
        <v>0</v>
      </c>
      <c r="L434" s="24">
        <f t="shared" si="171"/>
        <v>0</v>
      </c>
      <c r="M434" s="24">
        <f t="shared" si="171"/>
        <v>0</v>
      </c>
      <c r="N434" s="24">
        <f t="shared" si="171"/>
        <v>0</v>
      </c>
      <c r="O434" s="45"/>
    </row>
    <row r="435" spans="1:15" ht="13.5" hidden="1" thickBot="1" x14ac:dyDescent="0.25">
      <c r="A435" s="17" t="s">
        <v>104</v>
      </c>
      <c r="B435" s="16" t="s">
        <v>124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t="13.5" hidden="1" thickBot="1" x14ac:dyDescent="0.25">
      <c r="A436" s="17" t="s">
        <v>102</v>
      </c>
      <c r="B436" s="16" t="s">
        <v>123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ht="13.5" hidden="1" thickBot="1" x14ac:dyDescent="0.25">
      <c r="A437" s="17" t="s">
        <v>100</v>
      </c>
      <c r="B437" s="16" t="s">
        <v>122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s="18" customFormat="1" ht="13.5" hidden="1" thickBot="1" x14ac:dyDescent="0.25">
      <c r="A438" s="22" t="s">
        <v>121</v>
      </c>
      <c r="B438" s="21" t="s">
        <v>120</v>
      </c>
      <c r="C438" s="20">
        <f t="shared" ref="C438:N438" si="172">C439+C440+C441</f>
        <v>0</v>
      </c>
      <c r="D438" s="20">
        <f t="shared" si="172"/>
        <v>0</v>
      </c>
      <c r="E438" s="20">
        <f t="shared" si="172"/>
        <v>0</v>
      </c>
      <c r="F438" s="20">
        <f t="shared" si="172"/>
        <v>0</v>
      </c>
      <c r="G438" s="20">
        <f t="shared" si="172"/>
        <v>0</v>
      </c>
      <c r="H438" s="20">
        <f t="shared" si="172"/>
        <v>0</v>
      </c>
      <c r="I438" s="20">
        <f t="shared" si="172"/>
        <v>0</v>
      </c>
      <c r="J438" s="20">
        <f t="shared" si="172"/>
        <v>0</v>
      </c>
      <c r="K438" s="20">
        <f t="shared" si="172"/>
        <v>0</v>
      </c>
      <c r="L438" s="20">
        <f t="shared" si="172"/>
        <v>0</v>
      </c>
      <c r="M438" s="20">
        <f t="shared" si="172"/>
        <v>0</v>
      </c>
      <c r="N438" s="20">
        <f t="shared" si="172"/>
        <v>0</v>
      </c>
      <c r="O438" s="19"/>
    </row>
    <row r="439" spans="1:15" ht="13.5" hidden="1" thickBot="1" x14ac:dyDescent="0.25">
      <c r="A439" s="17" t="s">
        <v>104</v>
      </c>
      <c r="B439" s="16" t="s">
        <v>119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t="13.5" hidden="1" thickBot="1" x14ac:dyDescent="0.25">
      <c r="A440" s="17" t="s">
        <v>102</v>
      </c>
      <c r="B440" s="16" t="s">
        <v>118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ht="13.5" hidden="1" thickBot="1" x14ac:dyDescent="0.25">
      <c r="A441" s="17" t="s">
        <v>100</v>
      </c>
      <c r="B441" s="16" t="s">
        <v>117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s="18" customFormat="1" ht="26.25" hidden="1" thickBot="1" x14ac:dyDescent="0.25">
      <c r="A442" s="22" t="s">
        <v>116</v>
      </c>
      <c r="B442" s="21" t="s">
        <v>115</v>
      </c>
      <c r="C442" s="20">
        <f t="shared" ref="C442:N442" si="173">C443+C444+C445</f>
        <v>0</v>
      </c>
      <c r="D442" s="20">
        <f t="shared" si="173"/>
        <v>0</v>
      </c>
      <c r="E442" s="20">
        <f t="shared" si="173"/>
        <v>0</v>
      </c>
      <c r="F442" s="20">
        <f t="shared" si="173"/>
        <v>0</v>
      </c>
      <c r="G442" s="20">
        <f t="shared" si="173"/>
        <v>0</v>
      </c>
      <c r="H442" s="20">
        <f t="shared" si="173"/>
        <v>0</v>
      </c>
      <c r="I442" s="20">
        <f t="shared" si="173"/>
        <v>0</v>
      </c>
      <c r="J442" s="20">
        <f t="shared" si="173"/>
        <v>0</v>
      </c>
      <c r="K442" s="20">
        <f t="shared" si="173"/>
        <v>0</v>
      </c>
      <c r="L442" s="20">
        <f t="shared" si="173"/>
        <v>0</v>
      </c>
      <c r="M442" s="20">
        <f t="shared" si="173"/>
        <v>0</v>
      </c>
      <c r="N442" s="20">
        <f t="shared" si="173"/>
        <v>0</v>
      </c>
      <c r="O442" s="19"/>
    </row>
    <row r="443" spans="1:15" ht="13.5" hidden="1" thickBot="1" x14ac:dyDescent="0.25">
      <c r="A443" s="17" t="s">
        <v>104</v>
      </c>
      <c r="B443" s="16" t="s">
        <v>114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t="13.5" hidden="1" thickBot="1" x14ac:dyDescent="0.25">
      <c r="A444" s="17" t="s">
        <v>102</v>
      </c>
      <c r="B444" s="16" t="s">
        <v>113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ht="13.5" hidden="1" thickBot="1" x14ac:dyDescent="0.25">
      <c r="A445" s="17" t="s">
        <v>100</v>
      </c>
      <c r="B445" s="16" t="s">
        <v>112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s="18" customFormat="1" ht="13.5" hidden="1" thickBot="1" x14ac:dyDescent="0.25">
      <c r="A446" s="22" t="s">
        <v>111</v>
      </c>
      <c r="B446" s="21" t="s">
        <v>110</v>
      </c>
      <c r="C446" s="20">
        <f t="shared" ref="C446:N446" si="174">C447+C448+C449</f>
        <v>0</v>
      </c>
      <c r="D446" s="20">
        <f t="shared" si="174"/>
        <v>0</v>
      </c>
      <c r="E446" s="20">
        <f t="shared" si="174"/>
        <v>0</v>
      </c>
      <c r="F446" s="20">
        <f t="shared" si="174"/>
        <v>0</v>
      </c>
      <c r="G446" s="20">
        <f t="shared" si="174"/>
        <v>0</v>
      </c>
      <c r="H446" s="20">
        <f t="shared" si="174"/>
        <v>0</v>
      </c>
      <c r="I446" s="20">
        <f t="shared" si="174"/>
        <v>0</v>
      </c>
      <c r="J446" s="20">
        <f t="shared" si="174"/>
        <v>0</v>
      </c>
      <c r="K446" s="20">
        <f t="shared" si="174"/>
        <v>0</v>
      </c>
      <c r="L446" s="20">
        <f t="shared" si="174"/>
        <v>0</v>
      </c>
      <c r="M446" s="20">
        <f t="shared" si="174"/>
        <v>0</v>
      </c>
      <c r="N446" s="20">
        <f t="shared" si="174"/>
        <v>0</v>
      </c>
      <c r="O446" s="19"/>
    </row>
    <row r="447" spans="1:15" ht="13.5" hidden="1" thickBot="1" x14ac:dyDescent="0.25">
      <c r="A447" s="17" t="s">
        <v>104</v>
      </c>
      <c r="B447" s="16" t="s">
        <v>109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t="13.5" hidden="1" thickBot="1" x14ac:dyDescent="0.25">
      <c r="A448" s="17" t="s">
        <v>102</v>
      </c>
      <c r="B448" s="16" t="s">
        <v>108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5" ht="13.5" hidden="1" thickBot="1" x14ac:dyDescent="0.25">
      <c r="A449" s="17" t="s">
        <v>100</v>
      </c>
      <c r="B449" s="16" t="s">
        <v>107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s="18" customFormat="1" ht="13.5" hidden="1" thickBot="1" x14ac:dyDescent="0.25">
      <c r="A450" s="22" t="s">
        <v>106</v>
      </c>
      <c r="B450" s="21" t="s">
        <v>105</v>
      </c>
      <c r="C450" s="20">
        <f t="shared" ref="C450:N450" si="175">C451+C452+C453</f>
        <v>0</v>
      </c>
      <c r="D450" s="20">
        <f t="shared" si="175"/>
        <v>0</v>
      </c>
      <c r="E450" s="20">
        <f t="shared" si="175"/>
        <v>0</v>
      </c>
      <c r="F450" s="20">
        <f t="shared" si="175"/>
        <v>0</v>
      </c>
      <c r="G450" s="20">
        <f t="shared" si="175"/>
        <v>0</v>
      </c>
      <c r="H450" s="20">
        <f t="shared" si="175"/>
        <v>0</v>
      </c>
      <c r="I450" s="20">
        <f t="shared" si="175"/>
        <v>0</v>
      </c>
      <c r="J450" s="20">
        <f t="shared" si="175"/>
        <v>0</v>
      </c>
      <c r="K450" s="20">
        <f t="shared" si="175"/>
        <v>0</v>
      </c>
      <c r="L450" s="20">
        <f t="shared" si="175"/>
        <v>0</v>
      </c>
      <c r="M450" s="20">
        <f t="shared" si="175"/>
        <v>0</v>
      </c>
      <c r="N450" s="20">
        <f t="shared" si="175"/>
        <v>0</v>
      </c>
      <c r="O450" s="19"/>
    </row>
    <row r="451" spans="1:25" ht="13.5" hidden="1" thickBot="1" x14ac:dyDescent="0.25">
      <c r="A451" s="17" t="s">
        <v>104</v>
      </c>
      <c r="B451" s="16" t="s">
        <v>103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ht="13.5" hidden="1" thickBot="1" x14ac:dyDescent="0.25">
      <c r="A452" s="17" t="s">
        <v>102</v>
      </c>
      <c r="B452" s="16" t="s">
        <v>101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5" ht="13.5" hidden="1" thickBot="1" x14ac:dyDescent="0.25">
      <c r="A453" s="591" t="s">
        <v>100</v>
      </c>
      <c r="B453" s="592" t="s">
        <v>99</v>
      </c>
      <c r="C453" s="593"/>
      <c r="D453" s="15"/>
      <c r="E453" s="15">
        <f>C453+D453</f>
        <v>0</v>
      </c>
      <c r="F453" s="593">
        <f>G453+H453+I453+J453</f>
        <v>0</v>
      </c>
      <c r="G453" s="593"/>
      <c r="H453" s="593"/>
      <c r="I453" s="593"/>
      <c r="J453" s="593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s="39" customFormat="1" ht="27.75" customHeight="1" thickBot="1" x14ac:dyDescent="0.25">
      <c r="A454" s="254" t="s">
        <v>98</v>
      </c>
      <c r="B454" s="255" t="s">
        <v>97</v>
      </c>
      <c r="C454" s="931">
        <f t="shared" ref="C454:N454" si="176">C455+C456+C457+C458+C459+C460+C461+C462+C463+C464+C465+C466+C467+C468</f>
        <v>128</v>
      </c>
      <c r="D454" s="561">
        <f t="shared" si="176"/>
        <v>0</v>
      </c>
      <c r="E454" s="527">
        <f t="shared" si="176"/>
        <v>128</v>
      </c>
      <c r="F454" s="256">
        <f t="shared" si="176"/>
        <v>132</v>
      </c>
      <c r="G454" s="256">
        <f t="shared" si="176"/>
        <v>36</v>
      </c>
      <c r="H454" s="256">
        <f t="shared" si="176"/>
        <v>32</v>
      </c>
      <c r="I454" s="256">
        <f t="shared" si="176"/>
        <v>32</v>
      </c>
      <c r="J454" s="256">
        <f t="shared" si="176"/>
        <v>32</v>
      </c>
      <c r="K454" s="579">
        <f t="shared" si="176"/>
        <v>0</v>
      </c>
      <c r="L454" s="42">
        <f t="shared" si="176"/>
        <v>132</v>
      </c>
      <c r="M454" s="42">
        <f t="shared" si="176"/>
        <v>134</v>
      </c>
      <c r="N454" s="42">
        <f t="shared" si="176"/>
        <v>136</v>
      </c>
      <c r="O454" s="40"/>
      <c r="P454" s="417"/>
      <c r="Q454" s="245"/>
      <c r="R454" s="237"/>
      <c r="S454" s="237"/>
      <c r="T454" s="237"/>
      <c r="U454" s="503">
        <f>G454+H454</f>
        <v>68</v>
      </c>
      <c r="Y454" s="500"/>
    </row>
    <row r="455" spans="1:25" s="18" customFormat="1" ht="13.5" hidden="1" thickBot="1" x14ac:dyDescent="0.25">
      <c r="A455" s="641" t="s">
        <v>96</v>
      </c>
      <c r="B455" s="642" t="s">
        <v>95</v>
      </c>
      <c r="C455" s="637"/>
      <c r="D455" s="24"/>
      <c r="E455" s="42">
        <f t="shared" ref="E455:E471" si="177">C455+D455</f>
        <v>0</v>
      </c>
      <c r="F455" s="643">
        <f t="shared" ref="F455:F468" si="178">G455+H455+I455+J455</f>
        <v>0</v>
      </c>
      <c r="G455" s="643"/>
      <c r="H455" s="643"/>
      <c r="I455" s="643"/>
      <c r="J455" s="643"/>
      <c r="K455" s="20">
        <v>0</v>
      </c>
      <c r="L455" s="20">
        <v>0</v>
      </c>
      <c r="M455" s="20">
        <v>0</v>
      </c>
      <c r="N455" s="20">
        <v>0</v>
      </c>
      <c r="O455" s="41">
        <v>1</v>
      </c>
    </row>
    <row r="456" spans="1:25" s="18" customFormat="1" ht="13.5" hidden="1" thickBot="1" x14ac:dyDescent="0.25">
      <c r="A456" s="22" t="s">
        <v>94</v>
      </c>
      <c r="B456" s="21" t="s">
        <v>93</v>
      </c>
      <c r="C456" s="20"/>
      <c r="D456" s="20"/>
      <c r="E456" s="20">
        <f t="shared" si="177"/>
        <v>0</v>
      </c>
      <c r="F456" s="20">
        <f t="shared" si="178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25" s="18" customFormat="1" ht="13.5" hidden="1" thickBot="1" x14ac:dyDescent="0.25">
      <c r="A457" s="22" t="s">
        <v>92</v>
      </c>
      <c r="B457" s="21" t="s">
        <v>91</v>
      </c>
      <c r="C457" s="20"/>
      <c r="D457" s="20"/>
      <c r="E457" s="20">
        <f t="shared" si="177"/>
        <v>0</v>
      </c>
      <c r="F457" s="20">
        <f t="shared" si="178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5" s="18" customFormat="1" ht="26.25" hidden="1" thickBot="1" x14ac:dyDescent="0.25">
      <c r="A458" s="22" t="s">
        <v>90</v>
      </c>
      <c r="B458" s="21" t="s">
        <v>89</v>
      </c>
      <c r="C458" s="20"/>
      <c r="D458" s="20"/>
      <c r="E458" s="20">
        <f t="shared" si="177"/>
        <v>0</v>
      </c>
      <c r="F458" s="20">
        <f t="shared" si="178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t="13.5" hidden="1" thickBot="1" x14ac:dyDescent="0.25">
      <c r="A459" s="22" t="s">
        <v>88</v>
      </c>
      <c r="B459" s="21" t="s">
        <v>87</v>
      </c>
      <c r="C459" s="20"/>
      <c r="D459" s="20"/>
      <c r="E459" s="20">
        <f t="shared" si="177"/>
        <v>0</v>
      </c>
      <c r="F459" s="20">
        <f t="shared" si="178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t="13.5" hidden="1" thickBot="1" x14ac:dyDescent="0.25">
      <c r="A460" s="22" t="s">
        <v>86</v>
      </c>
      <c r="B460" s="21" t="s">
        <v>85</v>
      </c>
      <c r="C460" s="20"/>
      <c r="D460" s="20"/>
      <c r="E460" s="20">
        <f t="shared" si="177"/>
        <v>0</v>
      </c>
      <c r="F460" s="20">
        <f t="shared" si="178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t="13.5" hidden="1" thickBot="1" x14ac:dyDescent="0.25">
      <c r="A461" s="22" t="s">
        <v>84</v>
      </c>
      <c r="B461" s="21" t="s">
        <v>83</v>
      </c>
      <c r="C461" s="20"/>
      <c r="D461" s="20"/>
      <c r="E461" s="20">
        <f t="shared" si="177"/>
        <v>0</v>
      </c>
      <c r="F461" s="20">
        <f t="shared" si="178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t="26.25" hidden="1" thickBot="1" x14ac:dyDescent="0.25">
      <c r="A462" s="22" t="s">
        <v>82</v>
      </c>
      <c r="B462" s="21" t="s">
        <v>81</v>
      </c>
      <c r="C462" s="20"/>
      <c r="D462" s="20"/>
      <c r="E462" s="20">
        <f t="shared" si="177"/>
        <v>0</v>
      </c>
      <c r="F462" s="20">
        <f t="shared" si="178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t="13.5" hidden="1" thickBot="1" x14ac:dyDescent="0.25">
      <c r="A463" s="22" t="s">
        <v>80</v>
      </c>
      <c r="B463" s="21" t="s">
        <v>79</v>
      </c>
      <c r="C463" s="20"/>
      <c r="D463" s="20"/>
      <c r="E463" s="20">
        <f t="shared" si="177"/>
        <v>0</v>
      </c>
      <c r="F463" s="20">
        <f t="shared" si="178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6.25" hidden="1" thickBot="1" x14ac:dyDescent="0.25">
      <c r="A464" s="22" t="s">
        <v>78</v>
      </c>
      <c r="B464" s="21" t="s">
        <v>77</v>
      </c>
      <c r="C464" s="20"/>
      <c r="D464" s="20"/>
      <c r="E464" s="20">
        <f t="shared" si="177"/>
        <v>0</v>
      </c>
      <c r="F464" s="20">
        <f t="shared" si="178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t="13.5" hidden="1" thickBot="1" x14ac:dyDescent="0.25">
      <c r="A465" s="22" t="s">
        <v>76</v>
      </c>
      <c r="B465" s="21" t="s">
        <v>75</v>
      </c>
      <c r="C465" s="20"/>
      <c r="D465" s="20"/>
      <c r="E465" s="20">
        <f t="shared" si="177"/>
        <v>0</v>
      </c>
      <c r="F465" s="20">
        <f t="shared" si="178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t="13.5" hidden="1" thickBot="1" x14ac:dyDescent="0.25">
      <c r="A466" s="22" t="s">
        <v>74</v>
      </c>
      <c r="B466" s="21" t="s">
        <v>73</v>
      </c>
      <c r="C466" s="20"/>
      <c r="D466" s="20"/>
      <c r="E466" s="20">
        <f t="shared" si="177"/>
        <v>0</v>
      </c>
      <c r="F466" s="20">
        <f t="shared" si="178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t="7.5" hidden="1" customHeight="1" thickBot="1" x14ac:dyDescent="0.25">
      <c r="A467" s="600" t="s">
        <v>72</v>
      </c>
      <c r="B467" s="601" t="s">
        <v>71</v>
      </c>
      <c r="C467" s="602"/>
      <c r="D467" s="20"/>
      <c r="E467" s="20">
        <f t="shared" si="177"/>
        <v>0</v>
      </c>
      <c r="F467" s="602">
        <f t="shared" si="178"/>
        <v>0</v>
      </c>
      <c r="G467" s="602"/>
      <c r="H467" s="602"/>
      <c r="I467" s="602"/>
      <c r="J467" s="602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x14ac:dyDescent="0.2">
      <c r="A468" s="139" t="s">
        <v>70</v>
      </c>
      <c r="B468" s="140" t="s">
        <v>69</v>
      </c>
      <c r="C468" s="930">
        <v>128</v>
      </c>
      <c r="D468" s="558">
        <v>0</v>
      </c>
      <c r="E468" s="528">
        <f t="shared" si="177"/>
        <v>128</v>
      </c>
      <c r="F468" s="141">
        <f t="shared" si="178"/>
        <v>132</v>
      </c>
      <c r="G468" s="141">
        <v>36</v>
      </c>
      <c r="H468" s="141">
        <v>32</v>
      </c>
      <c r="I468" s="141">
        <v>32</v>
      </c>
      <c r="J468" s="141">
        <v>32</v>
      </c>
      <c r="K468" s="570">
        <v>0</v>
      </c>
      <c r="L468" s="42">
        <v>132</v>
      </c>
      <c r="M468" s="42">
        <v>134</v>
      </c>
      <c r="N468" s="42">
        <v>136</v>
      </c>
      <c r="O468" s="19">
        <v>1</v>
      </c>
      <c r="P468" s="417"/>
      <c r="Q468" s="244"/>
      <c r="R468" s="238"/>
      <c r="S468" s="238"/>
      <c r="T468" s="238"/>
      <c r="U468" s="501">
        <f>G468+H468</f>
        <v>68</v>
      </c>
      <c r="Y468" s="500"/>
    </row>
    <row r="469" spans="1:25" s="18" customFormat="1" ht="26.25" customHeight="1" x14ac:dyDescent="0.2">
      <c r="A469" s="979" t="s">
        <v>998</v>
      </c>
      <c r="B469" s="941">
        <v>60</v>
      </c>
      <c r="C469" s="911">
        <f>C470+C471</f>
        <v>1439.08</v>
      </c>
      <c r="D469" s="558">
        <f>D470+D471</f>
        <v>0</v>
      </c>
      <c r="E469" s="528">
        <f t="shared" si="177"/>
        <v>1439.08</v>
      </c>
      <c r="F469" s="343">
        <f>G469+H469+I469+J469</f>
        <v>1439.075</v>
      </c>
      <c r="G469" s="343">
        <f>G470+G471</f>
        <v>0</v>
      </c>
      <c r="H469" s="343">
        <f t="shared" ref="H469:J469" si="179">H470+H471</f>
        <v>1439.075</v>
      </c>
      <c r="I469" s="343">
        <f t="shared" si="179"/>
        <v>0</v>
      </c>
      <c r="J469" s="343">
        <f t="shared" si="179"/>
        <v>0</v>
      </c>
      <c r="K469" s="943"/>
      <c r="L469" s="944"/>
      <c r="M469" s="944"/>
      <c r="N469" s="944"/>
      <c r="O469" s="19"/>
      <c r="P469" s="417"/>
      <c r="Q469" s="244"/>
      <c r="R469" s="238"/>
      <c r="S469" s="238"/>
      <c r="T469" s="238"/>
      <c r="U469" s="501">
        <f t="shared" ref="U469:U476" si="180">G469+H469</f>
        <v>1439.075</v>
      </c>
      <c r="Y469" s="503"/>
    </row>
    <row r="470" spans="1:25" s="18" customFormat="1" ht="15" x14ac:dyDescent="0.25">
      <c r="A470" s="942" t="s">
        <v>994</v>
      </c>
      <c r="B470" s="941" t="s">
        <v>1000</v>
      </c>
      <c r="C470" s="911">
        <v>1209.31</v>
      </c>
      <c r="D470" s="558"/>
      <c r="E470" s="528">
        <f t="shared" si="177"/>
        <v>1209.31</v>
      </c>
      <c r="F470" s="343">
        <f t="shared" ref="F470:F471" si="181">G470+H470+I470+J470</f>
        <v>1209.307</v>
      </c>
      <c r="G470" s="343">
        <v>0</v>
      </c>
      <c r="H470" s="343">
        <v>1209.307</v>
      </c>
      <c r="I470" s="343">
        <v>0</v>
      </c>
      <c r="J470" s="343">
        <v>0</v>
      </c>
      <c r="K470" s="943"/>
      <c r="L470" s="944"/>
      <c r="M470" s="944"/>
      <c r="N470" s="944"/>
      <c r="O470" s="19"/>
      <c r="P470" s="417"/>
      <c r="Q470" s="244"/>
      <c r="R470" s="238"/>
      <c r="S470" s="238"/>
      <c r="T470" s="238"/>
      <c r="U470" s="504">
        <f t="shared" si="180"/>
        <v>1209.307</v>
      </c>
      <c r="Y470" s="500"/>
    </row>
    <row r="471" spans="1:25" s="18" customFormat="1" ht="15" x14ac:dyDescent="0.25">
      <c r="A471" s="992" t="s">
        <v>996</v>
      </c>
      <c r="B471" s="993" t="s">
        <v>1001</v>
      </c>
      <c r="C471" s="911">
        <v>229.77</v>
      </c>
      <c r="D471" s="558"/>
      <c r="E471" s="528">
        <f t="shared" si="177"/>
        <v>229.77</v>
      </c>
      <c r="F471" s="343">
        <f t="shared" si="181"/>
        <v>229.768</v>
      </c>
      <c r="G471" s="343">
        <v>0</v>
      </c>
      <c r="H471" s="343">
        <v>229.768</v>
      </c>
      <c r="I471" s="343">
        <v>0</v>
      </c>
      <c r="J471" s="343">
        <v>0</v>
      </c>
      <c r="K471" s="943"/>
      <c r="L471" s="944"/>
      <c r="M471" s="944"/>
      <c r="N471" s="944"/>
      <c r="O471" s="19"/>
      <c r="P471" s="417"/>
      <c r="Q471" s="244"/>
      <c r="R471" s="238"/>
      <c r="S471" s="238"/>
      <c r="T471" s="238"/>
      <c r="U471" s="504">
        <f t="shared" si="180"/>
        <v>229.768</v>
      </c>
      <c r="Y471" s="500"/>
    </row>
    <row r="472" spans="1:25" s="39" customFormat="1" x14ac:dyDescent="0.2">
      <c r="A472" s="254" t="s">
        <v>68</v>
      </c>
      <c r="B472" s="255" t="s">
        <v>67</v>
      </c>
      <c r="C472" s="919">
        <f t="shared" ref="C472:N472" si="182">C473+C480+C483</f>
        <v>10</v>
      </c>
      <c r="D472" s="561">
        <f t="shared" si="182"/>
        <v>0</v>
      </c>
      <c r="E472" s="527">
        <f t="shared" si="182"/>
        <v>10</v>
      </c>
      <c r="F472" s="256">
        <f t="shared" si="182"/>
        <v>0</v>
      </c>
      <c r="G472" s="256">
        <f t="shared" si="182"/>
        <v>0</v>
      </c>
      <c r="H472" s="256">
        <f t="shared" si="182"/>
        <v>0</v>
      </c>
      <c r="I472" s="256">
        <f t="shared" si="182"/>
        <v>0</v>
      </c>
      <c r="J472" s="256">
        <f t="shared" si="182"/>
        <v>0</v>
      </c>
      <c r="K472" s="579">
        <f t="shared" si="182"/>
        <v>0</v>
      </c>
      <c r="L472" s="42">
        <f t="shared" si="182"/>
        <v>0</v>
      </c>
      <c r="M472" s="42">
        <f t="shared" si="182"/>
        <v>0</v>
      </c>
      <c r="N472" s="42">
        <f t="shared" si="182"/>
        <v>0</v>
      </c>
      <c r="O472" s="40"/>
      <c r="P472" s="417"/>
      <c r="Q472" s="245"/>
      <c r="R472" s="237"/>
      <c r="S472" s="237"/>
      <c r="T472" s="237"/>
      <c r="U472" s="501">
        <f t="shared" si="180"/>
        <v>0</v>
      </c>
      <c r="Y472" s="500"/>
    </row>
    <row r="473" spans="1:25" s="8" customFormat="1" x14ac:dyDescent="0.2">
      <c r="A473" s="254" t="s">
        <v>66</v>
      </c>
      <c r="B473" s="255" t="s">
        <v>65</v>
      </c>
      <c r="C473" s="919">
        <f t="shared" ref="C473:N473" si="183">C474+C479</f>
        <v>10</v>
      </c>
      <c r="D473" s="561">
        <f t="shared" si="183"/>
        <v>0</v>
      </c>
      <c r="E473" s="527">
        <f t="shared" si="183"/>
        <v>10</v>
      </c>
      <c r="F473" s="256">
        <f t="shared" si="183"/>
        <v>0</v>
      </c>
      <c r="G473" s="256">
        <f t="shared" si="183"/>
        <v>0</v>
      </c>
      <c r="H473" s="256">
        <f t="shared" si="183"/>
        <v>0</v>
      </c>
      <c r="I473" s="256">
        <f t="shared" si="183"/>
        <v>0</v>
      </c>
      <c r="J473" s="256">
        <f t="shared" si="183"/>
        <v>0</v>
      </c>
      <c r="K473" s="565">
        <f t="shared" si="183"/>
        <v>0</v>
      </c>
      <c r="L473" s="20">
        <f t="shared" si="183"/>
        <v>0</v>
      </c>
      <c r="M473" s="20">
        <f t="shared" si="183"/>
        <v>0</v>
      </c>
      <c r="N473" s="20">
        <f t="shared" si="183"/>
        <v>0</v>
      </c>
      <c r="O473" s="10"/>
      <c r="P473" s="417"/>
      <c r="Q473" s="244"/>
      <c r="R473" s="237"/>
      <c r="S473" s="237"/>
      <c r="T473" s="237"/>
      <c r="U473" s="501">
        <f t="shared" si="180"/>
        <v>0</v>
      </c>
      <c r="Y473" s="500"/>
    </row>
    <row r="474" spans="1:25" s="18" customFormat="1" ht="13.5" thickBot="1" x14ac:dyDescent="0.25">
      <c r="A474" s="139" t="s">
        <v>64</v>
      </c>
      <c r="B474" s="140" t="s">
        <v>63</v>
      </c>
      <c r="C474" s="912">
        <f t="shared" ref="C474:N474" si="184">C475+C476+C477+C478</f>
        <v>10</v>
      </c>
      <c r="D474" s="558">
        <f t="shared" si="184"/>
        <v>0</v>
      </c>
      <c r="E474" s="528">
        <f t="shared" si="184"/>
        <v>10</v>
      </c>
      <c r="F474" s="141">
        <f t="shared" si="184"/>
        <v>0</v>
      </c>
      <c r="G474" s="141">
        <f t="shared" si="184"/>
        <v>0</v>
      </c>
      <c r="H474" s="141">
        <f t="shared" si="184"/>
        <v>0</v>
      </c>
      <c r="I474" s="141">
        <f t="shared" si="184"/>
        <v>0</v>
      </c>
      <c r="J474" s="141">
        <f t="shared" si="184"/>
        <v>0</v>
      </c>
      <c r="K474" s="570">
        <f t="shared" si="184"/>
        <v>0</v>
      </c>
      <c r="L474" s="20">
        <f t="shared" si="184"/>
        <v>0</v>
      </c>
      <c r="M474" s="20">
        <f t="shared" si="184"/>
        <v>0</v>
      </c>
      <c r="N474" s="20">
        <f t="shared" si="184"/>
        <v>0</v>
      </c>
      <c r="O474" s="19"/>
      <c r="P474" s="417"/>
      <c r="Q474" s="244"/>
      <c r="R474" s="238"/>
      <c r="S474" s="238"/>
      <c r="T474" s="238"/>
      <c r="U474" s="501">
        <f t="shared" si="180"/>
        <v>0</v>
      </c>
      <c r="Y474" s="500"/>
    </row>
    <row r="475" spans="1:25" ht="13.5" hidden="1" thickBot="1" x14ac:dyDescent="0.25">
      <c r="A475" s="616" t="s">
        <v>62</v>
      </c>
      <c r="B475" s="617" t="s">
        <v>61</v>
      </c>
      <c r="C475" s="618"/>
      <c r="D475" s="15"/>
      <c r="E475" s="15">
        <f>C475+D475</f>
        <v>0</v>
      </c>
      <c r="F475" s="618">
        <f>G475+H475+I475+J475</f>
        <v>0</v>
      </c>
      <c r="G475" s="618"/>
      <c r="H475" s="618"/>
      <c r="I475" s="618"/>
      <c r="J475" s="618"/>
      <c r="K475" s="15">
        <v>0</v>
      </c>
      <c r="L475" s="15">
        <v>0</v>
      </c>
      <c r="M475" s="15">
        <v>0</v>
      </c>
      <c r="N475" s="15">
        <v>0</v>
      </c>
      <c r="O475" s="2">
        <v>2</v>
      </c>
    </row>
    <row r="476" spans="1:25" s="31" customFormat="1" ht="12.75" customHeight="1" thickBot="1" x14ac:dyDescent="0.25">
      <c r="A476" s="135" t="s">
        <v>60</v>
      </c>
      <c r="B476" s="136" t="s">
        <v>59</v>
      </c>
      <c r="C476" s="925">
        <v>10</v>
      </c>
      <c r="D476" s="571"/>
      <c r="E476" s="832">
        <f>C476+D476</f>
        <v>10</v>
      </c>
      <c r="F476" s="137">
        <f>G476+H476+I476+J476</f>
        <v>0</v>
      </c>
      <c r="G476" s="137">
        <v>0</v>
      </c>
      <c r="H476" s="137">
        <v>0</v>
      </c>
      <c r="I476" s="137">
        <v>0</v>
      </c>
      <c r="J476" s="137">
        <v>0</v>
      </c>
      <c r="K476" s="581">
        <v>0</v>
      </c>
      <c r="L476" s="969">
        <v>0</v>
      </c>
      <c r="M476" s="969">
        <v>0</v>
      </c>
      <c r="N476" s="969">
        <v>0</v>
      </c>
      <c r="O476" s="32">
        <v>2</v>
      </c>
      <c r="P476" s="417"/>
      <c r="Q476" s="239"/>
      <c r="R476" s="240"/>
      <c r="S476" s="239"/>
      <c r="T476" s="239"/>
      <c r="U476" s="504">
        <f t="shared" si="180"/>
        <v>0</v>
      </c>
      <c r="Y476" s="500"/>
    </row>
    <row r="477" spans="1:25" ht="13.5" hidden="1" thickBot="1" x14ac:dyDescent="0.25">
      <c r="A477" s="622" t="s">
        <v>58</v>
      </c>
      <c r="B477" s="623" t="s">
        <v>57</v>
      </c>
      <c r="C477" s="624"/>
      <c r="D477" s="28"/>
      <c r="E477" s="28">
        <f>C477+D477</f>
        <v>0</v>
      </c>
      <c r="F477" s="624">
        <f>G477+H477+I477+J477</f>
        <v>0</v>
      </c>
      <c r="G477" s="624"/>
      <c r="H477" s="624"/>
      <c r="I477" s="624"/>
      <c r="J477" s="624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ht="13.5" hidden="1" thickBot="1" x14ac:dyDescent="0.25">
      <c r="A478" s="594" t="s">
        <v>56</v>
      </c>
      <c r="B478" s="595" t="s">
        <v>55</v>
      </c>
      <c r="C478" s="596"/>
      <c r="D478" s="28"/>
      <c r="E478" s="28">
        <f>C478+D478</f>
        <v>0</v>
      </c>
      <c r="F478" s="596">
        <f>G478+H478+I478+J478</f>
        <v>0</v>
      </c>
      <c r="G478" s="596"/>
      <c r="H478" s="596"/>
      <c r="I478" s="596"/>
      <c r="J478" s="596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25" s="18" customFormat="1" ht="3.75" hidden="1" customHeight="1" thickBot="1" x14ac:dyDescent="0.25">
      <c r="A479" s="139" t="s">
        <v>54</v>
      </c>
      <c r="B479" s="140" t="s">
        <v>53</v>
      </c>
      <c r="C479" s="927">
        <v>0</v>
      </c>
      <c r="D479" s="558">
        <v>0</v>
      </c>
      <c r="E479" s="527">
        <f>C479+D479</f>
        <v>0</v>
      </c>
      <c r="F479" s="256">
        <f>G479+H479+I479+J479</f>
        <v>0</v>
      </c>
      <c r="G479" s="141"/>
      <c r="H479" s="141"/>
      <c r="I479" s="141"/>
      <c r="J479" s="141"/>
      <c r="K479" s="570">
        <v>0</v>
      </c>
      <c r="L479" s="20">
        <v>0</v>
      </c>
      <c r="M479" s="20">
        <v>0</v>
      </c>
      <c r="N479" s="20">
        <v>0</v>
      </c>
      <c r="O479" s="19">
        <v>2</v>
      </c>
      <c r="P479" s="417"/>
      <c r="Q479" s="238"/>
      <c r="R479" s="238"/>
      <c r="S479" s="238"/>
      <c r="T479" s="238"/>
      <c r="U479" s="406"/>
      <c r="Y479" s="406"/>
    </row>
    <row r="480" spans="1:25" s="8" customFormat="1" ht="2.25" hidden="1" customHeight="1" x14ac:dyDescent="0.2">
      <c r="A480" s="638" t="s">
        <v>52</v>
      </c>
      <c r="B480" s="639" t="s">
        <v>51</v>
      </c>
      <c r="C480" s="640">
        <f t="shared" ref="C480:N481" si="185">C481</f>
        <v>0</v>
      </c>
      <c r="D480" s="11">
        <f t="shared" si="185"/>
        <v>0</v>
      </c>
      <c r="E480" s="11">
        <f t="shared" si="185"/>
        <v>0</v>
      </c>
      <c r="F480" s="640">
        <f t="shared" si="185"/>
        <v>0</v>
      </c>
      <c r="G480" s="640">
        <f t="shared" si="185"/>
        <v>0</v>
      </c>
      <c r="H480" s="640">
        <f t="shared" si="185"/>
        <v>0</v>
      </c>
      <c r="I480" s="640">
        <f t="shared" si="185"/>
        <v>0</v>
      </c>
      <c r="J480" s="640">
        <f t="shared" si="185"/>
        <v>0</v>
      </c>
      <c r="K480" s="11">
        <f t="shared" si="185"/>
        <v>0</v>
      </c>
      <c r="L480" s="11">
        <f t="shared" si="185"/>
        <v>0</v>
      </c>
      <c r="M480" s="11">
        <f t="shared" si="185"/>
        <v>0</v>
      </c>
      <c r="N480" s="11">
        <f t="shared" si="185"/>
        <v>0</v>
      </c>
      <c r="O480" s="10"/>
    </row>
    <row r="481" spans="1:15" s="18" customFormat="1" ht="12.75" hidden="1" customHeight="1" x14ac:dyDescent="0.2">
      <c r="A481" s="22" t="s">
        <v>50</v>
      </c>
      <c r="B481" s="21" t="s">
        <v>49</v>
      </c>
      <c r="C481" s="20">
        <f t="shared" si="185"/>
        <v>0</v>
      </c>
      <c r="D481" s="20">
        <f t="shared" si="185"/>
        <v>0</v>
      </c>
      <c r="E481" s="20">
        <f t="shared" si="185"/>
        <v>0</v>
      </c>
      <c r="F481" s="20">
        <f t="shared" si="185"/>
        <v>0</v>
      </c>
      <c r="G481" s="20">
        <f t="shared" si="185"/>
        <v>0</v>
      </c>
      <c r="H481" s="20">
        <f t="shared" si="185"/>
        <v>0</v>
      </c>
      <c r="I481" s="20">
        <f t="shared" si="185"/>
        <v>0</v>
      </c>
      <c r="J481" s="20">
        <f t="shared" si="185"/>
        <v>0</v>
      </c>
      <c r="K481" s="20">
        <f t="shared" si="185"/>
        <v>0</v>
      </c>
      <c r="L481" s="20">
        <f t="shared" si="185"/>
        <v>0</v>
      </c>
      <c r="M481" s="20">
        <f t="shared" si="185"/>
        <v>0</v>
      </c>
      <c r="N481" s="20">
        <f t="shared" si="185"/>
        <v>0</v>
      </c>
      <c r="O481" s="19"/>
    </row>
    <row r="482" spans="1:15" ht="14.25" hidden="1" customHeight="1" x14ac:dyDescent="0.2">
      <c r="A482" s="17" t="s">
        <v>48</v>
      </c>
      <c r="B482" s="16" t="s">
        <v>47</v>
      </c>
      <c r="C482" s="15"/>
      <c r="D482" s="15"/>
      <c r="E482" s="15">
        <f>C482+D482</f>
        <v>0</v>
      </c>
      <c r="F482" s="15">
        <f>G482+H482+I482+J482</f>
        <v>0</v>
      </c>
      <c r="G482" s="15"/>
      <c r="H482" s="15"/>
      <c r="I482" s="15"/>
      <c r="J482" s="15"/>
      <c r="K482" s="15">
        <v>0</v>
      </c>
      <c r="L482" s="15">
        <v>0</v>
      </c>
      <c r="M482" s="15">
        <v>0</v>
      </c>
      <c r="N482" s="15">
        <v>0</v>
      </c>
      <c r="O482" s="2">
        <v>2</v>
      </c>
    </row>
    <row r="483" spans="1:15" s="8" customFormat="1" ht="17.25" hidden="1" customHeight="1" x14ac:dyDescent="0.2">
      <c r="A483" s="14" t="s">
        <v>46</v>
      </c>
      <c r="B483" s="13" t="s">
        <v>45</v>
      </c>
      <c r="C483" s="11"/>
      <c r="D483" s="11"/>
      <c r="E483" s="11">
        <f>C483+D483</f>
        <v>0</v>
      </c>
      <c r="F483" s="11">
        <f>G483+H483+I483+J483</f>
        <v>0</v>
      </c>
      <c r="G483" s="11"/>
      <c r="H483" s="11"/>
      <c r="I483" s="11"/>
      <c r="J483" s="11"/>
      <c r="K483" s="11">
        <v>0</v>
      </c>
      <c r="L483" s="11">
        <v>0</v>
      </c>
      <c r="M483" s="11">
        <v>0</v>
      </c>
      <c r="N483" s="11">
        <v>0</v>
      </c>
      <c r="O483" s="10">
        <v>2</v>
      </c>
    </row>
    <row r="484" spans="1:15" s="8" customFormat="1" ht="15" hidden="1" customHeight="1" x14ac:dyDescent="0.2">
      <c r="A484" s="14" t="s">
        <v>44</v>
      </c>
      <c r="B484" s="13" t="s">
        <v>43</v>
      </c>
      <c r="C484" s="11">
        <f t="shared" ref="C484:N484" si="186">C485+C488</f>
        <v>0</v>
      </c>
      <c r="D484" s="11">
        <f t="shared" si="186"/>
        <v>0</v>
      </c>
      <c r="E484" s="11">
        <f t="shared" si="186"/>
        <v>0</v>
      </c>
      <c r="F484" s="11">
        <f t="shared" si="186"/>
        <v>0</v>
      </c>
      <c r="G484" s="11">
        <f t="shared" si="186"/>
        <v>0</v>
      </c>
      <c r="H484" s="11">
        <f t="shared" si="186"/>
        <v>0</v>
      </c>
      <c r="I484" s="11">
        <f t="shared" si="186"/>
        <v>0</v>
      </c>
      <c r="J484" s="11">
        <f t="shared" si="186"/>
        <v>0</v>
      </c>
      <c r="K484" s="11">
        <f t="shared" si="186"/>
        <v>0</v>
      </c>
      <c r="L484" s="11">
        <f t="shared" si="186"/>
        <v>0</v>
      </c>
      <c r="M484" s="11">
        <f t="shared" si="186"/>
        <v>0</v>
      </c>
      <c r="N484" s="11">
        <f t="shared" si="186"/>
        <v>0</v>
      </c>
      <c r="O484" s="10"/>
    </row>
    <row r="485" spans="1:15" s="8" customFormat="1" ht="21.75" hidden="1" customHeight="1" x14ac:dyDescent="0.2">
      <c r="A485" s="14" t="s">
        <v>42</v>
      </c>
      <c r="B485" s="13" t="s">
        <v>41</v>
      </c>
      <c r="C485" s="11">
        <f t="shared" ref="C485:N485" si="187">C486+C487</f>
        <v>0</v>
      </c>
      <c r="D485" s="11">
        <f t="shared" si="187"/>
        <v>0</v>
      </c>
      <c r="E485" s="11">
        <f t="shared" si="187"/>
        <v>0</v>
      </c>
      <c r="F485" s="11">
        <f t="shared" si="187"/>
        <v>0</v>
      </c>
      <c r="G485" s="11">
        <f t="shared" si="187"/>
        <v>0</v>
      </c>
      <c r="H485" s="11">
        <f t="shared" si="187"/>
        <v>0</v>
      </c>
      <c r="I485" s="11">
        <f t="shared" si="187"/>
        <v>0</v>
      </c>
      <c r="J485" s="11">
        <f t="shared" si="187"/>
        <v>0</v>
      </c>
      <c r="K485" s="11">
        <f t="shared" si="187"/>
        <v>0</v>
      </c>
      <c r="L485" s="11">
        <f t="shared" si="187"/>
        <v>0</v>
      </c>
      <c r="M485" s="11">
        <f t="shared" si="187"/>
        <v>0</v>
      </c>
      <c r="N485" s="11">
        <f t="shared" si="187"/>
        <v>0</v>
      </c>
      <c r="O485" s="10"/>
    </row>
    <row r="486" spans="1:15" s="18" customFormat="1" ht="25.5" hidden="1" customHeight="1" x14ac:dyDescent="0.2">
      <c r="A486" s="22" t="s">
        <v>40</v>
      </c>
      <c r="B486" s="21" t="s">
        <v>39</v>
      </c>
      <c r="C486" s="20"/>
      <c r="D486" s="20"/>
      <c r="E486" s="20">
        <f>C486+D486</f>
        <v>0</v>
      </c>
      <c r="F486" s="20">
        <f>G486+H486+I486+J486</f>
        <v>0</v>
      </c>
      <c r="G486" s="20"/>
      <c r="H486" s="20"/>
      <c r="I486" s="20"/>
      <c r="J486" s="20"/>
      <c r="K486" s="20">
        <v>0</v>
      </c>
      <c r="L486" s="20">
        <v>0</v>
      </c>
      <c r="M486" s="20">
        <v>0</v>
      </c>
      <c r="N486" s="20">
        <v>0</v>
      </c>
      <c r="O486" s="19">
        <v>1</v>
      </c>
    </row>
    <row r="487" spans="1:15" s="18" customFormat="1" ht="24" hidden="1" customHeight="1" x14ac:dyDescent="0.2">
      <c r="A487" s="22" t="s">
        <v>38</v>
      </c>
      <c r="B487" s="21" t="s">
        <v>37</v>
      </c>
      <c r="C487" s="20"/>
      <c r="D487" s="20"/>
      <c r="E487" s="20">
        <f>C487+D487</f>
        <v>0</v>
      </c>
      <c r="F487" s="20">
        <f>G487+H487+I487+J487</f>
        <v>0</v>
      </c>
      <c r="G487" s="20"/>
      <c r="H487" s="20"/>
      <c r="I487" s="20"/>
      <c r="J487" s="20"/>
      <c r="K487" s="20">
        <v>0</v>
      </c>
      <c r="L487" s="20">
        <v>0</v>
      </c>
      <c r="M487" s="20">
        <v>0</v>
      </c>
      <c r="N487" s="20">
        <v>0</v>
      </c>
      <c r="O487" s="19">
        <v>1</v>
      </c>
    </row>
    <row r="488" spans="1:15" s="8" customFormat="1" ht="21.75" hidden="1" customHeight="1" x14ac:dyDescent="0.2">
      <c r="A488" s="23" t="s">
        <v>36</v>
      </c>
      <c r="B488" s="13" t="s">
        <v>35</v>
      </c>
      <c r="C488" s="11">
        <f t="shared" ref="C488:N488" si="188">C489+C494+C498</f>
        <v>0</v>
      </c>
      <c r="D488" s="11">
        <f t="shared" si="188"/>
        <v>0</v>
      </c>
      <c r="E488" s="11">
        <f t="shared" si="188"/>
        <v>0</v>
      </c>
      <c r="F488" s="11">
        <f t="shared" si="188"/>
        <v>0</v>
      </c>
      <c r="G488" s="11">
        <f t="shared" si="188"/>
        <v>0</v>
      </c>
      <c r="H488" s="11">
        <f t="shared" si="188"/>
        <v>0</v>
      </c>
      <c r="I488" s="11">
        <f t="shared" si="188"/>
        <v>0</v>
      </c>
      <c r="J488" s="11">
        <f t="shared" si="188"/>
        <v>0</v>
      </c>
      <c r="K488" s="11">
        <f t="shared" si="188"/>
        <v>0</v>
      </c>
      <c r="L488" s="11">
        <f t="shared" si="188"/>
        <v>0</v>
      </c>
      <c r="M488" s="11">
        <f t="shared" si="188"/>
        <v>0</v>
      </c>
      <c r="N488" s="11">
        <f t="shared" si="188"/>
        <v>0</v>
      </c>
      <c r="O488" s="10"/>
    </row>
    <row r="489" spans="1:15" s="18" customFormat="1" ht="18" hidden="1" customHeight="1" x14ac:dyDescent="0.2">
      <c r="A489" s="22" t="s">
        <v>34</v>
      </c>
      <c r="B489" s="21" t="s">
        <v>33</v>
      </c>
      <c r="C489" s="20">
        <f t="shared" ref="C489:N489" si="189">C490+C491+C492+C493</f>
        <v>0</v>
      </c>
      <c r="D489" s="20">
        <f t="shared" si="189"/>
        <v>0</v>
      </c>
      <c r="E489" s="20">
        <f t="shared" si="189"/>
        <v>0</v>
      </c>
      <c r="F489" s="20">
        <f t="shared" si="189"/>
        <v>0</v>
      </c>
      <c r="G489" s="20">
        <f t="shared" si="189"/>
        <v>0</v>
      </c>
      <c r="H489" s="20">
        <f t="shared" si="189"/>
        <v>0</v>
      </c>
      <c r="I489" s="20">
        <f t="shared" si="189"/>
        <v>0</v>
      </c>
      <c r="J489" s="20">
        <f t="shared" si="189"/>
        <v>0</v>
      </c>
      <c r="K489" s="20">
        <f t="shared" si="189"/>
        <v>0</v>
      </c>
      <c r="L489" s="20">
        <f t="shared" si="189"/>
        <v>0</v>
      </c>
      <c r="M489" s="20">
        <f t="shared" si="189"/>
        <v>0</v>
      </c>
      <c r="N489" s="20">
        <f t="shared" si="189"/>
        <v>0</v>
      </c>
      <c r="O489" s="19"/>
    </row>
    <row r="490" spans="1:15" ht="24.75" hidden="1" customHeight="1" x14ac:dyDescent="0.2">
      <c r="A490" s="17" t="s">
        <v>32</v>
      </c>
      <c r="B490" s="16" t="s">
        <v>31</v>
      </c>
      <c r="C490" s="15"/>
      <c r="D490" s="15"/>
      <c r="E490" s="15">
        <f>C490+D490</f>
        <v>0</v>
      </c>
      <c r="F490" s="15">
        <f>G490+H490+I490+J490</f>
        <v>0</v>
      </c>
      <c r="G490" s="15"/>
      <c r="H490" s="15"/>
      <c r="I490" s="15"/>
      <c r="J490" s="15"/>
      <c r="K490" s="15">
        <v>0</v>
      </c>
      <c r="L490" s="15">
        <v>0</v>
      </c>
      <c r="M490" s="15">
        <v>0</v>
      </c>
      <c r="N490" s="15">
        <v>0</v>
      </c>
      <c r="O490" s="2">
        <v>1</v>
      </c>
    </row>
    <row r="491" spans="1:15" ht="10.5" hidden="1" customHeight="1" x14ac:dyDescent="0.2">
      <c r="A491" s="17" t="s">
        <v>30</v>
      </c>
      <c r="B491" s="16" t="s">
        <v>29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14.25" hidden="1" customHeight="1" x14ac:dyDescent="0.2">
      <c r="A492" s="17" t="s">
        <v>28</v>
      </c>
      <c r="B492" s="16" t="s">
        <v>27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19.5" hidden="1" customHeight="1" x14ac:dyDescent="0.2">
      <c r="A493" s="17" t="s">
        <v>26</v>
      </c>
      <c r="B493" s="16" t="s">
        <v>25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16.5" hidden="1" customHeight="1" x14ac:dyDescent="0.2">
      <c r="A494" s="22" t="s">
        <v>24</v>
      </c>
      <c r="B494" s="21" t="s">
        <v>23</v>
      </c>
      <c r="C494" s="20">
        <f t="shared" ref="C494:N494" si="190">C495+C496+C497</f>
        <v>0</v>
      </c>
      <c r="D494" s="20">
        <f t="shared" si="190"/>
        <v>0</v>
      </c>
      <c r="E494" s="20">
        <f t="shared" si="190"/>
        <v>0</v>
      </c>
      <c r="F494" s="20">
        <f t="shared" si="190"/>
        <v>0</v>
      </c>
      <c r="G494" s="20">
        <f t="shared" si="190"/>
        <v>0</v>
      </c>
      <c r="H494" s="20">
        <f t="shared" si="190"/>
        <v>0</v>
      </c>
      <c r="I494" s="20">
        <f t="shared" si="190"/>
        <v>0</v>
      </c>
      <c r="J494" s="20">
        <f t="shared" si="190"/>
        <v>0</v>
      </c>
      <c r="K494" s="20">
        <f t="shared" si="190"/>
        <v>0</v>
      </c>
      <c r="L494" s="20">
        <f t="shared" si="190"/>
        <v>0</v>
      </c>
      <c r="M494" s="20">
        <f t="shared" si="190"/>
        <v>0</v>
      </c>
      <c r="N494" s="20">
        <f t="shared" si="190"/>
        <v>0</v>
      </c>
      <c r="O494" s="19"/>
    </row>
    <row r="495" spans="1:15" ht="19.5" hidden="1" customHeight="1" x14ac:dyDescent="0.2">
      <c r="A495" s="17" t="s">
        <v>22</v>
      </c>
      <c r="B495" s="16" t="s">
        <v>21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15" ht="30" hidden="1" customHeight="1" x14ac:dyDescent="0.2">
      <c r="A496" s="17" t="s">
        <v>20</v>
      </c>
      <c r="B496" s="16" t="s">
        <v>19</v>
      </c>
      <c r="C496" s="15"/>
      <c r="D496" s="15"/>
      <c r="E496" s="15">
        <f>C496+D496</f>
        <v>0</v>
      </c>
      <c r="F496" s="15">
        <f>G496+H496+I496+J496</f>
        <v>0</v>
      </c>
      <c r="G496" s="15"/>
      <c r="H496" s="15"/>
      <c r="I496" s="15"/>
      <c r="J496" s="15"/>
      <c r="K496" s="15">
        <v>0</v>
      </c>
      <c r="L496" s="15">
        <v>0</v>
      </c>
      <c r="M496" s="15">
        <v>0</v>
      </c>
      <c r="N496" s="15">
        <v>0</v>
      </c>
      <c r="O496" s="2">
        <v>1</v>
      </c>
    </row>
    <row r="497" spans="1:25" ht="20.25" hidden="1" customHeight="1" x14ac:dyDescent="0.2">
      <c r="A497" s="17" t="s">
        <v>18</v>
      </c>
      <c r="B497" s="16" t="s">
        <v>17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s="18" customFormat="1" ht="20.25" hidden="1" customHeight="1" x14ac:dyDescent="0.2">
      <c r="A498" s="22" t="s">
        <v>16</v>
      </c>
      <c r="B498" s="21" t="s">
        <v>15</v>
      </c>
      <c r="C498" s="20"/>
      <c r="D498" s="20"/>
      <c r="E498" s="20">
        <f>C498+D498</f>
        <v>0</v>
      </c>
      <c r="F498" s="20">
        <f>G498+H498+I498+J498</f>
        <v>0</v>
      </c>
      <c r="G498" s="20"/>
      <c r="H498" s="20"/>
      <c r="I498" s="20"/>
      <c r="J498" s="20"/>
      <c r="K498" s="20">
        <v>0</v>
      </c>
      <c r="L498" s="20">
        <v>0</v>
      </c>
      <c r="M498" s="20">
        <v>0</v>
      </c>
      <c r="N498" s="20">
        <v>0</v>
      </c>
      <c r="O498" s="19">
        <v>2</v>
      </c>
    </row>
    <row r="499" spans="1:25" s="8" customFormat="1" ht="16.5" hidden="1" customHeight="1" x14ac:dyDescent="0.2">
      <c r="A499" s="14" t="s">
        <v>14</v>
      </c>
      <c r="B499" s="13" t="s">
        <v>13</v>
      </c>
      <c r="C499" s="11">
        <f t="shared" ref="C499:N499" si="191">C500</f>
        <v>0</v>
      </c>
      <c r="D499" s="11">
        <f t="shared" si="191"/>
        <v>0</v>
      </c>
      <c r="E499" s="11">
        <f t="shared" si="191"/>
        <v>0</v>
      </c>
      <c r="F499" s="11">
        <f t="shared" si="191"/>
        <v>0</v>
      </c>
      <c r="G499" s="11">
        <f t="shared" si="191"/>
        <v>0</v>
      </c>
      <c r="H499" s="11">
        <f t="shared" si="191"/>
        <v>0</v>
      </c>
      <c r="I499" s="11">
        <f t="shared" si="191"/>
        <v>0</v>
      </c>
      <c r="J499" s="11">
        <f t="shared" si="191"/>
        <v>0</v>
      </c>
      <c r="K499" s="11">
        <f t="shared" si="191"/>
        <v>0</v>
      </c>
      <c r="L499" s="11">
        <f t="shared" si="191"/>
        <v>0</v>
      </c>
      <c r="M499" s="11">
        <f t="shared" si="191"/>
        <v>0</v>
      </c>
      <c r="N499" s="11">
        <f t="shared" si="191"/>
        <v>0</v>
      </c>
      <c r="O499" s="10"/>
    </row>
    <row r="500" spans="1:25" s="18" customFormat="1" ht="10.5" hidden="1" customHeight="1" x14ac:dyDescent="0.2">
      <c r="A500" s="22" t="s">
        <v>12</v>
      </c>
      <c r="B500" s="21" t="s">
        <v>11</v>
      </c>
      <c r="C500" s="20">
        <f t="shared" ref="C500:N500" si="192">C501+C502+C503</f>
        <v>0</v>
      </c>
      <c r="D500" s="20">
        <f t="shared" si="192"/>
        <v>0</v>
      </c>
      <c r="E500" s="20">
        <f t="shared" si="192"/>
        <v>0</v>
      </c>
      <c r="F500" s="20">
        <f t="shared" si="192"/>
        <v>0</v>
      </c>
      <c r="G500" s="20">
        <f t="shared" si="192"/>
        <v>0</v>
      </c>
      <c r="H500" s="20">
        <f t="shared" si="192"/>
        <v>0</v>
      </c>
      <c r="I500" s="20">
        <f t="shared" si="192"/>
        <v>0</v>
      </c>
      <c r="J500" s="20">
        <f t="shared" si="192"/>
        <v>0</v>
      </c>
      <c r="K500" s="20">
        <f t="shared" si="192"/>
        <v>0</v>
      </c>
      <c r="L500" s="20">
        <f t="shared" si="192"/>
        <v>0</v>
      </c>
      <c r="M500" s="20">
        <f t="shared" si="192"/>
        <v>0</v>
      </c>
      <c r="N500" s="20">
        <f t="shared" si="192"/>
        <v>0</v>
      </c>
      <c r="O500" s="19"/>
    </row>
    <row r="501" spans="1:25" ht="6.75" hidden="1" customHeight="1" x14ac:dyDescent="0.2">
      <c r="A501" s="17" t="s">
        <v>10</v>
      </c>
      <c r="B501" s="16" t="s">
        <v>9</v>
      </c>
      <c r="C501" s="15"/>
      <c r="D501" s="15"/>
      <c r="E501" s="15">
        <f>C501+D501</f>
        <v>0</v>
      </c>
      <c r="F501" s="15">
        <f>G501+H501+I501+J501</f>
        <v>0</v>
      </c>
      <c r="G501" s="15"/>
      <c r="H501" s="15"/>
      <c r="I501" s="15"/>
      <c r="J501" s="15"/>
      <c r="K501" s="15">
        <v>0</v>
      </c>
      <c r="L501" s="15">
        <v>0</v>
      </c>
      <c r="M501" s="15">
        <v>0</v>
      </c>
      <c r="N501" s="15">
        <v>0</v>
      </c>
      <c r="O501" s="2">
        <v>1</v>
      </c>
    </row>
    <row r="502" spans="1:25" ht="10.5" hidden="1" customHeight="1" x14ac:dyDescent="0.2">
      <c r="A502" s="17" t="s">
        <v>8</v>
      </c>
      <c r="B502" s="16" t="s">
        <v>7</v>
      </c>
      <c r="C502" s="15"/>
      <c r="D502" s="15"/>
      <c r="E502" s="15">
        <f>C502+D502</f>
        <v>0</v>
      </c>
      <c r="F502" s="15">
        <f>G502+H502+I502+J502</f>
        <v>0</v>
      </c>
      <c r="G502" s="15"/>
      <c r="H502" s="15"/>
      <c r="I502" s="15"/>
      <c r="J502" s="15"/>
      <c r="K502" s="15">
        <v>0</v>
      </c>
      <c r="L502" s="15">
        <v>0</v>
      </c>
      <c r="M502" s="15">
        <v>0</v>
      </c>
      <c r="N502" s="15">
        <v>0</v>
      </c>
      <c r="O502" s="2">
        <v>2</v>
      </c>
    </row>
    <row r="503" spans="1:25" ht="13.5" hidden="1" customHeight="1" thickBot="1" x14ac:dyDescent="0.25">
      <c r="A503" s="591" t="s">
        <v>6</v>
      </c>
      <c r="B503" s="592" t="s">
        <v>5</v>
      </c>
      <c r="C503" s="593"/>
      <c r="D503" s="15"/>
      <c r="E503" s="15">
        <f>C503+D503</f>
        <v>0</v>
      </c>
      <c r="F503" s="593">
        <f>G503+H503+I503+J503</f>
        <v>0</v>
      </c>
      <c r="G503" s="593"/>
      <c r="H503" s="593"/>
      <c r="I503" s="593"/>
      <c r="J503" s="593"/>
      <c r="K503" s="15">
        <v>0</v>
      </c>
      <c r="L503" s="15">
        <v>0</v>
      </c>
      <c r="M503" s="15">
        <v>0</v>
      </c>
      <c r="N503" s="15">
        <v>0</v>
      </c>
      <c r="O503" s="2">
        <v>2</v>
      </c>
    </row>
    <row r="504" spans="1:25" s="8" customFormat="1" ht="13.5" thickBot="1" x14ac:dyDescent="0.25">
      <c r="A504" s="817" t="s">
        <v>4</v>
      </c>
      <c r="B504" s="818" t="s">
        <v>3</v>
      </c>
      <c r="C504" s="819">
        <f t="shared" ref="C504:K504" si="193">C11-C201</f>
        <v>-492</v>
      </c>
      <c r="D504" s="582">
        <f t="shared" si="193"/>
        <v>0</v>
      </c>
      <c r="E504" s="836">
        <f t="shared" si="193"/>
        <v>-492</v>
      </c>
      <c r="F504" s="820">
        <f t="shared" si="193"/>
        <v>-863</v>
      </c>
      <c r="G504" s="812">
        <f t="shared" si="193"/>
        <v>-213</v>
      </c>
      <c r="H504" s="812">
        <f t="shared" si="193"/>
        <v>-30</v>
      </c>
      <c r="I504" s="812">
        <f t="shared" si="193"/>
        <v>-129</v>
      </c>
      <c r="J504" s="810">
        <f t="shared" si="193"/>
        <v>-491</v>
      </c>
      <c r="K504" s="565">
        <f t="shared" si="193"/>
        <v>-75</v>
      </c>
      <c r="L504" s="20">
        <f>L11-L201</f>
        <v>0</v>
      </c>
      <c r="M504" s="20">
        <f>M11-M201</f>
        <v>0</v>
      </c>
      <c r="N504" s="20">
        <f>N11-N201</f>
        <v>0</v>
      </c>
      <c r="O504" s="10"/>
      <c r="P504" s="417"/>
      <c r="Q504" s="237"/>
      <c r="R504" s="237"/>
      <c r="S504" s="237"/>
      <c r="T504" s="237"/>
      <c r="U504" s="489">
        <f>G504+H504</f>
        <v>-243</v>
      </c>
      <c r="Y504" s="397"/>
    </row>
    <row r="505" spans="1:25" x14ac:dyDescent="0.2">
      <c r="A505" s="7" t="s">
        <v>2</v>
      </c>
      <c r="Q505" s="239"/>
      <c r="R505" s="239"/>
      <c r="S505" s="239"/>
    </row>
    <row r="506" spans="1:25" x14ac:dyDescent="0.2">
      <c r="A506" s="367" t="s">
        <v>1</v>
      </c>
      <c r="G506" s="1068" t="s">
        <v>957</v>
      </c>
      <c r="H506" s="1068"/>
      <c r="I506" s="1068"/>
      <c r="J506" s="1068"/>
      <c r="K506" s="1068"/>
      <c r="Q506" s="239"/>
      <c r="R506" s="239"/>
      <c r="S506" s="239"/>
    </row>
    <row r="507" spans="1:25" x14ac:dyDescent="0.2">
      <c r="A507" s="367" t="s">
        <v>0</v>
      </c>
      <c r="C507" s="229"/>
      <c r="G507" s="1068" t="s">
        <v>860</v>
      </c>
      <c r="H507" s="1068"/>
      <c r="I507" s="1068"/>
      <c r="J507" s="1068"/>
      <c r="K507" s="1068"/>
      <c r="Q507" s="239"/>
      <c r="R507" s="239"/>
      <c r="S507" s="239"/>
    </row>
    <row r="508" spans="1:25" x14ac:dyDescent="0.2">
      <c r="F508" s="229">
        <v>863</v>
      </c>
      <c r="I508" s="1068"/>
      <c r="J508" s="1068"/>
      <c r="K508" s="1068"/>
      <c r="L508" s="1068"/>
      <c r="M508" s="1068"/>
    </row>
    <row r="509" spans="1:25" x14ac:dyDescent="0.2">
      <c r="I509" s="1068"/>
      <c r="J509" s="1068"/>
      <c r="K509" s="1069"/>
      <c r="L509" s="1068"/>
      <c r="M509" s="1068"/>
    </row>
  </sheetData>
  <autoFilter ref="E1:E505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6:K506"/>
    <mergeCell ref="G507:K507"/>
    <mergeCell ref="I508:M508"/>
    <mergeCell ref="I509:M509"/>
    <mergeCell ref="A6:N6"/>
    <mergeCell ref="A8:A9"/>
    <mergeCell ref="B8:B9"/>
    <mergeCell ref="C8:K8"/>
    <mergeCell ref="L8:L9"/>
    <mergeCell ref="M8:M9"/>
    <mergeCell ref="N8:N9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7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F510"/>
  <sheetViews>
    <sheetView zoomScale="98" zoomScaleNormal="98" workbookViewId="0">
      <pane ySplit="11" topLeftCell="A34" activePane="bottomLeft" state="frozen"/>
      <selection pane="bottomLeft" activeCell="L1" sqref="L1:N2"/>
    </sheetView>
  </sheetViews>
  <sheetFormatPr defaultColWidth="9.140625" defaultRowHeight="12.75" x14ac:dyDescent="0.2"/>
  <cols>
    <col min="1" max="1" width="78.5703125" style="6" customWidth="1"/>
    <col min="2" max="2" width="10.85546875" style="5" customWidth="1"/>
    <col min="3" max="3" width="10.140625" style="3" hidden="1" customWidth="1"/>
    <col min="4" max="4" width="9.140625" style="3" hidden="1" customWidth="1"/>
    <col min="5" max="5" width="9.7109375" style="3" hidden="1" customWidth="1"/>
    <col min="6" max="6" width="10.1406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10.5703125" style="3" customWidth="1"/>
    <col min="11" max="11" width="9.7109375" style="3" hidden="1" customWidth="1"/>
    <col min="12" max="12" width="10.7109375" style="3" customWidth="1"/>
    <col min="13" max="13" width="10.5703125" style="3" customWidth="1"/>
    <col min="14" max="14" width="9.85546875" style="3" customWidth="1"/>
    <col min="15" max="15" width="9.5703125" style="2" hidden="1" customWidth="1"/>
    <col min="16" max="16" width="0.140625" style="1" hidden="1" customWidth="1"/>
    <col min="17" max="17" width="12.28515625" style="1" hidden="1" customWidth="1"/>
    <col min="18" max="18" width="6.85546875" style="1" hidden="1" customWidth="1"/>
    <col min="19" max="19" width="6.42578125" style="1" hidden="1" customWidth="1"/>
    <col min="20" max="20" width="9.85546875" style="1" hidden="1" customWidth="1"/>
    <col min="21" max="21" width="8.5703125" style="1" hidden="1" customWidth="1"/>
    <col min="22" max="22" width="8.140625" style="1" hidden="1" customWidth="1"/>
    <col min="23" max="23" width="10.42578125" style="1" hidden="1" customWidth="1"/>
    <col min="24" max="24" width="10" style="1" hidden="1" customWidth="1"/>
    <col min="25" max="25" width="8.5703125" style="1" hidden="1" customWidth="1"/>
    <col min="26" max="26" width="0.5703125" style="1" hidden="1" customWidth="1"/>
    <col min="27" max="27" width="11.42578125" style="1" hidden="1" customWidth="1"/>
    <col min="28" max="28" width="9.140625" style="1" hidden="1" customWidth="1"/>
    <col min="29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1023</v>
      </c>
      <c r="C2" s="1068" t="s">
        <v>856</v>
      </c>
      <c r="D2" s="1068"/>
      <c r="E2" s="1068"/>
      <c r="F2" s="93" t="s">
        <v>856</v>
      </c>
      <c r="G2" s="93"/>
      <c r="H2" s="1068"/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888"/>
      <c r="H3" s="1068"/>
      <c r="I3" s="1068"/>
      <c r="J3" s="1068"/>
      <c r="L3" s="888"/>
      <c r="M3" s="888"/>
      <c r="N3" s="888"/>
      <c r="Q3" s="286"/>
    </row>
    <row r="4" spans="1:27" x14ac:dyDescent="0.2">
      <c r="A4" s="96" t="s">
        <v>958</v>
      </c>
      <c r="B4" s="142" t="s">
        <v>958</v>
      </c>
      <c r="G4" s="888"/>
      <c r="H4" s="888"/>
      <c r="I4" s="888"/>
      <c r="J4" s="93"/>
      <c r="L4" s="888"/>
      <c r="M4" s="888"/>
      <c r="N4" s="888"/>
      <c r="Q4" s="286"/>
      <c r="S4" s="1" t="s">
        <v>958</v>
      </c>
      <c r="X4" s="1" t="s">
        <v>958</v>
      </c>
    </row>
    <row r="5" spans="1:27" x14ac:dyDescent="0.2">
      <c r="A5" s="96"/>
      <c r="G5" s="888"/>
      <c r="H5" s="888"/>
      <c r="I5" s="888"/>
      <c r="J5" s="93"/>
      <c r="L5" s="888"/>
      <c r="M5" s="888"/>
      <c r="N5" s="888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1022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ht="13.5" thickBot="1" x14ac:dyDescent="0.25">
      <c r="A8" s="95" t="s">
        <v>1021</v>
      </c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92" t="s">
        <v>854</v>
      </c>
      <c r="O8" s="10"/>
      <c r="Q8" s="287"/>
    </row>
    <row r="9" spans="1:27" s="8" customFormat="1" ht="13.5" thickBot="1" x14ac:dyDescent="0.25">
      <c r="A9" s="1072" t="s">
        <v>853</v>
      </c>
      <c r="B9" s="1074" t="s">
        <v>852</v>
      </c>
      <c r="C9" s="1076" t="s">
        <v>1020</v>
      </c>
      <c r="D9" s="1077"/>
      <c r="E9" s="1077"/>
      <c r="F9" s="1078"/>
      <c r="G9" s="1079"/>
      <c r="H9" s="1079"/>
      <c r="I9" s="1079"/>
      <c r="J9" s="1080"/>
      <c r="K9" s="1081"/>
      <c r="L9" s="1082">
        <v>2026</v>
      </c>
      <c r="M9" s="1084">
        <v>2027</v>
      </c>
      <c r="N9" s="1086">
        <v>2028</v>
      </c>
      <c r="O9" s="10"/>
      <c r="Q9" s="287"/>
    </row>
    <row r="10" spans="1:27" s="8" customFormat="1" ht="48" customHeight="1" thickBot="1" x14ac:dyDescent="0.25">
      <c r="A10" s="1073"/>
      <c r="B10" s="1075"/>
      <c r="C10" s="948" t="s">
        <v>851</v>
      </c>
      <c r="D10" s="539" t="s">
        <v>956</v>
      </c>
      <c r="E10" s="538" t="s">
        <v>850</v>
      </c>
      <c r="F10" s="949" t="s">
        <v>960</v>
      </c>
      <c r="G10" s="950" t="s">
        <v>849</v>
      </c>
      <c r="H10" s="951" t="s">
        <v>848</v>
      </c>
      <c r="I10" s="951" t="s">
        <v>847</v>
      </c>
      <c r="J10" s="952" t="s">
        <v>846</v>
      </c>
      <c r="K10" s="947" t="s">
        <v>845</v>
      </c>
      <c r="L10" s="1083"/>
      <c r="M10" s="1085"/>
      <c r="N10" s="1087"/>
      <c r="O10" s="10"/>
      <c r="P10" s="418" t="s">
        <v>988</v>
      </c>
      <c r="Q10" s="90" t="s">
        <v>849</v>
      </c>
      <c r="R10" s="369" t="s">
        <v>848</v>
      </c>
      <c r="S10" s="369" t="s">
        <v>847</v>
      </c>
      <c r="T10" s="369" t="s">
        <v>846</v>
      </c>
      <c r="V10" s="369" t="s">
        <v>848</v>
      </c>
      <c r="W10" s="369" t="s">
        <v>847</v>
      </c>
      <c r="X10" s="369" t="s">
        <v>846</v>
      </c>
      <c r="Y10" s="397"/>
      <c r="Z10" s="369"/>
      <c r="AA10" s="369"/>
    </row>
    <row r="11" spans="1:27" s="8" customFormat="1" x14ac:dyDescent="0.2">
      <c r="A11" s="889">
        <v>1</v>
      </c>
      <c r="B11" s="946" t="s">
        <v>844</v>
      </c>
      <c r="C11" s="543">
        <v>3</v>
      </c>
      <c r="D11" s="540">
        <v>4</v>
      </c>
      <c r="E11" s="538">
        <v>5</v>
      </c>
      <c r="F11" s="892">
        <v>3</v>
      </c>
      <c r="G11" s="304">
        <v>4</v>
      </c>
      <c r="H11" s="945">
        <v>5</v>
      </c>
      <c r="I11" s="945">
        <v>5</v>
      </c>
      <c r="J11" s="893">
        <v>7</v>
      </c>
      <c r="K11" s="541">
        <v>11</v>
      </c>
      <c r="L11" s="958">
        <v>12</v>
      </c>
      <c r="M11" s="958">
        <v>13</v>
      </c>
      <c r="N11" s="958">
        <v>14</v>
      </c>
      <c r="O11" s="10"/>
      <c r="P11" s="397"/>
      <c r="Q11" s="409">
        <v>7</v>
      </c>
      <c r="R11" s="890">
        <v>8</v>
      </c>
      <c r="S11" s="890">
        <v>9</v>
      </c>
      <c r="T11" s="890">
        <v>10</v>
      </c>
      <c r="Y11" s="397"/>
    </row>
    <row r="12" spans="1:27" s="8" customFormat="1" x14ac:dyDescent="0.2">
      <c r="A12" s="838" t="s">
        <v>843</v>
      </c>
      <c r="B12" s="88" t="s">
        <v>842</v>
      </c>
      <c r="C12" s="839">
        <f t="shared" ref="C12:X12" si="0">C13+C62+C66+C76+C104+C166</f>
        <v>17772.080000000002</v>
      </c>
      <c r="D12" s="544">
        <f t="shared" si="0"/>
        <v>0</v>
      </c>
      <c r="E12" s="821">
        <f t="shared" si="0"/>
        <v>17772.080000000002</v>
      </c>
      <c r="F12" s="840">
        <f t="shared" si="0"/>
        <v>17477.075000000001</v>
      </c>
      <c r="G12" s="454">
        <f t="shared" si="0"/>
        <v>4223</v>
      </c>
      <c r="H12" s="454">
        <f t="shared" si="0"/>
        <v>5661.0749999999998</v>
      </c>
      <c r="I12" s="454">
        <f t="shared" si="0"/>
        <v>4037</v>
      </c>
      <c r="J12" s="841">
        <f t="shared" si="0"/>
        <v>3556</v>
      </c>
      <c r="K12" s="547">
        <f t="shared" si="0"/>
        <v>15</v>
      </c>
      <c r="L12" s="959">
        <f t="shared" si="0"/>
        <v>17532</v>
      </c>
      <c r="M12" s="959">
        <f t="shared" si="0"/>
        <v>17634</v>
      </c>
      <c r="N12" s="959">
        <f t="shared" si="0"/>
        <v>18236</v>
      </c>
      <c r="O12" s="86">
        <f t="shared" si="0"/>
        <v>0</v>
      </c>
      <c r="P12" s="86">
        <f t="shared" si="0"/>
        <v>0</v>
      </c>
      <c r="Q12" s="86">
        <f t="shared" si="0"/>
        <v>0</v>
      </c>
      <c r="R12" s="86">
        <f t="shared" si="0"/>
        <v>0</v>
      </c>
      <c r="S12" s="86">
        <f t="shared" si="0"/>
        <v>0</v>
      </c>
      <c r="T12" s="86">
        <f t="shared" si="0"/>
        <v>0</v>
      </c>
      <c r="U12" s="86">
        <f t="shared" si="0"/>
        <v>9884.0750000000007</v>
      </c>
      <c r="V12" s="86">
        <f t="shared" si="0"/>
        <v>0</v>
      </c>
      <c r="W12" s="86">
        <f t="shared" si="0"/>
        <v>0</v>
      </c>
      <c r="X12" s="414">
        <f t="shared" si="0"/>
        <v>0</v>
      </c>
      <c r="Y12" s="86"/>
      <c r="Z12" s="529"/>
      <c r="AA12" s="517"/>
    </row>
    <row r="13" spans="1:27" s="8" customFormat="1" x14ac:dyDescent="0.2">
      <c r="A13" s="932" t="s">
        <v>841</v>
      </c>
      <c r="B13" s="584" t="s">
        <v>840</v>
      </c>
      <c r="C13" s="645">
        <f t="shared" ref="C13:N13" si="1">C14+C19</f>
        <v>6151</v>
      </c>
      <c r="D13" s="545">
        <f t="shared" si="1"/>
        <v>0</v>
      </c>
      <c r="E13" s="822">
        <f t="shared" si="1"/>
        <v>6151</v>
      </c>
      <c r="F13" s="933">
        <f t="shared" si="1"/>
        <v>6116</v>
      </c>
      <c r="G13" s="934">
        <f t="shared" si="1"/>
        <v>1641</v>
      </c>
      <c r="H13" s="934">
        <f t="shared" si="1"/>
        <v>1642</v>
      </c>
      <c r="I13" s="934">
        <f t="shared" si="1"/>
        <v>1567</v>
      </c>
      <c r="J13" s="935">
        <f t="shared" si="1"/>
        <v>1266</v>
      </c>
      <c r="K13" s="546">
        <f t="shared" si="1"/>
        <v>15</v>
      </c>
      <c r="L13" s="63">
        <f t="shared" si="1"/>
        <v>6200</v>
      </c>
      <c r="M13" s="63">
        <f t="shared" si="1"/>
        <v>6250</v>
      </c>
      <c r="N13" s="63">
        <f t="shared" si="1"/>
        <v>6300</v>
      </c>
      <c r="O13" s="66"/>
      <c r="P13" s="86">
        <f t="shared" ref="P13:P15" si="2">Q13+R13+S13+T13</f>
        <v>0</v>
      </c>
      <c r="Q13" s="395"/>
      <c r="R13" s="397"/>
      <c r="S13" s="397"/>
      <c r="T13" s="475"/>
      <c r="U13" s="489">
        <f>G13+H13</f>
        <v>3283</v>
      </c>
      <c r="Y13" s="397"/>
    </row>
    <row r="14" spans="1:27" s="8" customFormat="1" x14ac:dyDescent="0.2">
      <c r="A14" s="69" t="s">
        <v>839</v>
      </c>
      <c r="B14" s="68" t="s">
        <v>838</v>
      </c>
      <c r="C14" s="894">
        <f t="shared" ref="C14:N15" si="3">C15</f>
        <v>0</v>
      </c>
      <c r="D14" s="545">
        <f t="shared" si="3"/>
        <v>0</v>
      </c>
      <c r="E14" s="822">
        <f t="shared" si="3"/>
        <v>0</v>
      </c>
      <c r="F14" s="426">
        <f t="shared" si="3"/>
        <v>0</v>
      </c>
      <c r="G14" s="426">
        <f t="shared" si="3"/>
        <v>0</v>
      </c>
      <c r="H14" s="426">
        <f t="shared" si="3"/>
        <v>0</v>
      </c>
      <c r="I14" s="426">
        <f t="shared" si="3"/>
        <v>0</v>
      </c>
      <c r="J14" s="67">
        <f t="shared" si="3"/>
        <v>0</v>
      </c>
      <c r="K14" s="546">
        <f t="shared" si="3"/>
        <v>0</v>
      </c>
      <c r="L14" s="63">
        <f t="shared" si="3"/>
        <v>0</v>
      </c>
      <c r="M14" s="63">
        <f t="shared" si="3"/>
        <v>0</v>
      </c>
      <c r="N14" s="63">
        <f t="shared" si="3"/>
        <v>0</v>
      </c>
      <c r="O14" s="66"/>
      <c r="P14" s="86">
        <f t="shared" si="2"/>
        <v>0</v>
      </c>
      <c r="Q14" s="395"/>
      <c r="R14" s="397"/>
      <c r="S14" s="397"/>
      <c r="T14" s="475"/>
      <c r="U14" s="397"/>
      <c r="Y14" s="397"/>
    </row>
    <row r="15" spans="1:27" s="8" customFormat="1" ht="13.5" thickBot="1" x14ac:dyDescent="0.25">
      <c r="A15" s="69" t="s">
        <v>837</v>
      </c>
      <c r="B15" s="68" t="s">
        <v>836</v>
      </c>
      <c r="C15" s="895">
        <f t="shared" si="3"/>
        <v>0</v>
      </c>
      <c r="D15" s="546">
        <f t="shared" si="3"/>
        <v>0</v>
      </c>
      <c r="E15" s="823">
        <f t="shared" si="3"/>
        <v>0</v>
      </c>
      <c r="F15" s="67">
        <f t="shared" si="3"/>
        <v>0</v>
      </c>
      <c r="G15" s="82">
        <f t="shared" si="3"/>
        <v>0</v>
      </c>
      <c r="H15" s="67">
        <f t="shared" si="3"/>
        <v>0</v>
      </c>
      <c r="I15" s="67">
        <f t="shared" si="3"/>
        <v>0</v>
      </c>
      <c r="J15" s="67">
        <f t="shared" si="3"/>
        <v>0</v>
      </c>
      <c r="K15" s="546">
        <f t="shared" si="3"/>
        <v>0</v>
      </c>
      <c r="L15" s="63">
        <f t="shared" si="3"/>
        <v>0</v>
      </c>
      <c r="M15" s="63">
        <f t="shared" si="3"/>
        <v>0</v>
      </c>
      <c r="N15" s="63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  <c r="Y15" s="397"/>
    </row>
    <row r="16" spans="1:27" s="8" customFormat="1" hidden="1" x14ac:dyDescent="0.2">
      <c r="A16" s="603" t="s">
        <v>835</v>
      </c>
      <c r="B16" s="604" t="s">
        <v>834</v>
      </c>
      <c r="C16" s="605">
        <f t="shared" ref="C16:N16" si="4">C17+C18</f>
        <v>0</v>
      </c>
      <c r="D16" s="67">
        <f t="shared" si="4"/>
        <v>0</v>
      </c>
      <c r="E16" s="67">
        <f t="shared" si="4"/>
        <v>0</v>
      </c>
      <c r="F16" s="605">
        <f t="shared" si="4"/>
        <v>0</v>
      </c>
      <c r="G16" s="605">
        <f t="shared" si="4"/>
        <v>0</v>
      </c>
      <c r="H16" s="605">
        <f t="shared" si="4"/>
        <v>0</v>
      </c>
      <c r="I16" s="605">
        <f t="shared" si="4"/>
        <v>0</v>
      </c>
      <c r="J16" s="605">
        <f t="shared" si="4"/>
        <v>0</v>
      </c>
      <c r="K16" s="67">
        <f t="shared" si="4"/>
        <v>0</v>
      </c>
      <c r="L16" s="67">
        <f t="shared" si="4"/>
        <v>0</v>
      </c>
      <c r="M16" s="67">
        <f t="shared" si="4"/>
        <v>0</v>
      </c>
      <c r="N16" s="67">
        <f t="shared" si="4"/>
        <v>0</v>
      </c>
      <c r="O16" s="66"/>
    </row>
    <row r="17" spans="1:25" hidden="1" x14ac:dyDescent="0.2">
      <c r="A17" s="61" t="s">
        <v>833</v>
      </c>
      <c r="B17" s="60" t="s">
        <v>832</v>
      </c>
      <c r="C17" s="59"/>
      <c r="D17" s="59"/>
      <c r="E17" s="59">
        <f>C17+D17</f>
        <v>0</v>
      </c>
      <c r="F17" s="59">
        <f>G17+H17+I17+J17</f>
        <v>0</v>
      </c>
      <c r="G17" s="59"/>
      <c r="H17" s="59"/>
      <c r="I17" s="59"/>
      <c r="J17" s="59"/>
      <c r="K17" s="59">
        <v>0</v>
      </c>
      <c r="L17" s="59">
        <v>0</v>
      </c>
      <c r="M17" s="59">
        <v>0</v>
      </c>
      <c r="N17" s="59">
        <v>0</v>
      </c>
      <c r="O17" s="3">
        <v>1</v>
      </c>
    </row>
    <row r="18" spans="1:25" hidden="1" x14ac:dyDescent="0.2">
      <c r="A18" s="61" t="s">
        <v>831</v>
      </c>
      <c r="B18" s="60" t="s">
        <v>830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5" s="8" customFormat="1" ht="13.5" hidden="1" thickBot="1" x14ac:dyDescent="0.25">
      <c r="A19" s="583" t="s">
        <v>829</v>
      </c>
      <c r="B19" s="584" t="s">
        <v>828</v>
      </c>
      <c r="C19" s="585">
        <f t="shared" ref="C19:N19" si="5">C20+C31</f>
        <v>6151</v>
      </c>
      <c r="D19" s="67">
        <f t="shared" si="5"/>
        <v>0</v>
      </c>
      <c r="E19" s="67">
        <f t="shared" si="5"/>
        <v>6151</v>
      </c>
      <c r="F19" s="585">
        <f t="shared" si="5"/>
        <v>6116</v>
      </c>
      <c r="G19" s="585">
        <f t="shared" si="5"/>
        <v>1641</v>
      </c>
      <c r="H19" s="585">
        <f t="shared" si="5"/>
        <v>1642</v>
      </c>
      <c r="I19" s="585">
        <f t="shared" si="5"/>
        <v>1567</v>
      </c>
      <c r="J19" s="585">
        <f t="shared" si="5"/>
        <v>1266</v>
      </c>
      <c r="K19" s="67">
        <f t="shared" si="5"/>
        <v>15</v>
      </c>
      <c r="L19" s="67">
        <f t="shared" si="5"/>
        <v>6200</v>
      </c>
      <c r="M19" s="67">
        <f t="shared" si="5"/>
        <v>6250</v>
      </c>
      <c r="N19" s="67">
        <f t="shared" si="5"/>
        <v>6300</v>
      </c>
      <c r="O19" s="66"/>
    </row>
    <row r="20" spans="1:25" s="8" customFormat="1" x14ac:dyDescent="0.2">
      <c r="A20" s="69" t="s">
        <v>827</v>
      </c>
      <c r="B20" s="68" t="s">
        <v>826</v>
      </c>
      <c r="C20" s="896">
        <f t="shared" ref="C20:N20" si="6">C21+C29</f>
        <v>0</v>
      </c>
      <c r="D20" s="546">
        <f t="shared" si="6"/>
        <v>0</v>
      </c>
      <c r="E20" s="823">
        <f t="shared" si="6"/>
        <v>0</v>
      </c>
      <c r="F20" s="67">
        <f t="shared" si="6"/>
        <v>0</v>
      </c>
      <c r="G20" s="82">
        <f t="shared" si="6"/>
        <v>0</v>
      </c>
      <c r="H20" s="67">
        <f t="shared" si="6"/>
        <v>0</v>
      </c>
      <c r="I20" s="67">
        <f t="shared" si="6"/>
        <v>0</v>
      </c>
      <c r="J20" s="67">
        <f t="shared" si="6"/>
        <v>0</v>
      </c>
      <c r="K20" s="546">
        <f t="shared" si="6"/>
        <v>0</v>
      </c>
      <c r="L20" s="63">
        <f t="shared" si="6"/>
        <v>0</v>
      </c>
      <c r="M20" s="63">
        <f t="shared" si="6"/>
        <v>0</v>
      </c>
      <c r="N20" s="63">
        <f t="shared" si="6"/>
        <v>0</v>
      </c>
      <c r="O20" s="66"/>
      <c r="P20" s="86">
        <f t="shared" ref="P20:P23" si="7">Q20+R20+S20+T20</f>
        <v>0</v>
      </c>
      <c r="Q20" s="395"/>
      <c r="R20" s="395"/>
      <c r="S20" s="395"/>
      <c r="T20" s="475"/>
      <c r="U20" s="397"/>
      <c r="Y20" s="397"/>
    </row>
    <row r="21" spans="1:25" s="8" customFormat="1" x14ac:dyDescent="0.2">
      <c r="A21" s="69" t="s">
        <v>825</v>
      </c>
      <c r="B21" s="68" t="s">
        <v>824</v>
      </c>
      <c r="C21" s="897">
        <f t="shared" ref="C21:N21" si="8">C22+C24+C27+C28</f>
        <v>0</v>
      </c>
      <c r="D21" s="546">
        <f t="shared" si="8"/>
        <v>0</v>
      </c>
      <c r="E21" s="823">
        <f t="shared" si="8"/>
        <v>0</v>
      </c>
      <c r="F21" s="67">
        <f t="shared" si="8"/>
        <v>0</v>
      </c>
      <c r="G21" s="82">
        <f t="shared" si="8"/>
        <v>0</v>
      </c>
      <c r="H21" s="67">
        <f t="shared" si="8"/>
        <v>0</v>
      </c>
      <c r="I21" s="67">
        <f t="shared" si="8"/>
        <v>0</v>
      </c>
      <c r="J21" s="67">
        <f t="shared" si="8"/>
        <v>0</v>
      </c>
      <c r="K21" s="546">
        <f t="shared" si="8"/>
        <v>0</v>
      </c>
      <c r="L21" s="63">
        <f t="shared" si="8"/>
        <v>0</v>
      </c>
      <c r="M21" s="63">
        <f t="shared" si="8"/>
        <v>0</v>
      </c>
      <c r="N21" s="63">
        <f t="shared" si="8"/>
        <v>0</v>
      </c>
      <c r="O21" s="66"/>
      <c r="P21" s="86">
        <f t="shared" si="7"/>
        <v>0</v>
      </c>
      <c r="Q21" s="395"/>
      <c r="R21" s="395"/>
      <c r="S21" s="395"/>
      <c r="T21" s="475"/>
      <c r="U21" s="397"/>
      <c r="Y21" s="397"/>
    </row>
    <row r="22" spans="1:25" s="18" customFormat="1" x14ac:dyDescent="0.2">
      <c r="A22" s="65" t="s">
        <v>823</v>
      </c>
      <c r="B22" s="64" t="s">
        <v>822</v>
      </c>
      <c r="C22" s="898">
        <f t="shared" ref="C22:N22" si="9">C23</f>
        <v>0</v>
      </c>
      <c r="D22" s="548">
        <f t="shared" si="9"/>
        <v>0</v>
      </c>
      <c r="E22" s="824">
        <f t="shared" si="9"/>
        <v>0</v>
      </c>
      <c r="F22" s="63">
        <f t="shared" si="9"/>
        <v>0</v>
      </c>
      <c r="G22" s="85">
        <f t="shared" si="9"/>
        <v>0</v>
      </c>
      <c r="H22" s="63">
        <f t="shared" si="9"/>
        <v>0</v>
      </c>
      <c r="I22" s="63">
        <f t="shared" si="9"/>
        <v>0</v>
      </c>
      <c r="J22" s="63">
        <f t="shared" si="9"/>
        <v>0</v>
      </c>
      <c r="K22" s="548">
        <f t="shared" si="9"/>
        <v>0</v>
      </c>
      <c r="L22" s="63">
        <f t="shared" si="9"/>
        <v>0</v>
      </c>
      <c r="M22" s="63">
        <f t="shared" si="9"/>
        <v>0</v>
      </c>
      <c r="N22" s="63">
        <f t="shared" si="9"/>
        <v>0</v>
      </c>
      <c r="O22" s="62"/>
      <c r="P22" s="86">
        <f t="shared" si="7"/>
        <v>0</v>
      </c>
      <c r="Q22" s="407"/>
      <c r="R22" s="407"/>
      <c r="S22" s="407"/>
      <c r="T22" s="476"/>
      <c r="U22" s="406"/>
      <c r="Y22" s="406"/>
    </row>
    <row r="23" spans="1:25" ht="16.5" customHeight="1" thickBot="1" x14ac:dyDescent="0.25">
      <c r="A23" s="250" t="s">
        <v>821</v>
      </c>
      <c r="B23" s="936" t="s">
        <v>820</v>
      </c>
      <c r="C23" s="899">
        <v>0</v>
      </c>
      <c r="D23" s="549"/>
      <c r="E23" s="825">
        <f>C23+D23</f>
        <v>0</v>
      </c>
      <c r="F23" s="228">
        <f>G23+H23+I23+J23</f>
        <v>0</v>
      </c>
      <c r="G23" s="252">
        <v>0</v>
      </c>
      <c r="H23" s="228">
        <v>0</v>
      </c>
      <c r="I23" s="228">
        <v>0</v>
      </c>
      <c r="J23" s="228">
        <v>0</v>
      </c>
      <c r="K23" s="549">
        <v>0</v>
      </c>
      <c r="L23" s="960">
        <v>0</v>
      </c>
      <c r="M23" s="960">
        <v>0</v>
      </c>
      <c r="N23" s="960">
        <v>0</v>
      </c>
      <c r="O23" s="3">
        <v>1</v>
      </c>
      <c r="P23" s="86">
        <f t="shared" si="7"/>
        <v>0</v>
      </c>
      <c r="Q23" s="398"/>
      <c r="R23" s="398"/>
      <c r="S23" s="398"/>
      <c r="T23" s="477"/>
      <c r="U23" s="399"/>
      <c r="Y23" s="399"/>
    </row>
    <row r="24" spans="1:25" s="18" customFormat="1" hidden="1" x14ac:dyDescent="0.2">
      <c r="A24" s="606" t="s">
        <v>819</v>
      </c>
      <c r="B24" s="607" t="s">
        <v>818</v>
      </c>
      <c r="C24" s="608">
        <f t="shared" ref="C24:N24" si="10">C25+C26</f>
        <v>0</v>
      </c>
      <c r="D24" s="63">
        <f t="shared" si="10"/>
        <v>0</v>
      </c>
      <c r="E24" s="63">
        <f t="shared" si="10"/>
        <v>0</v>
      </c>
      <c r="F24" s="608">
        <f t="shared" si="10"/>
        <v>0</v>
      </c>
      <c r="G24" s="608">
        <f t="shared" si="10"/>
        <v>0</v>
      </c>
      <c r="H24" s="608">
        <f t="shared" si="10"/>
        <v>0</v>
      </c>
      <c r="I24" s="608">
        <f t="shared" si="10"/>
        <v>0</v>
      </c>
      <c r="J24" s="608">
        <f t="shared" si="10"/>
        <v>0</v>
      </c>
      <c r="K24" s="63">
        <f t="shared" si="10"/>
        <v>0</v>
      </c>
      <c r="L24" s="63">
        <f t="shared" si="10"/>
        <v>0</v>
      </c>
      <c r="M24" s="63">
        <f t="shared" si="10"/>
        <v>0</v>
      </c>
      <c r="N24" s="63">
        <f t="shared" si="10"/>
        <v>0</v>
      </c>
      <c r="O24" s="62"/>
    </row>
    <row r="25" spans="1:25" hidden="1" x14ac:dyDescent="0.2">
      <c r="A25" s="61" t="s">
        <v>817</v>
      </c>
      <c r="B25" s="60" t="s">
        <v>816</v>
      </c>
      <c r="C25" s="59"/>
      <c r="D25" s="59"/>
      <c r="E25" s="59">
        <f>C25+D25</f>
        <v>0</v>
      </c>
      <c r="F25" s="59">
        <f>G25+H25+I25+J25</f>
        <v>0</v>
      </c>
      <c r="G25" s="59"/>
      <c r="H25" s="59"/>
      <c r="I25" s="59"/>
      <c r="J25" s="59"/>
      <c r="K25" s="59">
        <v>0</v>
      </c>
      <c r="L25" s="59">
        <v>0</v>
      </c>
      <c r="M25" s="59">
        <v>0</v>
      </c>
      <c r="N25" s="59">
        <v>0</v>
      </c>
      <c r="O25" s="3">
        <v>1</v>
      </c>
    </row>
    <row r="26" spans="1:25" ht="25.5" hidden="1" x14ac:dyDescent="0.2">
      <c r="A26" s="61" t="s">
        <v>815</v>
      </c>
      <c r="B26" s="60" t="s">
        <v>814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idden="1" x14ac:dyDescent="0.2">
      <c r="A27" s="61" t="s">
        <v>813</v>
      </c>
      <c r="B27" s="60" t="s">
        <v>812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5" hidden="1" x14ac:dyDescent="0.2">
      <c r="A28" s="61" t="s">
        <v>811</v>
      </c>
      <c r="B28" s="60" t="s">
        <v>810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83">
        <v>1</v>
      </c>
    </row>
    <row r="29" spans="1:25" s="8" customFormat="1" hidden="1" x14ac:dyDescent="0.2">
      <c r="A29" s="69" t="s">
        <v>809</v>
      </c>
      <c r="B29" s="68" t="s">
        <v>808</v>
      </c>
      <c r="C29" s="67">
        <f t="shared" ref="C29:N29" si="11">C30</f>
        <v>0</v>
      </c>
      <c r="D29" s="67">
        <f t="shared" si="11"/>
        <v>0</v>
      </c>
      <c r="E29" s="67">
        <f t="shared" si="11"/>
        <v>0</v>
      </c>
      <c r="F29" s="67">
        <f t="shared" si="11"/>
        <v>0</v>
      </c>
      <c r="G29" s="67">
        <f t="shared" si="11"/>
        <v>0</v>
      </c>
      <c r="H29" s="67">
        <f t="shared" si="11"/>
        <v>0</v>
      </c>
      <c r="I29" s="67">
        <f t="shared" si="11"/>
        <v>0</v>
      </c>
      <c r="J29" s="67">
        <f t="shared" si="11"/>
        <v>0</v>
      </c>
      <c r="K29" s="67">
        <f t="shared" si="11"/>
        <v>0</v>
      </c>
      <c r="L29" s="67">
        <f t="shared" si="11"/>
        <v>0</v>
      </c>
      <c r="M29" s="67">
        <f t="shared" si="11"/>
        <v>0</v>
      </c>
      <c r="N29" s="67">
        <f t="shared" si="11"/>
        <v>0</v>
      </c>
      <c r="O29" s="66"/>
    </row>
    <row r="30" spans="1:25" ht="13.5" hidden="1" thickBot="1" x14ac:dyDescent="0.25">
      <c r="A30" s="586" t="s">
        <v>807</v>
      </c>
      <c r="B30" s="587" t="s">
        <v>806</v>
      </c>
      <c r="C30" s="588"/>
      <c r="D30" s="59"/>
      <c r="E30" s="59">
        <f>C30+D30</f>
        <v>0</v>
      </c>
      <c r="F30" s="588">
        <f>G30+H30+I30+J30</f>
        <v>0</v>
      </c>
      <c r="G30" s="588"/>
      <c r="H30" s="588"/>
      <c r="I30" s="588"/>
      <c r="J30" s="588"/>
      <c r="K30" s="59">
        <v>0</v>
      </c>
      <c r="L30" s="59">
        <v>0</v>
      </c>
      <c r="M30" s="59">
        <v>0</v>
      </c>
      <c r="N30" s="59">
        <v>0</v>
      </c>
      <c r="O30" s="3">
        <v>1</v>
      </c>
    </row>
    <row r="31" spans="1:25" s="8" customFormat="1" x14ac:dyDescent="0.2">
      <c r="A31" s="248" t="s">
        <v>805</v>
      </c>
      <c r="B31" s="249" t="s">
        <v>804</v>
      </c>
      <c r="C31" s="896">
        <f t="shared" ref="C31:N31" si="12">C32+C47+C49+C51+C57</f>
        <v>6151</v>
      </c>
      <c r="D31" s="545">
        <f t="shared" si="12"/>
        <v>0</v>
      </c>
      <c r="E31" s="823">
        <f t="shared" si="12"/>
        <v>6151</v>
      </c>
      <c r="F31" s="227">
        <f t="shared" si="12"/>
        <v>6116</v>
      </c>
      <c r="G31" s="253">
        <f t="shared" si="12"/>
        <v>1641</v>
      </c>
      <c r="H31" s="227">
        <f t="shared" si="12"/>
        <v>1642</v>
      </c>
      <c r="I31" s="227">
        <f t="shared" si="12"/>
        <v>1567</v>
      </c>
      <c r="J31" s="227">
        <f t="shared" si="12"/>
        <v>1266</v>
      </c>
      <c r="K31" s="546">
        <f t="shared" si="12"/>
        <v>15</v>
      </c>
      <c r="L31" s="63">
        <f t="shared" si="12"/>
        <v>6200</v>
      </c>
      <c r="M31" s="63">
        <f t="shared" si="12"/>
        <v>6250</v>
      </c>
      <c r="N31" s="63">
        <f t="shared" si="12"/>
        <v>6300</v>
      </c>
      <c r="O31" s="66"/>
      <c r="P31" s="86">
        <f t="shared" ref="P31" si="13">Q31+R31+S31+T31</f>
        <v>0</v>
      </c>
      <c r="Q31" s="395"/>
      <c r="R31" s="395"/>
      <c r="S31" s="395"/>
      <c r="T31" s="475"/>
      <c r="U31" s="397"/>
      <c r="Y31" s="397"/>
    </row>
    <row r="32" spans="1:25" s="8" customFormat="1" ht="15.75" customHeight="1" thickBot="1" x14ac:dyDescent="0.25">
      <c r="A32" s="248" t="s">
        <v>803</v>
      </c>
      <c r="B32" s="249" t="s">
        <v>802</v>
      </c>
      <c r="C32" s="900">
        <f t="shared" ref="C32:X32" si="14">C33+C34+C35+C36+C37+C38+C39+C40+C41+C42+C43+C44+C45+C46</f>
        <v>6151</v>
      </c>
      <c r="D32" s="550">
        <f t="shared" si="14"/>
        <v>0</v>
      </c>
      <c r="E32" s="826">
        <f t="shared" si="14"/>
        <v>6151</v>
      </c>
      <c r="F32" s="227">
        <f t="shared" si="14"/>
        <v>6116</v>
      </c>
      <c r="G32" s="253">
        <f t="shared" si="14"/>
        <v>1641</v>
      </c>
      <c r="H32" s="227">
        <f t="shared" si="14"/>
        <v>1642</v>
      </c>
      <c r="I32" s="227">
        <f t="shared" si="14"/>
        <v>1567</v>
      </c>
      <c r="J32" s="227">
        <f t="shared" si="14"/>
        <v>1266</v>
      </c>
      <c r="K32" s="550">
        <f t="shared" si="14"/>
        <v>0</v>
      </c>
      <c r="L32" s="961">
        <f t="shared" si="14"/>
        <v>6200</v>
      </c>
      <c r="M32" s="961">
        <f t="shared" si="14"/>
        <v>6250</v>
      </c>
      <c r="N32" s="961">
        <f t="shared" si="14"/>
        <v>6300</v>
      </c>
      <c r="O32" s="227">
        <f t="shared" si="14"/>
        <v>14</v>
      </c>
      <c r="P32" s="227">
        <f t="shared" si="14"/>
        <v>0</v>
      </c>
      <c r="Q32" s="227">
        <f t="shared" si="14"/>
        <v>0</v>
      </c>
      <c r="R32" s="227">
        <f t="shared" si="14"/>
        <v>0</v>
      </c>
      <c r="S32" s="227">
        <f t="shared" si="14"/>
        <v>0</v>
      </c>
      <c r="T32" s="227">
        <f t="shared" si="14"/>
        <v>5587</v>
      </c>
      <c r="U32" s="227">
        <f t="shared" si="14"/>
        <v>2616</v>
      </c>
      <c r="V32" s="227">
        <f t="shared" si="14"/>
        <v>0</v>
      </c>
      <c r="W32" s="227">
        <f t="shared" si="14"/>
        <v>0</v>
      </c>
      <c r="X32" s="519" t="e">
        <f t="shared" si="14"/>
        <v>#VALUE!</v>
      </c>
      <c r="Y32" s="227"/>
    </row>
    <row r="33" spans="1:27" ht="13.5" hidden="1" thickBot="1" x14ac:dyDescent="0.25">
      <c r="A33" s="609" t="s">
        <v>801</v>
      </c>
      <c r="B33" s="610" t="s">
        <v>800</v>
      </c>
      <c r="C33" s="611"/>
      <c r="D33" s="59"/>
      <c r="E33" s="59">
        <f t="shared" ref="E33:E46" si="15">C33+D33</f>
        <v>0</v>
      </c>
      <c r="F33" s="611">
        <f t="shared" ref="F33:F46" si="16">G33+H33+I33+J33</f>
        <v>0</v>
      </c>
      <c r="G33" s="611"/>
      <c r="H33" s="611"/>
      <c r="I33" s="611"/>
      <c r="J33" s="611"/>
      <c r="K33" s="59">
        <v>0</v>
      </c>
      <c r="L33" s="59">
        <v>0</v>
      </c>
      <c r="M33" s="59">
        <v>0</v>
      </c>
      <c r="N33" s="59">
        <v>0</v>
      </c>
      <c r="O33" s="3">
        <v>1</v>
      </c>
      <c r="Q33" s="261">
        <v>0</v>
      </c>
      <c r="R33" s="262"/>
      <c r="S33" s="263"/>
    </row>
    <row r="34" spans="1:27" s="31" customFormat="1" ht="13.5" thickBot="1" x14ac:dyDescent="0.25">
      <c r="A34" s="248" t="s">
        <v>799</v>
      </c>
      <c r="B34" s="957" t="s">
        <v>798</v>
      </c>
      <c r="C34" s="901">
        <v>147</v>
      </c>
      <c r="D34" s="855"/>
      <c r="E34" s="868">
        <f t="shared" si="15"/>
        <v>147</v>
      </c>
      <c r="F34" s="956">
        <f t="shared" si="16"/>
        <v>164</v>
      </c>
      <c r="G34" s="252">
        <v>40</v>
      </c>
      <c r="H34" s="228">
        <v>42</v>
      </c>
      <c r="I34" s="228">
        <v>42</v>
      </c>
      <c r="J34" s="228">
        <v>40</v>
      </c>
      <c r="K34" s="552">
        <v>0</v>
      </c>
      <c r="L34" s="962">
        <v>0</v>
      </c>
      <c r="M34" s="962">
        <v>0</v>
      </c>
      <c r="N34" s="962">
        <v>0</v>
      </c>
      <c r="O34" s="7">
        <v>1</v>
      </c>
      <c r="P34" s="86">
        <f>Q34+R34+S34+T34</f>
        <v>0</v>
      </c>
      <c r="Q34" s="269"/>
      <c r="R34" s="260"/>
      <c r="S34" s="137"/>
      <c r="T34" s="478"/>
      <c r="U34" s="490">
        <f>G34+H34</f>
        <v>82</v>
      </c>
      <c r="Y34" s="500"/>
    </row>
    <row r="35" spans="1:27" hidden="1" x14ac:dyDescent="0.2">
      <c r="A35" s="612" t="s">
        <v>797</v>
      </c>
      <c r="B35" s="613" t="s">
        <v>796</v>
      </c>
      <c r="C35" s="614"/>
      <c r="D35" s="59"/>
      <c r="E35" s="59">
        <f t="shared" si="15"/>
        <v>0</v>
      </c>
      <c r="F35" s="614">
        <f t="shared" si="16"/>
        <v>0</v>
      </c>
      <c r="G35" s="614"/>
      <c r="H35" s="614"/>
      <c r="I35" s="614"/>
      <c r="J35" s="614"/>
      <c r="K35" s="59">
        <v>0</v>
      </c>
      <c r="L35" s="59">
        <v>0</v>
      </c>
      <c r="M35" s="59">
        <v>0</v>
      </c>
      <c r="N35" s="59">
        <v>0</v>
      </c>
      <c r="O35" s="3">
        <v>1</v>
      </c>
      <c r="T35" s="1">
        <v>4920</v>
      </c>
      <c r="U35" s="1">
        <v>-280</v>
      </c>
    </row>
    <row r="36" spans="1:27" hidden="1" x14ac:dyDescent="0.2">
      <c r="A36" s="61" t="s">
        <v>795</v>
      </c>
      <c r="B36" s="60" t="s">
        <v>794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667</v>
      </c>
      <c r="U36" s="1">
        <v>-33</v>
      </c>
    </row>
    <row r="37" spans="1:27" hidden="1" x14ac:dyDescent="0.2">
      <c r="A37" s="61" t="s">
        <v>793</v>
      </c>
      <c r="B37" s="60" t="s">
        <v>792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U37" s="1">
        <v>-353</v>
      </c>
    </row>
    <row r="38" spans="1:27" hidden="1" x14ac:dyDescent="0.2">
      <c r="A38" s="61" t="s">
        <v>791</v>
      </c>
      <c r="B38" s="60" t="s">
        <v>790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</row>
    <row r="39" spans="1:27" ht="25.5" hidden="1" x14ac:dyDescent="0.2">
      <c r="A39" s="61" t="s">
        <v>789</v>
      </c>
      <c r="B39" s="60" t="s">
        <v>788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idden="1" x14ac:dyDescent="0.2">
      <c r="A40" s="61" t="s">
        <v>787</v>
      </c>
      <c r="B40" s="60" t="s">
        <v>786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t="13.5" hidden="1" thickBot="1" x14ac:dyDescent="0.25">
      <c r="A41" s="586" t="s">
        <v>785</v>
      </c>
      <c r="B41" s="587" t="s">
        <v>784</v>
      </c>
      <c r="C41" s="588"/>
      <c r="D41" s="59"/>
      <c r="E41" s="59">
        <f t="shared" si="15"/>
        <v>0</v>
      </c>
      <c r="F41" s="588">
        <f t="shared" si="16"/>
        <v>0</v>
      </c>
      <c r="G41" s="588"/>
      <c r="H41" s="588"/>
      <c r="I41" s="588"/>
      <c r="J41" s="588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s="31" customFormat="1" x14ac:dyDescent="0.2">
      <c r="A42" s="250" t="s">
        <v>783</v>
      </c>
      <c r="B42" s="473" t="s">
        <v>782</v>
      </c>
      <c r="C42" s="902">
        <v>4964</v>
      </c>
      <c r="D42" s="855"/>
      <c r="E42" s="868">
        <f t="shared" si="15"/>
        <v>4964</v>
      </c>
      <c r="F42" s="956">
        <f t="shared" si="16"/>
        <v>5126</v>
      </c>
      <c r="G42" s="252">
        <v>1300</v>
      </c>
      <c r="H42" s="228">
        <v>1300</v>
      </c>
      <c r="I42" s="228">
        <v>1300</v>
      </c>
      <c r="J42" s="228">
        <v>1226</v>
      </c>
      <c r="K42" s="552">
        <v>0</v>
      </c>
      <c r="L42" s="962">
        <v>6200</v>
      </c>
      <c r="M42" s="962">
        <v>6250</v>
      </c>
      <c r="N42" s="962">
        <v>6300</v>
      </c>
      <c r="O42" s="7">
        <v>1</v>
      </c>
      <c r="P42" s="86">
        <f t="shared" ref="P42:P43" si="17">Q42+R42+S42+T42</f>
        <v>0</v>
      </c>
      <c r="Q42" s="312"/>
      <c r="R42" s="403"/>
      <c r="S42" s="398"/>
      <c r="T42" s="478"/>
      <c r="U42" s="490">
        <f>G42+H42</f>
        <v>2600</v>
      </c>
      <c r="Y42" s="500"/>
      <c r="Z42" s="530"/>
      <c r="AA42" s="428"/>
    </row>
    <row r="43" spans="1:27" s="31" customFormat="1" ht="13.5" thickBot="1" x14ac:dyDescent="0.25">
      <c r="A43" s="250" t="s">
        <v>1003</v>
      </c>
      <c r="B43" s="473" t="s">
        <v>780</v>
      </c>
      <c r="C43" s="903">
        <v>1040</v>
      </c>
      <c r="D43" s="555"/>
      <c r="E43" s="827">
        <f t="shared" si="15"/>
        <v>1040</v>
      </c>
      <c r="F43" s="956">
        <f t="shared" si="16"/>
        <v>825</v>
      </c>
      <c r="G43" s="252">
        <v>300</v>
      </c>
      <c r="H43" s="228">
        <v>300</v>
      </c>
      <c r="I43" s="228">
        <v>225</v>
      </c>
      <c r="J43" s="228">
        <v>0</v>
      </c>
      <c r="K43" s="552">
        <v>0</v>
      </c>
      <c r="L43" s="962">
        <v>0</v>
      </c>
      <c r="M43" s="962">
        <v>0</v>
      </c>
      <c r="N43" s="962">
        <v>0</v>
      </c>
      <c r="O43" s="7">
        <v>1</v>
      </c>
      <c r="P43" s="86">
        <f t="shared" si="17"/>
        <v>0</v>
      </c>
      <c r="Q43" s="277"/>
      <c r="R43" s="277"/>
      <c r="S43" s="277"/>
      <c r="T43" s="478"/>
      <c r="U43" s="490">
        <f>G43+H43</f>
        <v>600</v>
      </c>
      <c r="X43" s="31" t="s">
        <v>958</v>
      </c>
      <c r="Y43" s="500"/>
    </row>
    <row r="44" spans="1:27" ht="25.5" hidden="1" x14ac:dyDescent="0.2">
      <c r="A44" s="612" t="s">
        <v>779</v>
      </c>
      <c r="B44" s="613" t="s">
        <v>778</v>
      </c>
      <c r="C44" s="614"/>
      <c r="D44" s="59"/>
      <c r="E44" s="59">
        <f t="shared" si="15"/>
        <v>0</v>
      </c>
      <c r="F44" s="614">
        <f t="shared" si="16"/>
        <v>0</v>
      </c>
      <c r="G44" s="614"/>
      <c r="H44" s="614"/>
      <c r="I44" s="614"/>
      <c r="J44" s="614"/>
      <c r="K44" s="59">
        <v>0</v>
      </c>
      <c r="L44" s="59">
        <v>0</v>
      </c>
      <c r="M44" s="59">
        <v>0</v>
      </c>
      <c r="N44" s="59">
        <v>0</v>
      </c>
      <c r="O44" s="3">
        <v>1</v>
      </c>
    </row>
    <row r="45" spans="1:27" ht="13.5" hidden="1" thickBot="1" x14ac:dyDescent="0.25">
      <c r="A45" s="586" t="s">
        <v>777</v>
      </c>
      <c r="B45" s="587" t="s">
        <v>776</v>
      </c>
      <c r="C45" s="588"/>
      <c r="D45" s="59"/>
      <c r="E45" s="59">
        <f t="shared" si="15"/>
        <v>0</v>
      </c>
      <c r="F45" s="588">
        <f t="shared" si="16"/>
        <v>0</v>
      </c>
      <c r="G45" s="588"/>
      <c r="H45" s="588"/>
      <c r="I45" s="588"/>
      <c r="J45" s="588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s="31" customFormat="1" ht="13.5" thickBot="1" x14ac:dyDescent="0.25">
      <c r="A46" s="250" t="s">
        <v>775</v>
      </c>
      <c r="B46" s="251" t="s">
        <v>774</v>
      </c>
      <c r="C46" s="904">
        <v>0</v>
      </c>
      <c r="D46" s="555"/>
      <c r="E46" s="827">
        <f t="shared" si="15"/>
        <v>0</v>
      </c>
      <c r="F46" s="228">
        <f t="shared" si="16"/>
        <v>1</v>
      </c>
      <c r="G46" s="252">
        <v>1</v>
      </c>
      <c r="H46" s="228">
        <v>0</v>
      </c>
      <c r="I46" s="228">
        <v>0</v>
      </c>
      <c r="J46" s="228">
        <v>0</v>
      </c>
      <c r="K46" s="552">
        <v>0</v>
      </c>
      <c r="L46" s="962">
        <v>0</v>
      </c>
      <c r="M46" s="962">
        <v>0</v>
      </c>
      <c r="N46" s="962">
        <v>0</v>
      </c>
      <c r="O46" s="7">
        <v>1</v>
      </c>
      <c r="P46" s="86">
        <f>Q46+R46+S46+T46</f>
        <v>0</v>
      </c>
      <c r="Q46" s="412"/>
      <c r="R46" s="398"/>
      <c r="S46" s="398"/>
      <c r="T46" s="478"/>
      <c r="U46" s="491"/>
      <c r="Y46" s="233"/>
    </row>
    <row r="47" spans="1:27" s="8" customFormat="1" hidden="1" x14ac:dyDescent="0.2">
      <c r="A47" s="603" t="s">
        <v>773</v>
      </c>
      <c r="B47" s="604" t="s">
        <v>772</v>
      </c>
      <c r="C47" s="605">
        <f t="shared" ref="C47:N47" si="18">C48</f>
        <v>0</v>
      </c>
      <c r="D47" s="67">
        <f t="shared" si="18"/>
        <v>0</v>
      </c>
      <c r="E47" s="67">
        <f t="shared" si="18"/>
        <v>0</v>
      </c>
      <c r="F47" s="605">
        <f t="shared" si="18"/>
        <v>0</v>
      </c>
      <c r="G47" s="605">
        <f t="shared" si="18"/>
        <v>0</v>
      </c>
      <c r="H47" s="605">
        <f t="shared" si="18"/>
        <v>0</v>
      </c>
      <c r="I47" s="605">
        <f t="shared" si="18"/>
        <v>0</v>
      </c>
      <c r="J47" s="605">
        <f t="shared" si="18"/>
        <v>0</v>
      </c>
      <c r="K47" s="67">
        <f t="shared" si="18"/>
        <v>0</v>
      </c>
      <c r="L47" s="67">
        <f t="shared" si="18"/>
        <v>0</v>
      </c>
      <c r="M47" s="67">
        <f t="shared" si="18"/>
        <v>0</v>
      </c>
      <c r="N47" s="67">
        <f t="shared" si="18"/>
        <v>0</v>
      </c>
      <c r="O47" s="66"/>
    </row>
    <row r="48" spans="1:27" hidden="1" x14ac:dyDescent="0.2">
      <c r="A48" s="61" t="s">
        <v>771</v>
      </c>
      <c r="B48" s="60" t="s">
        <v>770</v>
      </c>
      <c r="C48" s="59"/>
      <c r="D48" s="59"/>
      <c r="E48" s="59">
        <f>C48+D48</f>
        <v>0</v>
      </c>
      <c r="F48" s="59">
        <f>G48+H48+I48+J48</f>
        <v>0</v>
      </c>
      <c r="G48" s="59"/>
      <c r="H48" s="59"/>
      <c r="I48" s="59"/>
      <c r="J48" s="59"/>
      <c r="K48" s="59">
        <v>0</v>
      </c>
      <c r="L48" s="59">
        <v>0</v>
      </c>
      <c r="M48" s="59">
        <v>0</v>
      </c>
      <c r="N48" s="59">
        <v>0</v>
      </c>
      <c r="O48" s="3">
        <v>1</v>
      </c>
    </row>
    <row r="49" spans="1:25" s="8" customFormat="1" hidden="1" x14ac:dyDescent="0.2">
      <c r="A49" s="69" t="s">
        <v>769</v>
      </c>
      <c r="B49" s="68" t="s">
        <v>768</v>
      </c>
      <c r="C49" s="67">
        <f t="shared" ref="C49:N49" si="19">C50</f>
        <v>0</v>
      </c>
      <c r="D49" s="67">
        <f t="shared" si="19"/>
        <v>0</v>
      </c>
      <c r="E49" s="67">
        <f t="shared" si="19"/>
        <v>0</v>
      </c>
      <c r="F49" s="67">
        <f t="shared" si="19"/>
        <v>0</v>
      </c>
      <c r="G49" s="67">
        <f t="shared" si="19"/>
        <v>0</v>
      </c>
      <c r="H49" s="67">
        <f t="shared" si="19"/>
        <v>0</v>
      </c>
      <c r="I49" s="67">
        <f t="shared" si="19"/>
        <v>0</v>
      </c>
      <c r="J49" s="67">
        <f t="shared" si="19"/>
        <v>0</v>
      </c>
      <c r="K49" s="67">
        <f t="shared" si="19"/>
        <v>0</v>
      </c>
      <c r="L49" s="67">
        <f t="shared" si="19"/>
        <v>0</v>
      </c>
      <c r="M49" s="67">
        <f t="shared" si="19"/>
        <v>0</v>
      </c>
      <c r="N49" s="67">
        <f t="shared" si="19"/>
        <v>0</v>
      </c>
      <c r="O49" s="66"/>
    </row>
    <row r="50" spans="1:25" hidden="1" x14ac:dyDescent="0.2">
      <c r="A50" s="61" t="s">
        <v>767</v>
      </c>
      <c r="B50" s="60" t="s">
        <v>766</v>
      </c>
      <c r="C50" s="59"/>
      <c r="D50" s="59"/>
      <c r="E50" s="59">
        <f>C50+D50</f>
        <v>0</v>
      </c>
      <c r="F50" s="59">
        <f>G50+H50+I50+J50</f>
        <v>0</v>
      </c>
      <c r="G50" s="59"/>
      <c r="H50" s="59"/>
      <c r="I50" s="59"/>
      <c r="J50" s="59"/>
      <c r="K50" s="59">
        <v>0</v>
      </c>
      <c r="L50" s="59">
        <v>0</v>
      </c>
      <c r="M50" s="59">
        <v>0</v>
      </c>
      <c r="N50" s="59">
        <v>0</v>
      </c>
      <c r="O50" s="3">
        <v>1</v>
      </c>
    </row>
    <row r="51" spans="1:25" s="8" customFormat="1" hidden="1" x14ac:dyDescent="0.2">
      <c r="A51" s="69" t="s">
        <v>765</v>
      </c>
      <c r="B51" s="68" t="s">
        <v>764</v>
      </c>
      <c r="C51" s="67">
        <f t="shared" ref="C51:N51" si="20">C52+C53+C56</f>
        <v>0</v>
      </c>
      <c r="D51" s="67">
        <f t="shared" si="20"/>
        <v>0</v>
      </c>
      <c r="E51" s="67">
        <f t="shared" si="20"/>
        <v>0</v>
      </c>
      <c r="F51" s="67">
        <f t="shared" si="20"/>
        <v>0</v>
      </c>
      <c r="G51" s="67">
        <f t="shared" si="20"/>
        <v>0</v>
      </c>
      <c r="H51" s="67">
        <f t="shared" si="20"/>
        <v>0</v>
      </c>
      <c r="I51" s="67">
        <f t="shared" si="20"/>
        <v>0</v>
      </c>
      <c r="J51" s="67">
        <f t="shared" si="20"/>
        <v>0</v>
      </c>
      <c r="K51" s="67">
        <f t="shared" si="20"/>
        <v>0</v>
      </c>
      <c r="L51" s="67">
        <f t="shared" si="20"/>
        <v>0</v>
      </c>
      <c r="M51" s="67">
        <f t="shared" si="20"/>
        <v>0</v>
      </c>
      <c r="N51" s="67">
        <f t="shared" si="20"/>
        <v>0</v>
      </c>
      <c r="O51" s="66"/>
    </row>
    <row r="52" spans="1:25" hidden="1" x14ac:dyDescent="0.2">
      <c r="A52" s="61" t="s">
        <v>763</v>
      </c>
      <c r="B52" s="60" t="s">
        <v>762</v>
      </c>
      <c r="C52" s="59"/>
      <c r="D52" s="59"/>
      <c r="E52" s="59">
        <f>C52+D52</f>
        <v>0</v>
      </c>
      <c r="F52" s="59">
        <f>G52+H52+I52+J52</f>
        <v>0</v>
      </c>
      <c r="G52" s="59"/>
      <c r="H52" s="59"/>
      <c r="I52" s="59"/>
      <c r="J52" s="59"/>
      <c r="K52" s="59">
        <v>0</v>
      </c>
      <c r="L52" s="59">
        <v>0</v>
      </c>
      <c r="M52" s="59">
        <v>0</v>
      </c>
      <c r="N52" s="59">
        <v>0</v>
      </c>
      <c r="O52" s="3">
        <v>1</v>
      </c>
    </row>
    <row r="53" spans="1:25" s="18" customFormat="1" ht="25.5" hidden="1" x14ac:dyDescent="0.2">
      <c r="A53" s="65" t="s">
        <v>761</v>
      </c>
      <c r="B53" s="64" t="s">
        <v>760</v>
      </c>
      <c r="C53" s="63">
        <f t="shared" ref="C53:N53" si="21">C54+C55</f>
        <v>0</v>
      </c>
      <c r="D53" s="63">
        <f t="shared" si="21"/>
        <v>0</v>
      </c>
      <c r="E53" s="63">
        <f t="shared" si="21"/>
        <v>0</v>
      </c>
      <c r="F53" s="63">
        <f t="shared" si="21"/>
        <v>0</v>
      </c>
      <c r="G53" s="63">
        <f t="shared" si="21"/>
        <v>0</v>
      </c>
      <c r="H53" s="63">
        <f t="shared" si="21"/>
        <v>0</v>
      </c>
      <c r="I53" s="63">
        <f t="shared" si="21"/>
        <v>0</v>
      </c>
      <c r="J53" s="63">
        <f t="shared" si="21"/>
        <v>0</v>
      </c>
      <c r="K53" s="63">
        <f t="shared" si="21"/>
        <v>0</v>
      </c>
      <c r="L53" s="63">
        <f t="shared" si="21"/>
        <v>0</v>
      </c>
      <c r="M53" s="63">
        <f t="shared" si="21"/>
        <v>0</v>
      </c>
      <c r="N53" s="63">
        <f t="shared" si="21"/>
        <v>0</v>
      </c>
      <c r="O53" s="62"/>
    </row>
    <row r="54" spans="1:25" ht="25.5" hidden="1" x14ac:dyDescent="0.2">
      <c r="A54" s="61" t="s">
        <v>759</v>
      </c>
      <c r="B54" s="60" t="s">
        <v>758</v>
      </c>
      <c r="C54" s="59"/>
      <c r="D54" s="59"/>
      <c r="E54" s="59">
        <f>C54+D54</f>
        <v>0</v>
      </c>
      <c r="F54" s="59">
        <f>G54+H54+I54+J54</f>
        <v>0</v>
      </c>
      <c r="G54" s="59"/>
      <c r="H54" s="59"/>
      <c r="I54" s="59"/>
      <c r="J54" s="59"/>
      <c r="K54" s="59">
        <v>0</v>
      </c>
      <c r="L54" s="59">
        <v>0</v>
      </c>
      <c r="M54" s="59">
        <v>0</v>
      </c>
      <c r="N54" s="59">
        <v>0</v>
      </c>
      <c r="O54" s="3">
        <v>2</v>
      </c>
    </row>
    <row r="55" spans="1:25" ht="25.5" hidden="1" x14ac:dyDescent="0.2">
      <c r="A55" s="61" t="s">
        <v>757</v>
      </c>
      <c r="B55" s="60" t="s">
        <v>756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1</v>
      </c>
    </row>
    <row r="56" spans="1:25" ht="13.5" hidden="1" thickBot="1" x14ac:dyDescent="0.25">
      <c r="A56" s="586" t="s">
        <v>755</v>
      </c>
      <c r="B56" s="587" t="s">
        <v>754</v>
      </c>
      <c r="C56" s="588"/>
      <c r="D56" s="59"/>
      <c r="E56" s="59">
        <f>C56+D56</f>
        <v>0</v>
      </c>
      <c r="F56" s="588">
        <f>G56+H56+I56+J56</f>
        <v>0</v>
      </c>
      <c r="G56" s="588"/>
      <c r="H56" s="588"/>
      <c r="I56" s="588"/>
      <c r="J56" s="588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5" s="8" customFormat="1" ht="11.25" customHeight="1" thickBot="1" x14ac:dyDescent="0.25">
      <c r="A57" s="248" t="s">
        <v>753</v>
      </c>
      <c r="B57" s="249" t="s">
        <v>752</v>
      </c>
      <c r="C57" s="905">
        <f t="shared" ref="C57:N57" si="22">C58+C59+C60+C61</f>
        <v>0</v>
      </c>
      <c r="D57" s="550"/>
      <c r="E57" s="826">
        <f t="shared" si="22"/>
        <v>0</v>
      </c>
      <c r="F57" s="227">
        <f t="shared" si="22"/>
        <v>0</v>
      </c>
      <c r="G57" s="253">
        <f t="shared" si="22"/>
        <v>0</v>
      </c>
      <c r="H57" s="227">
        <f t="shared" si="22"/>
        <v>0</v>
      </c>
      <c r="I57" s="227">
        <f t="shared" si="22"/>
        <v>0</v>
      </c>
      <c r="J57" s="227">
        <f t="shared" si="22"/>
        <v>0</v>
      </c>
      <c r="K57" s="546">
        <f t="shared" si="22"/>
        <v>15</v>
      </c>
      <c r="L57" s="963">
        <f t="shared" si="22"/>
        <v>0</v>
      </c>
      <c r="M57" s="963">
        <f t="shared" si="22"/>
        <v>0</v>
      </c>
      <c r="N57" s="963">
        <f t="shared" si="22"/>
        <v>0</v>
      </c>
      <c r="O57" s="66"/>
      <c r="P57" s="86">
        <f>Q57+R57+S57+T57</f>
        <v>0</v>
      </c>
      <c r="Q57" s="395"/>
      <c r="R57" s="395"/>
      <c r="S57" s="395"/>
      <c r="T57" s="475"/>
      <c r="U57" s="492"/>
      <c r="Y57" s="397"/>
    </row>
    <row r="58" spans="1:25" ht="13.5" hidden="1" thickBot="1" x14ac:dyDescent="0.25">
      <c r="A58" s="609" t="s">
        <v>751</v>
      </c>
      <c r="B58" s="610" t="s">
        <v>750</v>
      </c>
      <c r="C58" s="611"/>
      <c r="D58" s="59"/>
      <c r="E58" s="59">
        <f>C58+D58</f>
        <v>0</v>
      </c>
      <c r="F58" s="611">
        <f>G58+H58+I58+J58</f>
        <v>0</v>
      </c>
      <c r="G58" s="611"/>
      <c r="H58" s="611"/>
      <c r="I58" s="611"/>
      <c r="J58" s="611"/>
      <c r="K58" s="59">
        <v>0</v>
      </c>
      <c r="L58" s="59">
        <v>0</v>
      </c>
      <c r="M58" s="59">
        <v>0</v>
      </c>
      <c r="N58" s="59">
        <v>0</v>
      </c>
      <c r="O58" s="3">
        <v>1</v>
      </c>
    </row>
    <row r="59" spans="1:25" s="31" customFormat="1" ht="10.5" customHeight="1" x14ac:dyDescent="0.2">
      <c r="A59" s="250" t="s">
        <v>749</v>
      </c>
      <c r="B59" s="251" t="s">
        <v>748</v>
      </c>
      <c r="C59" s="906">
        <v>0</v>
      </c>
      <c r="D59" s="855"/>
      <c r="E59" s="856">
        <f>C59+D59</f>
        <v>0</v>
      </c>
      <c r="F59" s="227">
        <f>G59+H59+I59+J59</f>
        <v>0</v>
      </c>
      <c r="G59" s="228">
        <v>0</v>
      </c>
      <c r="H59" s="228">
        <v>0</v>
      </c>
      <c r="I59" s="227">
        <v>0</v>
      </c>
      <c r="J59" s="227">
        <v>0</v>
      </c>
      <c r="K59" s="552">
        <v>0</v>
      </c>
      <c r="L59" s="962">
        <v>0</v>
      </c>
      <c r="M59" s="962">
        <v>0</v>
      </c>
      <c r="N59" s="962">
        <v>0</v>
      </c>
      <c r="O59" s="7">
        <v>1</v>
      </c>
      <c r="P59" s="86">
        <f t="shared" ref="P59:P60" si="23">Q59+R59+S59+T59</f>
        <v>0</v>
      </c>
      <c r="Q59" s="398"/>
      <c r="R59" s="398"/>
      <c r="S59" s="398"/>
      <c r="T59" s="478"/>
      <c r="U59" s="490">
        <f>G59+H59</f>
        <v>0</v>
      </c>
      <c r="Y59" s="500"/>
    </row>
    <row r="60" spans="1:25" s="31" customFormat="1" ht="11.25" customHeight="1" thickBot="1" x14ac:dyDescent="0.25">
      <c r="A60" s="250" t="s">
        <v>747</v>
      </c>
      <c r="B60" s="251" t="s">
        <v>746</v>
      </c>
      <c r="C60" s="907">
        <v>0</v>
      </c>
      <c r="D60" s="855"/>
      <c r="E60" s="856">
        <v>0</v>
      </c>
      <c r="F60" s="227">
        <f>G60+H60+I60+J60</f>
        <v>0</v>
      </c>
      <c r="G60" s="228">
        <v>0</v>
      </c>
      <c r="H60" s="228">
        <v>0</v>
      </c>
      <c r="I60" s="227">
        <v>0</v>
      </c>
      <c r="J60" s="227">
        <v>0</v>
      </c>
      <c r="K60" s="552">
        <v>15</v>
      </c>
      <c r="L60" s="964">
        <v>0</v>
      </c>
      <c r="M60" s="962">
        <v>0</v>
      </c>
      <c r="N60" s="962">
        <v>0</v>
      </c>
      <c r="O60" s="7">
        <v>2</v>
      </c>
      <c r="P60" s="86">
        <f t="shared" si="23"/>
        <v>0</v>
      </c>
      <c r="Q60" s="398"/>
      <c r="R60" s="398"/>
      <c r="S60" s="398"/>
      <c r="T60" s="478"/>
      <c r="U60" s="490">
        <f>G60+H60</f>
        <v>0</v>
      </c>
      <c r="Y60" s="500"/>
    </row>
    <row r="61" spans="1:25" hidden="1" x14ac:dyDescent="0.2">
      <c r="A61" s="612" t="s">
        <v>745</v>
      </c>
      <c r="B61" s="613" t="s">
        <v>744</v>
      </c>
      <c r="C61" s="614"/>
      <c r="D61" s="59"/>
      <c r="E61" s="59">
        <f>C61+D61</f>
        <v>0</v>
      </c>
      <c r="F61" s="614">
        <f>G61+H61+I61+J61</f>
        <v>0</v>
      </c>
      <c r="G61" s="614"/>
      <c r="H61" s="614"/>
      <c r="I61" s="614"/>
      <c r="J61" s="614"/>
      <c r="K61" s="59">
        <v>0</v>
      </c>
      <c r="L61" s="59">
        <v>0</v>
      </c>
      <c r="M61" s="59">
        <v>0</v>
      </c>
      <c r="N61" s="59">
        <v>0</v>
      </c>
      <c r="O61" s="3">
        <v>1</v>
      </c>
    </row>
    <row r="62" spans="1:25" s="8" customFormat="1" hidden="1" x14ac:dyDescent="0.2">
      <c r="A62" s="69" t="s">
        <v>743</v>
      </c>
      <c r="B62" s="68" t="s">
        <v>742</v>
      </c>
      <c r="C62" s="67">
        <f t="shared" ref="C62:N62" si="24">C63</f>
        <v>0</v>
      </c>
      <c r="D62" s="67">
        <f t="shared" si="24"/>
        <v>0</v>
      </c>
      <c r="E62" s="67">
        <f t="shared" si="24"/>
        <v>0</v>
      </c>
      <c r="F62" s="67">
        <f t="shared" si="24"/>
        <v>0</v>
      </c>
      <c r="G62" s="67">
        <f t="shared" si="24"/>
        <v>0</v>
      </c>
      <c r="H62" s="67">
        <f t="shared" si="24"/>
        <v>0</v>
      </c>
      <c r="I62" s="67">
        <f t="shared" si="24"/>
        <v>0</v>
      </c>
      <c r="J62" s="67">
        <f t="shared" si="24"/>
        <v>0</v>
      </c>
      <c r="K62" s="67">
        <f t="shared" si="24"/>
        <v>0</v>
      </c>
      <c r="L62" s="67">
        <f t="shared" si="24"/>
        <v>0</v>
      </c>
      <c r="M62" s="67">
        <f t="shared" si="24"/>
        <v>0</v>
      </c>
      <c r="N62" s="67">
        <f t="shared" si="24"/>
        <v>0</v>
      </c>
      <c r="O62" s="66"/>
    </row>
    <row r="63" spans="1:25" s="8" customFormat="1" hidden="1" x14ac:dyDescent="0.2">
      <c r="A63" s="69" t="s">
        <v>741</v>
      </c>
      <c r="B63" s="68" t="s">
        <v>740</v>
      </c>
      <c r="C63" s="67">
        <f t="shared" ref="C63:N63" si="25">C64+C65</f>
        <v>0</v>
      </c>
      <c r="D63" s="67">
        <f t="shared" si="25"/>
        <v>0</v>
      </c>
      <c r="E63" s="67">
        <f t="shared" si="25"/>
        <v>0</v>
      </c>
      <c r="F63" s="67">
        <f t="shared" si="25"/>
        <v>0</v>
      </c>
      <c r="G63" s="67">
        <f t="shared" si="25"/>
        <v>0</v>
      </c>
      <c r="H63" s="67">
        <f t="shared" si="25"/>
        <v>0</v>
      </c>
      <c r="I63" s="67">
        <f t="shared" si="25"/>
        <v>0</v>
      </c>
      <c r="J63" s="67">
        <f t="shared" si="25"/>
        <v>0</v>
      </c>
      <c r="K63" s="67">
        <f t="shared" si="25"/>
        <v>0</v>
      </c>
      <c r="L63" s="67">
        <f t="shared" si="25"/>
        <v>0</v>
      </c>
      <c r="M63" s="67">
        <f t="shared" si="25"/>
        <v>0</v>
      </c>
      <c r="N63" s="67">
        <f t="shared" si="25"/>
        <v>0</v>
      </c>
      <c r="O63" s="66"/>
    </row>
    <row r="64" spans="1:25" hidden="1" x14ac:dyDescent="0.2">
      <c r="A64" s="61" t="s">
        <v>739</v>
      </c>
      <c r="B64" s="60" t="s">
        <v>738</v>
      </c>
      <c r="C64" s="59"/>
      <c r="D64" s="59"/>
      <c r="E64" s="59">
        <f>C64+D64</f>
        <v>0</v>
      </c>
      <c r="F64" s="59">
        <f>G64+H64+I64+J64</f>
        <v>0</v>
      </c>
      <c r="G64" s="59"/>
      <c r="H64" s="59"/>
      <c r="I64" s="59"/>
      <c r="J64" s="59"/>
      <c r="K64" s="59">
        <v>0</v>
      </c>
      <c r="L64" s="59">
        <v>0</v>
      </c>
      <c r="M64" s="59">
        <v>0</v>
      </c>
      <c r="N64" s="59">
        <v>0</v>
      </c>
      <c r="O64" s="3">
        <v>2</v>
      </c>
    </row>
    <row r="65" spans="1:25" hidden="1" x14ac:dyDescent="0.2">
      <c r="A65" s="61" t="s">
        <v>737</v>
      </c>
      <c r="B65" s="60" t="s">
        <v>736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5" s="8" customFormat="1" hidden="1" x14ac:dyDescent="0.2">
      <c r="A66" s="69" t="s">
        <v>735</v>
      </c>
      <c r="B66" s="68" t="s">
        <v>734</v>
      </c>
      <c r="C66" s="67">
        <f t="shared" ref="C66:N66" si="26">C67+C72</f>
        <v>0</v>
      </c>
      <c r="D66" s="67">
        <f t="shared" si="26"/>
        <v>0</v>
      </c>
      <c r="E66" s="67">
        <f t="shared" si="26"/>
        <v>0</v>
      </c>
      <c r="F66" s="67">
        <f t="shared" si="26"/>
        <v>0</v>
      </c>
      <c r="G66" s="67">
        <f t="shared" si="26"/>
        <v>0</v>
      </c>
      <c r="H66" s="67">
        <f t="shared" si="26"/>
        <v>0</v>
      </c>
      <c r="I66" s="67">
        <f t="shared" si="26"/>
        <v>0</v>
      </c>
      <c r="J66" s="67">
        <f t="shared" si="26"/>
        <v>0</v>
      </c>
      <c r="K66" s="67">
        <f t="shared" si="26"/>
        <v>0</v>
      </c>
      <c r="L66" s="67">
        <f t="shared" si="26"/>
        <v>0</v>
      </c>
      <c r="M66" s="67">
        <f t="shared" si="26"/>
        <v>0</v>
      </c>
      <c r="N66" s="67">
        <f t="shared" si="26"/>
        <v>0</v>
      </c>
      <c r="O66" s="66"/>
    </row>
    <row r="67" spans="1:25" s="8" customFormat="1" hidden="1" x14ac:dyDescent="0.2">
      <c r="A67" s="69" t="s">
        <v>733</v>
      </c>
      <c r="B67" s="68" t="s">
        <v>732</v>
      </c>
      <c r="C67" s="67">
        <f t="shared" ref="C67:N67" si="27">C68+C71</f>
        <v>0</v>
      </c>
      <c r="D67" s="67">
        <f t="shared" si="27"/>
        <v>0</v>
      </c>
      <c r="E67" s="67">
        <f t="shared" si="27"/>
        <v>0</v>
      </c>
      <c r="F67" s="67">
        <f t="shared" si="27"/>
        <v>0</v>
      </c>
      <c r="G67" s="67">
        <f t="shared" si="27"/>
        <v>0</v>
      </c>
      <c r="H67" s="67">
        <f t="shared" si="27"/>
        <v>0</v>
      </c>
      <c r="I67" s="67">
        <f t="shared" si="27"/>
        <v>0</v>
      </c>
      <c r="J67" s="67">
        <f t="shared" si="27"/>
        <v>0</v>
      </c>
      <c r="K67" s="67">
        <f t="shared" si="27"/>
        <v>0</v>
      </c>
      <c r="L67" s="67">
        <f t="shared" si="27"/>
        <v>0</v>
      </c>
      <c r="M67" s="67">
        <f t="shared" si="27"/>
        <v>0</v>
      </c>
      <c r="N67" s="67">
        <f t="shared" si="27"/>
        <v>0</v>
      </c>
      <c r="O67" s="66"/>
    </row>
    <row r="68" spans="1:25" s="18" customFormat="1" ht="25.5" hidden="1" x14ac:dyDescent="0.2">
      <c r="A68" s="65" t="s">
        <v>731</v>
      </c>
      <c r="B68" s="64" t="s">
        <v>730</v>
      </c>
      <c r="C68" s="63">
        <f t="shared" ref="C68:N68" si="28">C69+C70</f>
        <v>0</v>
      </c>
      <c r="D68" s="63">
        <f t="shared" si="28"/>
        <v>0</v>
      </c>
      <c r="E68" s="63">
        <f t="shared" si="28"/>
        <v>0</v>
      </c>
      <c r="F68" s="63">
        <f t="shared" si="28"/>
        <v>0</v>
      </c>
      <c r="G68" s="63">
        <f t="shared" si="28"/>
        <v>0</v>
      </c>
      <c r="H68" s="63">
        <f t="shared" si="28"/>
        <v>0</v>
      </c>
      <c r="I68" s="63">
        <f t="shared" si="28"/>
        <v>0</v>
      </c>
      <c r="J68" s="63">
        <f t="shared" si="28"/>
        <v>0</v>
      </c>
      <c r="K68" s="63">
        <f t="shared" si="28"/>
        <v>0</v>
      </c>
      <c r="L68" s="63">
        <f t="shared" si="28"/>
        <v>0</v>
      </c>
      <c r="M68" s="63">
        <f t="shared" si="28"/>
        <v>0</v>
      </c>
      <c r="N68" s="63">
        <f t="shared" si="28"/>
        <v>0</v>
      </c>
      <c r="O68" s="62"/>
    </row>
    <row r="69" spans="1:25" ht="25.5" hidden="1" x14ac:dyDescent="0.2">
      <c r="A69" s="61" t="s">
        <v>729</v>
      </c>
      <c r="B69" s="60" t="s">
        <v>728</v>
      </c>
      <c r="C69" s="59"/>
      <c r="D69" s="59"/>
      <c r="E69" s="59">
        <f>C69+D69</f>
        <v>0</v>
      </c>
      <c r="F69" s="59">
        <f>G69+H69+I69+J69</f>
        <v>0</v>
      </c>
      <c r="G69" s="59"/>
      <c r="H69" s="59"/>
      <c r="I69" s="59"/>
      <c r="J69" s="59"/>
      <c r="K69" s="59">
        <v>0</v>
      </c>
      <c r="L69" s="59">
        <v>0</v>
      </c>
      <c r="M69" s="59">
        <v>0</v>
      </c>
      <c r="N69" s="59">
        <v>0</v>
      </c>
      <c r="O69" s="3">
        <v>1</v>
      </c>
    </row>
    <row r="70" spans="1:25" ht="25.5" hidden="1" x14ac:dyDescent="0.2">
      <c r="A70" s="61" t="s">
        <v>727</v>
      </c>
      <c r="B70" s="60" t="s">
        <v>726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2</v>
      </c>
    </row>
    <row r="71" spans="1:25" hidden="1" x14ac:dyDescent="0.2">
      <c r="A71" s="61" t="s">
        <v>725</v>
      </c>
      <c r="B71" s="60" t="s">
        <v>724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5" s="8" customFormat="1" ht="13.5" hidden="1" thickBot="1" x14ac:dyDescent="0.25">
      <c r="A72" s="583" t="s">
        <v>723</v>
      </c>
      <c r="B72" s="584" t="s">
        <v>722</v>
      </c>
      <c r="C72" s="585">
        <f t="shared" ref="C72:N72" si="29">C73+C74+C75</f>
        <v>0</v>
      </c>
      <c r="D72" s="67">
        <f t="shared" si="29"/>
        <v>0</v>
      </c>
      <c r="E72" s="67">
        <f t="shared" si="29"/>
        <v>0</v>
      </c>
      <c r="F72" s="585">
        <f t="shared" si="29"/>
        <v>0</v>
      </c>
      <c r="G72" s="585">
        <f t="shared" si="29"/>
        <v>0</v>
      </c>
      <c r="H72" s="585">
        <f t="shared" si="29"/>
        <v>0</v>
      </c>
      <c r="I72" s="585">
        <f t="shared" si="29"/>
        <v>0</v>
      </c>
      <c r="J72" s="585">
        <f t="shared" si="29"/>
        <v>0</v>
      </c>
      <c r="K72" s="67">
        <f t="shared" si="29"/>
        <v>0</v>
      </c>
      <c r="L72" s="67">
        <f t="shared" si="29"/>
        <v>0</v>
      </c>
      <c r="M72" s="67">
        <f t="shared" si="29"/>
        <v>0</v>
      </c>
      <c r="N72" s="67">
        <f t="shared" si="29"/>
        <v>0</v>
      </c>
      <c r="O72" s="66"/>
    </row>
    <row r="73" spans="1:25" ht="12" customHeight="1" thickBot="1" x14ac:dyDescent="0.25">
      <c r="A73" s="250" t="s">
        <v>721</v>
      </c>
      <c r="B73" s="251" t="s">
        <v>720</v>
      </c>
      <c r="C73" s="904"/>
      <c r="D73" s="555"/>
      <c r="E73" s="827">
        <f>C73+D73</f>
        <v>0</v>
      </c>
      <c r="F73" s="228">
        <f>G73+H73+I73+J73</f>
        <v>0</v>
      </c>
      <c r="G73" s="228"/>
      <c r="H73" s="228"/>
      <c r="I73" s="228"/>
      <c r="J73" s="228"/>
      <c r="K73" s="549">
        <v>0</v>
      </c>
      <c r="L73" s="960">
        <v>0</v>
      </c>
      <c r="M73" s="960">
        <v>0</v>
      </c>
      <c r="N73" s="960">
        <v>0</v>
      </c>
      <c r="O73" s="3">
        <v>1</v>
      </c>
      <c r="P73" s="86">
        <f>Q73+R73+S73+T73</f>
        <v>0</v>
      </c>
      <c r="Q73" s="398"/>
      <c r="R73" s="399"/>
      <c r="S73" s="399"/>
      <c r="T73" s="477"/>
      <c r="U73" s="493"/>
      <c r="Y73" s="399"/>
    </row>
    <row r="74" spans="1:25" ht="0.75" hidden="1" customHeight="1" x14ac:dyDescent="0.2">
      <c r="A74" s="612" t="s">
        <v>719</v>
      </c>
      <c r="B74" s="613" t="s">
        <v>718</v>
      </c>
      <c r="C74" s="614"/>
      <c r="D74" s="59"/>
      <c r="E74" s="59">
        <f>C74+D74</f>
        <v>0</v>
      </c>
      <c r="F74" s="614">
        <f>G74+H74+I74+J74</f>
        <v>0</v>
      </c>
      <c r="G74" s="614"/>
      <c r="H74" s="614"/>
      <c r="I74" s="614"/>
      <c r="J74" s="614"/>
      <c r="K74" s="59">
        <v>0</v>
      </c>
      <c r="L74" s="59">
        <v>0</v>
      </c>
      <c r="M74" s="59">
        <v>0</v>
      </c>
      <c r="N74" s="59">
        <v>0</v>
      </c>
      <c r="O74" s="3">
        <v>1</v>
      </c>
    </row>
    <row r="75" spans="1:25" s="78" customFormat="1" ht="19.5" hidden="1" customHeight="1" thickBot="1" x14ac:dyDescent="0.25">
      <c r="A75" s="589" t="s">
        <v>717</v>
      </c>
      <c r="B75" s="590" t="s">
        <v>716</v>
      </c>
      <c r="C75" s="588"/>
      <c r="D75" s="59"/>
      <c r="E75" s="59">
        <f>C75+D75</f>
        <v>0</v>
      </c>
      <c r="F75" s="588">
        <f>G75+H75+I75+J75</f>
        <v>0</v>
      </c>
      <c r="G75" s="588"/>
      <c r="H75" s="588"/>
      <c r="I75" s="588"/>
      <c r="J75" s="588"/>
      <c r="K75" s="59">
        <v>0</v>
      </c>
      <c r="L75" s="59">
        <v>0</v>
      </c>
      <c r="M75" s="59">
        <v>0</v>
      </c>
      <c r="N75" s="59">
        <v>0</v>
      </c>
      <c r="O75" s="79">
        <v>2</v>
      </c>
    </row>
    <row r="76" spans="1:25" s="39" customFormat="1" x14ac:dyDescent="0.2">
      <c r="A76" s="248" t="s">
        <v>715</v>
      </c>
      <c r="B76" s="249" t="s">
        <v>714</v>
      </c>
      <c r="C76" s="908">
        <f t="shared" ref="C76:N76" si="30">C77</f>
        <v>11621.08</v>
      </c>
      <c r="D76" s="550"/>
      <c r="E76" s="826">
        <f t="shared" si="30"/>
        <v>11621.08</v>
      </c>
      <c r="F76" s="227">
        <f t="shared" si="30"/>
        <v>11361.075000000001</v>
      </c>
      <c r="G76" s="253">
        <f t="shared" si="30"/>
        <v>2582</v>
      </c>
      <c r="H76" s="253">
        <f t="shared" si="30"/>
        <v>4019.0749999999998</v>
      </c>
      <c r="I76" s="253">
        <f t="shared" si="30"/>
        <v>2470</v>
      </c>
      <c r="J76" s="253">
        <f t="shared" si="30"/>
        <v>2290</v>
      </c>
      <c r="K76" s="556">
        <f t="shared" si="30"/>
        <v>0</v>
      </c>
      <c r="L76" s="963">
        <f t="shared" si="30"/>
        <v>11332</v>
      </c>
      <c r="M76" s="963">
        <f t="shared" si="30"/>
        <v>11384</v>
      </c>
      <c r="N76" s="963">
        <f t="shared" si="30"/>
        <v>11936</v>
      </c>
      <c r="O76" s="76"/>
      <c r="P76" s="86">
        <f t="shared" ref="P76:P78" si="31">Q76+R76+S76+T76</f>
        <v>0</v>
      </c>
      <c r="Q76" s="395"/>
      <c r="R76" s="395"/>
      <c r="S76" s="395"/>
      <c r="T76" s="479"/>
      <c r="U76" s="494">
        <f>G76+H76</f>
        <v>6601.0749999999998</v>
      </c>
      <c r="Y76" s="396"/>
    </row>
    <row r="77" spans="1:25" s="39" customFormat="1" x14ac:dyDescent="0.2">
      <c r="A77" s="248" t="s">
        <v>713</v>
      </c>
      <c r="B77" s="249" t="s">
        <v>712</v>
      </c>
      <c r="C77" s="909">
        <f>C78+C83+C87</f>
        <v>11621.08</v>
      </c>
      <c r="D77" s="550"/>
      <c r="E77" s="826">
        <f t="shared" ref="E77:J77" si="32">E78+E83+E87</f>
        <v>11621.08</v>
      </c>
      <c r="F77" s="227">
        <f t="shared" si="32"/>
        <v>11361.075000000001</v>
      </c>
      <c r="G77" s="227">
        <f t="shared" si="32"/>
        <v>2582</v>
      </c>
      <c r="H77" s="227">
        <f t="shared" si="32"/>
        <v>4019.0749999999998</v>
      </c>
      <c r="I77" s="227">
        <f t="shared" si="32"/>
        <v>2470</v>
      </c>
      <c r="J77" s="227">
        <f t="shared" si="32"/>
        <v>2290</v>
      </c>
      <c r="K77" s="556">
        <f t="shared" ref="K77:N77" si="33">K78+K87</f>
        <v>0</v>
      </c>
      <c r="L77" s="963">
        <f t="shared" si="33"/>
        <v>11332</v>
      </c>
      <c r="M77" s="963">
        <f t="shared" si="33"/>
        <v>11384</v>
      </c>
      <c r="N77" s="963">
        <f t="shared" si="33"/>
        <v>11936</v>
      </c>
      <c r="O77" s="76"/>
      <c r="P77" s="86">
        <f t="shared" si="31"/>
        <v>0</v>
      </c>
      <c r="Q77" s="410"/>
      <c r="R77" s="410"/>
      <c r="S77" s="410"/>
      <c r="T77" s="480"/>
      <c r="U77" s="495"/>
      <c r="Y77" s="396"/>
    </row>
    <row r="78" spans="1:25" s="8" customFormat="1" ht="13.5" thickBot="1" x14ac:dyDescent="0.25">
      <c r="A78" s="248" t="s">
        <v>711</v>
      </c>
      <c r="B78" s="249" t="s">
        <v>710</v>
      </c>
      <c r="C78" s="900">
        <f>C82</f>
        <v>0</v>
      </c>
      <c r="D78" s="550"/>
      <c r="E78" s="826">
        <f t="shared" ref="E78:J78" si="34">E82</f>
        <v>0</v>
      </c>
      <c r="F78" s="227">
        <f t="shared" si="34"/>
        <v>0</v>
      </c>
      <c r="G78" s="227">
        <f t="shared" si="34"/>
        <v>0</v>
      </c>
      <c r="H78" s="227">
        <f t="shared" si="34"/>
        <v>0</v>
      </c>
      <c r="I78" s="227">
        <f t="shared" si="34"/>
        <v>0</v>
      </c>
      <c r="J78" s="227">
        <f t="shared" si="34"/>
        <v>0</v>
      </c>
      <c r="K78" s="546">
        <f t="shared" ref="K78:N78" si="35">K79+K80+K81+K85+K86</f>
        <v>0</v>
      </c>
      <c r="L78" s="963">
        <f t="shared" si="35"/>
        <v>0</v>
      </c>
      <c r="M78" s="963">
        <f t="shared" si="35"/>
        <v>0</v>
      </c>
      <c r="N78" s="963">
        <f t="shared" si="35"/>
        <v>0</v>
      </c>
      <c r="O78" s="66"/>
      <c r="P78" s="86">
        <f t="shared" si="31"/>
        <v>0</v>
      </c>
      <c r="Q78" s="395"/>
      <c r="R78" s="395"/>
      <c r="S78" s="395"/>
      <c r="T78" s="475"/>
      <c r="U78" s="492"/>
      <c r="Y78" s="397"/>
    </row>
    <row r="79" spans="1:25" hidden="1" x14ac:dyDescent="0.2">
      <c r="A79" s="612" t="s">
        <v>709</v>
      </c>
      <c r="B79" s="613" t="s">
        <v>708</v>
      </c>
      <c r="C79" s="614"/>
      <c r="D79" s="59"/>
      <c r="E79" s="59">
        <f>C79+D79</f>
        <v>0</v>
      </c>
      <c r="F79" s="614">
        <f>G79+H79+I79+J79</f>
        <v>0</v>
      </c>
      <c r="G79" s="614"/>
      <c r="H79" s="614"/>
      <c r="I79" s="614"/>
      <c r="J79" s="614"/>
      <c r="K79" s="59">
        <v>0</v>
      </c>
      <c r="L79" s="59">
        <v>0</v>
      </c>
      <c r="M79" s="59">
        <v>0</v>
      </c>
      <c r="N79" s="59">
        <v>0</v>
      </c>
      <c r="O79" s="3">
        <v>1</v>
      </c>
    </row>
    <row r="80" spans="1:25" ht="25.5" hidden="1" x14ac:dyDescent="0.2">
      <c r="A80" s="61" t="s">
        <v>707</v>
      </c>
      <c r="B80" s="60" t="s">
        <v>706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2</v>
      </c>
    </row>
    <row r="81" spans="1:28" ht="26.25" hidden="1" thickBot="1" x14ac:dyDescent="0.25">
      <c r="A81" s="586" t="s">
        <v>705</v>
      </c>
      <c r="B81" s="587" t="s">
        <v>704</v>
      </c>
      <c r="C81" s="588"/>
      <c r="D81" s="59"/>
      <c r="E81" s="59">
        <f>C81+D81</f>
        <v>0</v>
      </c>
      <c r="F81" s="588">
        <f>G81+H81+I81+J81</f>
        <v>0</v>
      </c>
      <c r="G81" s="588"/>
      <c r="H81" s="588"/>
      <c r="I81" s="588"/>
      <c r="J81" s="588"/>
      <c r="K81" s="59">
        <v>0</v>
      </c>
      <c r="L81" s="59">
        <v>0</v>
      </c>
      <c r="M81" s="59">
        <v>0</v>
      </c>
      <c r="N81" s="59">
        <v>0</v>
      </c>
      <c r="O81" s="3">
        <v>1</v>
      </c>
    </row>
    <row r="82" spans="1:28" x14ac:dyDescent="0.2">
      <c r="A82" s="250" t="s">
        <v>703</v>
      </c>
      <c r="B82" s="251" t="s">
        <v>702</v>
      </c>
      <c r="C82" s="910">
        <v>0</v>
      </c>
      <c r="D82" s="555">
        <v>0</v>
      </c>
      <c r="E82" s="828">
        <v>0</v>
      </c>
      <c r="F82" s="252">
        <v>0</v>
      </c>
      <c r="G82" s="252">
        <v>0</v>
      </c>
      <c r="H82" s="252">
        <v>0</v>
      </c>
      <c r="I82" s="252">
        <v>0</v>
      </c>
      <c r="J82" s="252">
        <v>0</v>
      </c>
      <c r="K82" s="549"/>
      <c r="L82" s="960"/>
      <c r="M82" s="960"/>
      <c r="N82" s="960"/>
      <c r="O82" s="3"/>
      <c r="U82" s="493"/>
      <c r="Y82" s="399"/>
    </row>
    <row r="83" spans="1:28" ht="15" x14ac:dyDescent="0.25">
      <c r="A83" s="937" t="s">
        <v>993</v>
      </c>
      <c r="B83" s="937">
        <v>42.88</v>
      </c>
      <c r="C83" s="911">
        <v>1439.08</v>
      </c>
      <c r="D83" s="558"/>
      <c r="E83" s="528">
        <f t="shared" ref="E83:E85" si="36">C83+D83</f>
        <v>1439.08</v>
      </c>
      <c r="F83" s="343">
        <f>G83+H83+I83+J83</f>
        <v>1439.075</v>
      </c>
      <c r="G83" s="343">
        <f>G84+G85</f>
        <v>0</v>
      </c>
      <c r="H83" s="343">
        <f t="shared" ref="H83:J83" si="37">H84+H85</f>
        <v>1439.075</v>
      </c>
      <c r="I83" s="343">
        <f t="shared" si="37"/>
        <v>0</v>
      </c>
      <c r="J83" s="343">
        <f t="shared" si="37"/>
        <v>0</v>
      </c>
      <c r="K83" s="939"/>
      <c r="L83" s="965"/>
      <c r="M83" s="965"/>
      <c r="N83" s="965"/>
      <c r="O83" s="3"/>
      <c r="U83" s="496">
        <f>G83+H83</f>
        <v>1439.075</v>
      </c>
      <c r="Y83" s="399"/>
    </row>
    <row r="84" spans="1:28" ht="15" x14ac:dyDescent="0.25">
      <c r="A84" s="938" t="s">
        <v>994</v>
      </c>
      <c r="B84" s="937" t="s">
        <v>995</v>
      </c>
      <c r="C84" s="911">
        <v>1209.31</v>
      </c>
      <c r="D84" s="558"/>
      <c r="E84" s="528">
        <f t="shared" si="36"/>
        <v>1209.31</v>
      </c>
      <c r="F84" s="343">
        <f t="shared" ref="F84:F85" si="38">G84+H84+I84+J84</f>
        <v>1209.307</v>
      </c>
      <c r="G84" s="343">
        <v>0</v>
      </c>
      <c r="H84" s="343">
        <v>1209.307</v>
      </c>
      <c r="I84" s="343">
        <v>0</v>
      </c>
      <c r="J84" s="343">
        <v>0</v>
      </c>
      <c r="K84" s="939"/>
      <c r="L84" s="965"/>
      <c r="M84" s="965"/>
      <c r="N84" s="965"/>
      <c r="O84" s="3"/>
      <c r="U84" s="497">
        <f>G84+H84</f>
        <v>1209.307</v>
      </c>
      <c r="Y84" s="499"/>
      <c r="AA84" s="286"/>
      <c r="AB84" s="286"/>
    </row>
    <row r="85" spans="1:28" ht="15.75" thickBot="1" x14ac:dyDescent="0.3">
      <c r="A85" s="938" t="s">
        <v>996</v>
      </c>
      <c r="B85" s="937" t="s">
        <v>997</v>
      </c>
      <c r="C85" s="912">
        <v>229.77</v>
      </c>
      <c r="D85" s="558"/>
      <c r="E85" s="528">
        <f t="shared" si="36"/>
        <v>229.77</v>
      </c>
      <c r="F85" s="343">
        <f t="shared" si="38"/>
        <v>229.768</v>
      </c>
      <c r="G85" s="343">
        <v>0</v>
      </c>
      <c r="H85" s="343">
        <v>229.768</v>
      </c>
      <c r="I85" s="343">
        <v>0</v>
      </c>
      <c r="J85" s="343">
        <v>0</v>
      </c>
      <c r="K85" s="939">
        <v>0</v>
      </c>
      <c r="L85" s="965">
        <v>0</v>
      </c>
      <c r="M85" s="965">
        <v>0</v>
      </c>
      <c r="N85" s="965">
        <v>0</v>
      </c>
      <c r="O85" s="3">
        <v>1</v>
      </c>
      <c r="P85" s="86">
        <f>Q85+R85+S85+T85</f>
        <v>0</v>
      </c>
      <c r="Q85" s="398"/>
      <c r="R85" s="398"/>
      <c r="S85" s="398"/>
      <c r="T85" s="477"/>
      <c r="U85" s="497">
        <f>G85+H85</f>
        <v>229.768</v>
      </c>
      <c r="Y85" s="499"/>
      <c r="AA85" s="286"/>
      <c r="AB85" s="286"/>
    </row>
    <row r="86" spans="1:28" ht="39" hidden="1" thickBot="1" x14ac:dyDescent="0.25">
      <c r="A86" s="609" t="s">
        <v>701</v>
      </c>
      <c r="B86" s="610" t="s">
        <v>700</v>
      </c>
      <c r="C86" s="611"/>
      <c r="D86" s="59"/>
      <c r="E86" s="59">
        <f>C86+D86</f>
        <v>0</v>
      </c>
      <c r="F86" s="611">
        <f>G86+H86+I86+J86</f>
        <v>0</v>
      </c>
      <c r="G86" s="611"/>
      <c r="H86" s="611"/>
      <c r="I86" s="611"/>
      <c r="J86" s="611"/>
      <c r="K86" s="59">
        <v>0</v>
      </c>
      <c r="L86" s="59">
        <v>0</v>
      </c>
      <c r="M86" s="59">
        <v>0</v>
      </c>
      <c r="N86" s="59">
        <v>0</v>
      </c>
      <c r="O86" s="3">
        <v>2</v>
      </c>
    </row>
    <row r="87" spans="1:28" s="39" customFormat="1" ht="11.25" customHeight="1" thickBot="1" x14ac:dyDescent="0.25">
      <c r="A87" s="248" t="s">
        <v>699</v>
      </c>
      <c r="B87" s="249" t="s">
        <v>698</v>
      </c>
      <c r="C87" s="913">
        <f t="shared" ref="C87:N87" si="39">C88+C89+C90+C91+C92+C96+C100+C101+C102+C103</f>
        <v>10182</v>
      </c>
      <c r="D87" s="550">
        <f t="shared" si="39"/>
        <v>0</v>
      </c>
      <c r="E87" s="519">
        <f t="shared" si="39"/>
        <v>10182</v>
      </c>
      <c r="F87" s="227">
        <f t="shared" si="39"/>
        <v>9922</v>
      </c>
      <c r="G87" s="227">
        <f t="shared" si="39"/>
        <v>2582</v>
      </c>
      <c r="H87" s="227">
        <f t="shared" si="39"/>
        <v>2580</v>
      </c>
      <c r="I87" s="227">
        <f t="shared" si="39"/>
        <v>2470</v>
      </c>
      <c r="J87" s="227">
        <f t="shared" si="39"/>
        <v>2290</v>
      </c>
      <c r="K87" s="227">
        <f t="shared" si="39"/>
        <v>0</v>
      </c>
      <c r="L87" s="961">
        <f t="shared" si="39"/>
        <v>11332</v>
      </c>
      <c r="M87" s="961">
        <f t="shared" si="39"/>
        <v>11384</v>
      </c>
      <c r="N87" s="961">
        <f t="shared" si="39"/>
        <v>11936</v>
      </c>
      <c r="O87" s="76"/>
      <c r="P87" s="86">
        <f>Q87+R87+S87+T87</f>
        <v>0</v>
      </c>
      <c r="Q87" s="395"/>
      <c r="R87" s="395"/>
      <c r="S87" s="395"/>
      <c r="T87" s="479"/>
      <c r="U87" s="494">
        <f>G87+H87</f>
        <v>5162</v>
      </c>
      <c r="Y87" s="396"/>
      <c r="AA87" s="287"/>
      <c r="AB87" s="287"/>
    </row>
    <row r="88" spans="1:28" ht="13.5" hidden="1" thickBot="1" x14ac:dyDescent="0.25">
      <c r="A88" s="609" t="s">
        <v>697</v>
      </c>
      <c r="B88" s="610" t="s">
        <v>696</v>
      </c>
      <c r="C88" s="611"/>
      <c r="D88" s="59"/>
      <c r="E88" s="59">
        <f>C88+D88</f>
        <v>0</v>
      </c>
      <c r="F88" s="611">
        <f>G88+H88+I88+J88</f>
        <v>0</v>
      </c>
      <c r="G88" s="611"/>
      <c r="H88" s="611"/>
      <c r="I88" s="611"/>
      <c r="J88" s="611"/>
      <c r="K88" s="59">
        <v>0</v>
      </c>
      <c r="L88" s="59">
        <v>0</v>
      </c>
      <c r="M88" s="59">
        <v>0</v>
      </c>
      <c r="N88" s="59">
        <v>0</v>
      </c>
      <c r="O88" s="3">
        <v>1</v>
      </c>
    </row>
    <row r="89" spans="1:28" s="31" customFormat="1" ht="12.75" customHeight="1" x14ac:dyDescent="0.2">
      <c r="A89" s="953" t="s">
        <v>695</v>
      </c>
      <c r="B89" s="954" t="s">
        <v>694</v>
      </c>
      <c r="C89" s="914">
        <v>1022</v>
      </c>
      <c r="D89" s="855"/>
      <c r="E89" s="829">
        <f>C89+D89</f>
        <v>1022</v>
      </c>
      <c r="F89" s="955">
        <f>G89+H89+I89+J89</f>
        <v>700</v>
      </c>
      <c r="G89" s="955">
        <v>332</v>
      </c>
      <c r="H89" s="955">
        <v>330</v>
      </c>
      <c r="I89" s="955">
        <v>38</v>
      </c>
      <c r="J89" s="227"/>
      <c r="K89" s="552">
        <v>0</v>
      </c>
      <c r="L89" s="962">
        <v>0</v>
      </c>
      <c r="M89" s="962">
        <v>0</v>
      </c>
      <c r="N89" s="962">
        <v>0</v>
      </c>
      <c r="O89" s="7">
        <v>1</v>
      </c>
      <c r="P89" s="86">
        <f t="shared" ref="P89:P90" si="40">Q89+R89+S89+T89</f>
        <v>216</v>
      </c>
      <c r="Q89" s="427">
        <v>54</v>
      </c>
      <c r="R89" s="427">
        <v>54</v>
      </c>
      <c r="S89" s="427">
        <v>54</v>
      </c>
      <c r="T89" s="481">
        <v>54</v>
      </c>
      <c r="U89" s="490">
        <f>G89+H89</f>
        <v>662</v>
      </c>
      <c r="V89" s="31" t="s">
        <v>958</v>
      </c>
      <c r="W89" s="455">
        <v>16</v>
      </c>
      <c r="Y89" s="500"/>
      <c r="AA89" s="286"/>
      <c r="AB89" s="286"/>
    </row>
    <row r="90" spans="1:28" s="31" customFormat="1" ht="11.25" customHeight="1" thickBot="1" x14ac:dyDescent="0.25">
      <c r="A90" s="248" t="s">
        <v>693</v>
      </c>
      <c r="B90" s="249" t="s">
        <v>692</v>
      </c>
      <c r="C90" s="915">
        <v>0</v>
      </c>
      <c r="D90" s="555"/>
      <c r="E90" s="830">
        <f>C90+D90</f>
        <v>0</v>
      </c>
      <c r="F90" s="227">
        <f>G90+H90+I90+J90</f>
        <v>0</v>
      </c>
      <c r="G90" s="228">
        <v>0</v>
      </c>
      <c r="H90" s="228">
        <v>0</v>
      </c>
      <c r="I90" s="228">
        <v>0</v>
      </c>
      <c r="J90" s="228">
        <v>0</v>
      </c>
      <c r="K90" s="560">
        <v>0</v>
      </c>
      <c r="L90" s="962">
        <v>0</v>
      </c>
      <c r="M90" s="962">
        <v>0</v>
      </c>
      <c r="N90" s="962">
        <v>0</v>
      </c>
      <c r="O90" s="7">
        <v>2</v>
      </c>
      <c r="P90" s="86">
        <f t="shared" si="40"/>
        <v>0</v>
      </c>
      <c r="Q90" s="35"/>
      <c r="R90" s="401"/>
      <c r="S90" s="401"/>
      <c r="T90" s="482"/>
      <c r="U90" s="490">
        <f>G90+H90</f>
        <v>0</v>
      </c>
      <c r="V90" s="239"/>
      <c r="Y90" s="500"/>
      <c r="AA90" s="286"/>
      <c r="AB90" s="286"/>
    </row>
    <row r="91" spans="1:28" hidden="1" x14ac:dyDescent="0.2">
      <c r="A91" s="612" t="s">
        <v>691</v>
      </c>
      <c r="B91" s="613" t="s">
        <v>690</v>
      </c>
      <c r="C91" s="614"/>
      <c r="D91" s="75"/>
      <c r="E91" s="59">
        <f>C91+D91</f>
        <v>0</v>
      </c>
      <c r="F91" s="614">
        <f>G91+H91+I91+J91</f>
        <v>0</v>
      </c>
      <c r="G91" s="615"/>
      <c r="H91" s="615"/>
      <c r="I91" s="615"/>
      <c r="J91" s="615"/>
      <c r="K91" s="75">
        <v>0</v>
      </c>
      <c r="L91" s="75">
        <v>0</v>
      </c>
      <c r="M91" s="75">
        <v>0</v>
      </c>
      <c r="N91" s="75">
        <v>0</v>
      </c>
      <c r="O91" s="3">
        <v>1</v>
      </c>
    </row>
    <row r="92" spans="1:28" s="18" customFormat="1" ht="25.5" hidden="1" x14ac:dyDescent="0.2">
      <c r="A92" s="65" t="s">
        <v>689</v>
      </c>
      <c r="B92" s="74" t="s">
        <v>688</v>
      </c>
      <c r="C92" s="73">
        <f t="shared" ref="C92:N92" si="41">C93+C94+C95</f>
        <v>0</v>
      </c>
      <c r="D92" s="73">
        <f t="shared" si="41"/>
        <v>0</v>
      </c>
      <c r="E92" s="73">
        <f t="shared" si="41"/>
        <v>0</v>
      </c>
      <c r="F92" s="73">
        <f t="shared" si="41"/>
        <v>0</v>
      </c>
      <c r="G92" s="73">
        <f t="shared" si="41"/>
        <v>0</v>
      </c>
      <c r="H92" s="73">
        <f t="shared" si="41"/>
        <v>0</v>
      </c>
      <c r="I92" s="73">
        <f t="shared" si="41"/>
        <v>0</v>
      </c>
      <c r="J92" s="73">
        <f t="shared" si="41"/>
        <v>0</v>
      </c>
      <c r="K92" s="63">
        <f t="shared" si="41"/>
        <v>0</v>
      </c>
      <c r="L92" s="63">
        <f t="shared" si="41"/>
        <v>0</v>
      </c>
      <c r="M92" s="63">
        <f t="shared" si="41"/>
        <v>0</v>
      </c>
      <c r="N92" s="63">
        <f t="shared" si="41"/>
        <v>0</v>
      </c>
      <c r="O92" s="62"/>
    </row>
    <row r="93" spans="1:28" s="31" customFormat="1" ht="25.5" hidden="1" x14ac:dyDescent="0.2">
      <c r="A93" s="72" t="s">
        <v>687</v>
      </c>
      <c r="B93" s="71" t="s">
        <v>686</v>
      </c>
      <c r="C93" s="70">
        <v>0</v>
      </c>
      <c r="D93" s="70"/>
      <c r="E93" s="70">
        <f>C93+D93</f>
        <v>0</v>
      </c>
      <c r="F93" s="70">
        <f>G93+H93+I93+J93</f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">
        <v>2</v>
      </c>
    </row>
    <row r="94" spans="1:28" ht="25.5" hidden="1" x14ac:dyDescent="0.2">
      <c r="A94" s="61" t="s">
        <v>685</v>
      </c>
      <c r="B94" s="60" t="s">
        <v>684</v>
      </c>
      <c r="C94" s="59"/>
      <c r="D94" s="59"/>
      <c r="E94" s="59">
        <f>C94+D94</f>
        <v>0</v>
      </c>
      <c r="F94" s="59">
        <f>G94+H94+I94+J94</f>
        <v>0</v>
      </c>
      <c r="G94" s="59"/>
      <c r="H94" s="59"/>
      <c r="I94" s="59"/>
      <c r="J94" s="59"/>
      <c r="K94" s="59">
        <v>0</v>
      </c>
      <c r="L94" s="59">
        <v>0</v>
      </c>
      <c r="M94" s="59">
        <v>0</v>
      </c>
      <c r="N94" s="59">
        <v>0</v>
      </c>
      <c r="O94" s="3">
        <v>2</v>
      </c>
    </row>
    <row r="95" spans="1:28" ht="25.5" hidden="1" x14ac:dyDescent="0.2">
      <c r="A95" s="61" t="s">
        <v>683</v>
      </c>
      <c r="B95" s="60" t="s">
        <v>682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8" s="18" customFormat="1" ht="25.5" hidden="1" x14ac:dyDescent="0.2">
      <c r="A96" s="65" t="s">
        <v>681</v>
      </c>
      <c r="B96" s="64" t="s">
        <v>680</v>
      </c>
      <c r="C96" s="63">
        <f t="shared" ref="C96:N96" si="42">C97+C98+C99</f>
        <v>0</v>
      </c>
      <c r="D96" s="63">
        <f t="shared" si="42"/>
        <v>0</v>
      </c>
      <c r="E96" s="63">
        <f t="shared" si="42"/>
        <v>0</v>
      </c>
      <c r="F96" s="63">
        <f t="shared" si="42"/>
        <v>0</v>
      </c>
      <c r="G96" s="63">
        <f t="shared" si="42"/>
        <v>0</v>
      </c>
      <c r="H96" s="63">
        <f t="shared" si="42"/>
        <v>0</v>
      </c>
      <c r="I96" s="63">
        <f t="shared" si="42"/>
        <v>0</v>
      </c>
      <c r="J96" s="63">
        <f t="shared" si="42"/>
        <v>0</v>
      </c>
      <c r="K96" s="63">
        <f t="shared" si="42"/>
        <v>0</v>
      </c>
      <c r="L96" s="63">
        <f t="shared" si="42"/>
        <v>0</v>
      </c>
      <c r="M96" s="63">
        <f t="shared" si="42"/>
        <v>0</v>
      </c>
      <c r="N96" s="63">
        <f t="shared" si="42"/>
        <v>0</v>
      </c>
      <c r="O96" s="62"/>
    </row>
    <row r="97" spans="1:28" ht="25.5" hidden="1" x14ac:dyDescent="0.2">
      <c r="A97" s="61" t="s">
        <v>679</v>
      </c>
      <c r="B97" s="60" t="s">
        <v>678</v>
      </c>
      <c r="C97" s="59"/>
      <c r="D97" s="59"/>
      <c r="E97" s="59">
        <f t="shared" ref="E97:E103" si="43">C97+D97</f>
        <v>0</v>
      </c>
      <c r="F97" s="59">
        <f t="shared" ref="F97:F103" si="44">G97+H97+I97+J97</f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8" ht="25.5" hidden="1" x14ac:dyDescent="0.2">
      <c r="A98" s="61" t="s">
        <v>677</v>
      </c>
      <c r="B98" s="60" t="s">
        <v>676</v>
      </c>
      <c r="C98" s="59"/>
      <c r="D98" s="59"/>
      <c r="E98" s="59">
        <f t="shared" si="43"/>
        <v>0</v>
      </c>
      <c r="F98" s="59">
        <f t="shared" si="44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8" ht="25.5" hidden="1" x14ac:dyDescent="0.2">
      <c r="A99" s="61" t="s">
        <v>675</v>
      </c>
      <c r="B99" s="60" t="s">
        <v>674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8" ht="13.5" hidden="1" thickBot="1" x14ac:dyDescent="0.25">
      <c r="A100" s="586" t="s">
        <v>673</v>
      </c>
      <c r="B100" s="587" t="s">
        <v>672</v>
      </c>
      <c r="C100" s="588"/>
      <c r="D100" s="59"/>
      <c r="E100" s="59">
        <f t="shared" si="43"/>
        <v>0</v>
      </c>
      <c r="F100" s="588">
        <f t="shared" si="44"/>
        <v>0</v>
      </c>
      <c r="G100" s="588"/>
      <c r="H100" s="588"/>
      <c r="I100" s="588"/>
      <c r="J100" s="588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8" ht="0.75" customHeight="1" x14ac:dyDescent="0.2">
      <c r="A101" s="250" t="s">
        <v>671</v>
      </c>
      <c r="B101" s="251" t="s">
        <v>670</v>
      </c>
      <c r="C101" s="916"/>
      <c r="D101" s="555"/>
      <c r="E101" s="830">
        <f t="shared" si="43"/>
        <v>0</v>
      </c>
      <c r="F101" s="228">
        <f t="shared" si="44"/>
        <v>0</v>
      </c>
      <c r="G101" s="228"/>
      <c r="H101" s="228"/>
      <c r="I101" s="228"/>
      <c r="J101" s="228"/>
      <c r="K101" s="549">
        <v>0</v>
      </c>
      <c r="L101" s="960">
        <v>0</v>
      </c>
      <c r="M101" s="960">
        <v>0</v>
      </c>
      <c r="N101" s="960">
        <v>0</v>
      </c>
      <c r="O101" s="3">
        <v>2</v>
      </c>
      <c r="U101" s="490">
        <f>G101+H101</f>
        <v>0</v>
      </c>
      <c r="Y101" s="500"/>
      <c r="AA101" s="286"/>
      <c r="AB101" s="286"/>
    </row>
    <row r="102" spans="1:28" s="31" customFormat="1" ht="11.25" customHeight="1" x14ac:dyDescent="0.2">
      <c r="A102" s="250" t="s">
        <v>669</v>
      </c>
      <c r="B102" s="251" t="s">
        <v>668</v>
      </c>
      <c r="C102" s="917">
        <v>9160</v>
      </c>
      <c r="D102" s="849"/>
      <c r="E102" s="829">
        <f t="shared" si="43"/>
        <v>9160</v>
      </c>
      <c r="F102" s="228">
        <f t="shared" si="44"/>
        <v>9222</v>
      </c>
      <c r="G102" s="228">
        <v>2250</v>
      </c>
      <c r="H102" s="228">
        <v>2250</v>
      </c>
      <c r="I102" s="228">
        <v>2432</v>
      </c>
      <c r="J102" s="228">
        <v>2290</v>
      </c>
      <c r="K102" s="552">
        <v>0</v>
      </c>
      <c r="L102" s="962">
        <v>11332</v>
      </c>
      <c r="M102" s="962">
        <v>11384</v>
      </c>
      <c r="N102" s="962">
        <v>11936</v>
      </c>
      <c r="O102" s="7">
        <v>1</v>
      </c>
      <c r="P102" s="86">
        <f t="shared" ref="P102:P103" si="45">Q102+R102+S102+T102</f>
        <v>0</v>
      </c>
      <c r="Q102" s="402"/>
      <c r="R102" s="403"/>
      <c r="S102" s="398"/>
      <c r="T102" s="482"/>
      <c r="U102" s="498">
        <f>G102+H102</f>
        <v>4500</v>
      </c>
      <c r="V102" s="239"/>
      <c r="Y102" s="500"/>
      <c r="Z102" s="530"/>
      <c r="AA102" s="398"/>
      <c r="AB102" s="286"/>
    </row>
    <row r="103" spans="1:28" s="31" customFormat="1" ht="13.5" thickBot="1" x14ac:dyDescent="0.25">
      <c r="A103" s="250" t="s">
        <v>667</v>
      </c>
      <c r="B103" s="251" t="s">
        <v>666</v>
      </c>
      <c r="C103" s="915">
        <v>0</v>
      </c>
      <c r="D103" s="555"/>
      <c r="E103" s="830">
        <f t="shared" si="43"/>
        <v>0</v>
      </c>
      <c r="F103" s="228">
        <f t="shared" si="44"/>
        <v>0</v>
      </c>
      <c r="G103" s="228">
        <v>0</v>
      </c>
      <c r="H103" s="228">
        <v>0</v>
      </c>
      <c r="I103" s="228">
        <v>0</v>
      </c>
      <c r="J103" s="228">
        <v>0</v>
      </c>
      <c r="K103" s="552"/>
      <c r="L103" s="962"/>
      <c r="M103" s="962"/>
      <c r="N103" s="962"/>
      <c r="O103" s="7">
        <v>1</v>
      </c>
      <c r="P103" s="86">
        <f t="shared" si="45"/>
        <v>0</v>
      </c>
      <c r="Q103" s="404"/>
      <c r="R103" s="398"/>
      <c r="S103" s="398"/>
      <c r="T103" s="482"/>
      <c r="U103" s="403"/>
      <c r="V103" s="239"/>
      <c r="Y103" s="233"/>
      <c r="AA103" s="286"/>
      <c r="AB103" s="286"/>
    </row>
    <row r="104" spans="1:28" s="8" customFormat="1" ht="51" hidden="1" x14ac:dyDescent="0.2">
      <c r="A104" s="603" t="s">
        <v>665</v>
      </c>
      <c r="B104" s="604" t="s">
        <v>664</v>
      </c>
      <c r="C104" s="605">
        <f t="shared" ref="C104:N104" si="46">C105+C108+C111+C114+C119+C122+C127+C132+C137+C142+C147+C152+C156+C161</f>
        <v>0</v>
      </c>
      <c r="D104" s="67">
        <f t="shared" si="46"/>
        <v>0</v>
      </c>
      <c r="E104" s="67">
        <f t="shared" si="46"/>
        <v>0</v>
      </c>
      <c r="F104" s="605">
        <f t="shared" si="46"/>
        <v>0</v>
      </c>
      <c r="G104" s="605">
        <f t="shared" si="46"/>
        <v>0</v>
      </c>
      <c r="H104" s="605">
        <f t="shared" si="46"/>
        <v>0</v>
      </c>
      <c r="I104" s="605">
        <f t="shared" si="46"/>
        <v>0</v>
      </c>
      <c r="J104" s="605">
        <f t="shared" si="46"/>
        <v>0</v>
      </c>
      <c r="K104" s="67">
        <f t="shared" si="46"/>
        <v>0</v>
      </c>
      <c r="L104" s="67">
        <f t="shared" si="46"/>
        <v>0</v>
      </c>
      <c r="M104" s="67">
        <f t="shared" si="46"/>
        <v>0</v>
      </c>
      <c r="N104" s="67">
        <f t="shared" si="46"/>
        <v>0</v>
      </c>
      <c r="O104" s="66"/>
    </row>
    <row r="105" spans="1:28" s="18" customFormat="1" hidden="1" x14ac:dyDescent="0.2">
      <c r="A105" s="65" t="s">
        <v>663</v>
      </c>
      <c r="B105" s="64" t="s">
        <v>662</v>
      </c>
      <c r="C105" s="63">
        <f t="shared" ref="C105:N105" si="47">C106+C107</f>
        <v>0</v>
      </c>
      <c r="D105" s="63">
        <f t="shared" si="47"/>
        <v>0</v>
      </c>
      <c r="E105" s="63">
        <f t="shared" si="47"/>
        <v>0</v>
      </c>
      <c r="F105" s="63">
        <f t="shared" si="47"/>
        <v>0</v>
      </c>
      <c r="G105" s="63">
        <f t="shared" si="47"/>
        <v>0</v>
      </c>
      <c r="H105" s="63">
        <f t="shared" si="47"/>
        <v>0</v>
      </c>
      <c r="I105" s="63">
        <f t="shared" si="47"/>
        <v>0</v>
      </c>
      <c r="J105" s="63">
        <f t="shared" si="47"/>
        <v>0</v>
      </c>
      <c r="K105" s="63">
        <f t="shared" si="47"/>
        <v>0</v>
      </c>
      <c r="L105" s="63">
        <f t="shared" si="47"/>
        <v>0</v>
      </c>
      <c r="M105" s="63">
        <f t="shared" si="47"/>
        <v>0</v>
      </c>
      <c r="N105" s="63">
        <f t="shared" si="47"/>
        <v>0</v>
      </c>
      <c r="O105" s="62"/>
    </row>
    <row r="106" spans="1:28" hidden="1" x14ac:dyDescent="0.2">
      <c r="A106" s="61" t="s">
        <v>542</v>
      </c>
      <c r="B106" s="60" t="s">
        <v>661</v>
      </c>
      <c r="C106" s="59"/>
      <c r="D106" s="59"/>
      <c r="E106" s="59">
        <f>C106+D106</f>
        <v>0</v>
      </c>
      <c r="F106" s="59">
        <f>G106+H106+I106+J106</f>
        <v>0</v>
      </c>
      <c r="G106" s="59"/>
      <c r="H106" s="59"/>
      <c r="I106" s="59"/>
      <c r="J106" s="59"/>
      <c r="K106" s="59">
        <v>0</v>
      </c>
      <c r="L106" s="59">
        <v>0</v>
      </c>
      <c r="M106" s="59">
        <v>0</v>
      </c>
      <c r="N106" s="59">
        <v>0</v>
      </c>
      <c r="O106" s="3">
        <v>2</v>
      </c>
    </row>
    <row r="107" spans="1:28" hidden="1" x14ac:dyDescent="0.2">
      <c r="A107" s="61" t="s">
        <v>589</v>
      </c>
      <c r="B107" s="60" t="s">
        <v>660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8" s="18" customFormat="1" hidden="1" x14ac:dyDescent="0.2">
      <c r="A108" s="65" t="s">
        <v>659</v>
      </c>
      <c r="B108" s="64" t="s">
        <v>658</v>
      </c>
      <c r="C108" s="63">
        <f t="shared" ref="C108:N108" si="48">C109+C110</f>
        <v>0</v>
      </c>
      <c r="D108" s="63">
        <f t="shared" si="48"/>
        <v>0</v>
      </c>
      <c r="E108" s="63">
        <f t="shared" si="48"/>
        <v>0</v>
      </c>
      <c r="F108" s="63">
        <f t="shared" si="48"/>
        <v>0</v>
      </c>
      <c r="G108" s="63">
        <f t="shared" si="48"/>
        <v>0</v>
      </c>
      <c r="H108" s="63">
        <f t="shared" si="48"/>
        <v>0</v>
      </c>
      <c r="I108" s="63">
        <f t="shared" si="48"/>
        <v>0</v>
      </c>
      <c r="J108" s="63">
        <f t="shared" si="48"/>
        <v>0</v>
      </c>
      <c r="K108" s="63">
        <f t="shared" si="48"/>
        <v>0</v>
      </c>
      <c r="L108" s="63">
        <f t="shared" si="48"/>
        <v>0</v>
      </c>
      <c r="M108" s="63">
        <f t="shared" si="48"/>
        <v>0</v>
      </c>
      <c r="N108" s="63">
        <f t="shared" si="48"/>
        <v>0</v>
      </c>
      <c r="O108" s="62"/>
    </row>
    <row r="109" spans="1:28" hidden="1" x14ac:dyDescent="0.2">
      <c r="A109" s="61" t="s">
        <v>542</v>
      </c>
      <c r="B109" s="60" t="s">
        <v>657</v>
      </c>
      <c r="C109" s="59"/>
      <c r="D109" s="59"/>
      <c r="E109" s="59">
        <f>C109+D109</f>
        <v>0</v>
      </c>
      <c r="F109" s="59">
        <f>G109+H109+I109+J109</f>
        <v>0</v>
      </c>
      <c r="G109" s="59"/>
      <c r="H109" s="59"/>
      <c r="I109" s="59"/>
      <c r="J109" s="59"/>
      <c r="K109" s="59">
        <v>0</v>
      </c>
      <c r="L109" s="59">
        <v>0</v>
      </c>
      <c r="M109" s="59">
        <v>0</v>
      </c>
      <c r="N109" s="59">
        <v>0</v>
      </c>
      <c r="O109" s="3">
        <v>2</v>
      </c>
    </row>
    <row r="110" spans="1:28" hidden="1" x14ac:dyDescent="0.2">
      <c r="A110" s="61" t="s">
        <v>589</v>
      </c>
      <c r="B110" s="60" t="s">
        <v>656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8" s="18" customFormat="1" hidden="1" x14ac:dyDescent="0.2">
      <c r="A111" s="65" t="s">
        <v>655</v>
      </c>
      <c r="B111" s="64" t="s">
        <v>654</v>
      </c>
      <c r="C111" s="63">
        <f t="shared" ref="C111:N111" si="49">C112+C113</f>
        <v>0</v>
      </c>
      <c r="D111" s="63">
        <f t="shared" si="49"/>
        <v>0</v>
      </c>
      <c r="E111" s="63">
        <f t="shared" si="49"/>
        <v>0</v>
      </c>
      <c r="F111" s="63">
        <f t="shared" si="49"/>
        <v>0</v>
      </c>
      <c r="G111" s="63">
        <f t="shared" si="49"/>
        <v>0</v>
      </c>
      <c r="H111" s="63">
        <f t="shared" si="49"/>
        <v>0</v>
      </c>
      <c r="I111" s="63">
        <f t="shared" si="49"/>
        <v>0</v>
      </c>
      <c r="J111" s="63">
        <f t="shared" si="49"/>
        <v>0</v>
      </c>
      <c r="K111" s="63">
        <f t="shared" si="49"/>
        <v>0</v>
      </c>
      <c r="L111" s="63">
        <f t="shared" si="49"/>
        <v>0</v>
      </c>
      <c r="M111" s="63">
        <f t="shared" si="49"/>
        <v>0</v>
      </c>
      <c r="N111" s="63">
        <f t="shared" si="49"/>
        <v>0</v>
      </c>
      <c r="O111" s="62"/>
    </row>
    <row r="112" spans="1:28" hidden="1" x14ac:dyDescent="0.2">
      <c r="A112" s="61" t="s">
        <v>542</v>
      </c>
      <c r="B112" s="60" t="s">
        <v>653</v>
      </c>
      <c r="C112" s="59"/>
      <c r="D112" s="59"/>
      <c r="E112" s="59">
        <f>C112+D112</f>
        <v>0</v>
      </c>
      <c r="F112" s="59">
        <f>G112+H112+I112+J112</f>
        <v>0</v>
      </c>
      <c r="G112" s="59"/>
      <c r="H112" s="59"/>
      <c r="I112" s="59"/>
      <c r="J112" s="59"/>
      <c r="K112" s="59">
        <v>0</v>
      </c>
      <c r="L112" s="59">
        <v>0</v>
      </c>
      <c r="M112" s="59">
        <v>0</v>
      </c>
      <c r="N112" s="59">
        <v>0</v>
      </c>
      <c r="O112" s="3">
        <v>2</v>
      </c>
    </row>
    <row r="113" spans="1:15" hidden="1" x14ac:dyDescent="0.2">
      <c r="A113" s="61" t="s">
        <v>589</v>
      </c>
      <c r="B113" s="60" t="s">
        <v>652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s="18" customFormat="1" ht="25.5" hidden="1" x14ac:dyDescent="0.2">
      <c r="A114" s="65" t="s">
        <v>651</v>
      </c>
      <c r="B114" s="64" t="s">
        <v>650</v>
      </c>
      <c r="C114" s="63">
        <f t="shared" ref="C114:N114" si="50">C115+C116+C117+C118</f>
        <v>0</v>
      </c>
      <c r="D114" s="63">
        <f t="shared" si="50"/>
        <v>0</v>
      </c>
      <c r="E114" s="63">
        <f t="shared" si="50"/>
        <v>0</v>
      </c>
      <c r="F114" s="63">
        <f t="shared" si="50"/>
        <v>0</v>
      </c>
      <c r="G114" s="63">
        <f t="shared" si="50"/>
        <v>0</v>
      </c>
      <c r="H114" s="63">
        <f t="shared" si="50"/>
        <v>0</v>
      </c>
      <c r="I114" s="63">
        <f t="shared" si="50"/>
        <v>0</v>
      </c>
      <c r="J114" s="63">
        <f t="shared" si="50"/>
        <v>0</v>
      </c>
      <c r="K114" s="63">
        <f t="shared" si="50"/>
        <v>0</v>
      </c>
      <c r="L114" s="63">
        <f t="shared" si="50"/>
        <v>0</v>
      </c>
      <c r="M114" s="63">
        <f t="shared" si="50"/>
        <v>0</v>
      </c>
      <c r="N114" s="63">
        <f t="shared" si="50"/>
        <v>0</v>
      </c>
      <c r="O114" s="62"/>
    </row>
    <row r="115" spans="1:15" hidden="1" x14ac:dyDescent="0.2">
      <c r="A115" s="61" t="s">
        <v>544</v>
      </c>
      <c r="B115" s="60" t="s">
        <v>649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542</v>
      </c>
      <c r="B116" s="60" t="s">
        <v>648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idden="1" x14ac:dyDescent="0.2">
      <c r="A117" s="61" t="s">
        <v>540</v>
      </c>
      <c r="B117" s="60" t="s">
        <v>647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idden="1" x14ac:dyDescent="0.2">
      <c r="A118" s="61" t="s">
        <v>589</v>
      </c>
      <c r="B118" s="60" t="s">
        <v>646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s="18" customFormat="1" hidden="1" x14ac:dyDescent="0.2">
      <c r="A119" s="65" t="s">
        <v>645</v>
      </c>
      <c r="B119" s="64" t="s">
        <v>644</v>
      </c>
      <c r="C119" s="63">
        <f t="shared" ref="C119:N119" si="51">C120+C121</f>
        <v>0</v>
      </c>
      <c r="D119" s="63">
        <f t="shared" si="51"/>
        <v>0</v>
      </c>
      <c r="E119" s="63">
        <f t="shared" si="51"/>
        <v>0</v>
      </c>
      <c r="F119" s="63">
        <f t="shared" si="51"/>
        <v>0</v>
      </c>
      <c r="G119" s="63">
        <f t="shared" si="51"/>
        <v>0</v>
      </c>
      <c r="H119" s="63">
        <f t="shared" si="51"/>
        <v>0</v>
      </c>
      <c r="I119" s="63">
        <f t="shared" si="51"/>
        <v>0</v>
      </c>
      <c r="J119" s="63">
        <f t="shared" si="51"/>
        <v>0</v>
      </c>
      <c r="K119" s="63">
        <f t="shared" si="51"/>
        <v>0</v>
      </c>
      <c r="L119" s="63">
        <f t="shared" si="51"/>
        <v>0</v>
      </c>
      <c r="M119" s="63">
        <f t="shared" si="51"/>
        <v>0</v>
      </c>
      <c r="N119" s="63">
        <f t="shared" si="51"/>
        <v>0</v>
      </c>
      <c r="O119" s="62"/>
    </row>
    <row r="120" spans="1:15" hidden="1" x14ac:dyDescent="0.2">
      <c r="A120" s="61" t="s">
        <v>542</v>
      </c>
      <c r="B120" s="60" t="s">
        <v>643</v>
      </c>
      <c r="C120" s="59"/>
      <c r="D120" s="59"/>
      <c r="E120" s="59">
        <f>C120+D120</f>
        <v>0</v>
      </c>
      <c r="F120" s="59">
        <f>G120+H120+I120+J120</f>
        <v>0</v>
      </c>
      <c r="G120" s="59"/>
      <c r="H120" s="59"/>
      <c r="I120" s="59"/>
      <c r="J120" s="59"/>
      <c r="K120" s="59">
        <v>0</v>
      </c>
      <c r="L120" s="59">
        <v>0</v>
      </c>
      <c r="M120" s="59">
        <v>0</v>
      </c>
      <c r="N120" s="59">
        <v>0</v>
      </c>
      <c r="O120" s="3">
        <v>2</v>
      </c>
    </row>
    <row r="121" spans="1:15" hidden="1" x14ac:dyDescent="0.2">
      <c r="A121" s="61" t="s">
        <v>589</v>
      </c>
      <c r="B121" s="60" t="s">
        <v>642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s="18" customFormat="1" ht="25.5" hidden="1" x14ac:dyDescent="0.2">
      <c r="A122" s="65" t="s">
        <v>641</v>
      </c>
      <c r="B122" s="64" t="s">
        <v>640</v>
      </c>
      <c r="C122" s="63">
        <f t="shared" ref="C122:N122" si="52">C123+C124+C125+C126</f>
        <v>0</v>
      </c>
      <c r="D122" s="63">
        <f t="shared" si="52"/>
        <v>0</v>
      </c>
      <c r="E122" s="63">
        <f t="shared" si="52"/>
        <v>0</v>
      </c>
      <c r="F122" s="63">
        <f t="shared" si="52"/>
        <v>0</v>
      </c>
      <c r="G122" s="63">
        <f t="shared" si="52"/>
        <v>0</v>
      </c>
      <c r="H122" s="63">
        <f t="shared" si="52"/>
        <v>0</v>
      </c>
      <c r="I122" s="63">
        <f t="shared" si="52"/>
        <v>0</v>
      </c>
      <c r="J122" s="63">
        <f t="shared" si="52"/>
        <v>0</v>
      </c>
      <c r="K122" s="63">
        <f t="shared" si="52"/>
        <v>0</v>
      </c>
      <c r="L122" s="63">
        <f t="shared" si="52"/>
        <v>0</v>
      </c>
      <c r="M122" s="63">
        <f t="shared" si="52"/>
        <v>0</v>
      </c>
      <c r="N122" s="63">
        <f t="shared" si="52"/>
        <v>0</v>
      </c>
      <c r="O122" s="62"/>
    </row>
    <row r="123" spans="1:15" hidden="1" x14ac:dyDescent="0.2">
      <c r="A123" s="61" t="s">
        <v>544</v>
      </c>
      <c r="B123" s="60" t="s">
        <v>639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542</v>
      </c>
      <c r="B124" s="60" t="s">
        <v>638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idden="1" x14ac:dyDescent="0.2">
      <c r="A125" s="61" t="s">
        <v>540</v>
      </c>
      <c r="B125" s="60" t="s">
        <v>637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idden="1" x14ac:dyDescent="0.2">
      <c r="A126" s="61" t="s">
        <v>589</v>
      </c>
      <c r="B126" s="60" t="s">
        <v>636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s="18" customFormat="1" ht="25.5" hidden="1" x14ac:dyDescent="0.2">
      <c r="A127" s="65" t="s">
        <v>635</v>
      </c>
      <c r="B127" s="64" t="s">
        <v>634</v>
      </c>
      <c r="C127" s="63">
        <f t="shared" ref="C127:N127" si="53">C128+C129+C130+C131</f>
        <v>0</v>
      </c>
      <c r="D127" s="63">
        <f t="shared" si="53"/>
        <v>0</v>
      </c>
      <c r="E127" s="63">
        <f t="shared" si="53"/>
        <v>0</v>
      </c>
      <c r="F127" s="63">
        <f t="shared" si="53"/>
        <v>0</v>
      </c>
      <c r="G127" s="63">
        <f t="shared" si="53"/>
        <v>0</v>
      </c>
      <c r="H127" s="63">
        <f t="shared" si="53"/>
        <v>0</v>
      </c>
      <c r="I127" s="63">
        <f t="shared" si="53"/>
        <v>0</v>
      </c>
      <c r="J127" s="63">
        <f t="shared" si="53"/>
        <v>0</v>
      </c>
      <c r="K127" s="63">
        <f t="shared" si="53"/>
        <v>0</v>
      </c>
      <c r="L127" s="63">
        <f t="shared" si="53"/>
        <v>0</v>
      </c>
      <c r="M127" s="63">
        <f t="shared" si="53"/>
        <v>0</v>
      </c>
      <c r="N127" s="63">
        <f t="shared" si="53"/>
        <v>0</v>
      </c>
      <c r="O127" s="62"/>
    </row>
    <row r="128" spans="1:15" hidden="1" x14ac:dyDescent="0.2">
      <c r="A128" s="61" t="s">
        <v>544</v>
      </c>
      <c r="B128" s="60" t="s">
        <v>633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542</v>
      </c>
      <c r="B129" s="60" t="s">
        <v>632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idden="1" x14ac:dyDescent="0.2">
      <c r="A130" s="61" t="s">
        <v>540</v>
      </c>
      <c r="B130" s="60" t="s">
        <v>631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idden="1" x14ac:dyDescent="0.2">
      <c r="A131" s="61" t="s">
        <v>589</v>
      </c>
      <c r="B131" s="60" t="s">
        <v>630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s="18" customFormat="1" ht="25.5" hidden="1" x14ac:dyDescent="0.2">
      <c r="A132" s="65" t="s">
        <v>629</v>
      </c>
      <c r="B132" s="64" t="s">
        <v>628</v>
      </c>
      <c r="C132" s="63">
        <f t="shared" ref="C132:N132" si="54">C133+C134+C135+C136</f>
        <v>0</v>
      </c>
      <c r="D132" s="63">
        <f t="shared" si="54"/>
        <v>0</v>
      </c>
      <c r="E132" s="63">
        <f t="shared" si="54"/>
        <v>0</v>
      </c>
      <c r="F132" s="63">
        <f t="shared" si="54"/>
        <v>0</v>
      </c>
      <c r="G132" s="63">
        <f t="shared" si="54"/>
        <v>0</v>
      </c>
      <c r="H132" s="63">
        <f t="shared" si="54"/>
        <v>0</v>
      </c>
      <c r="I132" s="63">
        <f t="shared" si="54"/>
        <v>0</v>
      </c>
      <c r="J132" s="63">
        <f t="shared" si="54"/>
        <v>0</v>
      </c>
      <c r="K132" s="63">
        <f t="shared" si="54"/>
        <v>0</v>
      </c>
      <c r="L132" s="63">
        <f t="shared" si="54"/>
        <v>0</v>
      </c>
      <c r="M132" s="63">
        <f t="shared" si="54"/>
        <v>0</v>
      </c>
      <c r="N132" s="63">
        <f t="shared" si="54"/>
        <v>0</v>
      </c>
      <c r="O132" s="62"/>
    </row>
    <row r="133" spans="1:15" hidden="1" x14ac:dyDescent="0.2">
      <c r="A133" s="61" t="s">
        <v>544</v>
      </c>
      <c r="B133" s="60" t="s">
        <v>627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542</v>
      </c>
      <c r="B134" s="60" t="s">
        <v>626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idden="1" x14ac:dyDescent="0.2">
      <c r="A135" s="61" t="s">
        <v>540</v>
      </c>
      <c r="B135" s="60" t="s">
        <v>625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idden="1" x14ac:dyDescent="0.2">
      <c r="A136" s="61" t="s">
        <v>589</v>
      </c>
      <c r="B136" s="60" t="s">
        <v>624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s="18" customFormat="1" ht="25.5" hidden="1" x14ac:dyDescent="0.2">
      <c r="A137" s="65" t="s">
        <v>623</v>
      </c>
      <c r="B137" s="64" t="s">
        <v>622</v>
      </c>
      <c r="C137" s="63">
        <f t="shared" ref="C137:N137" si="55">C138+C139+C140+C141</f>
        <v>0</v>
      </c>
      <c r="D137" s="63">
        <f t="shared" si="55"/>
        <v>0</v>
      </c>
      <c r="E137" s="63">
        <f t="shared" si="55"/>
        <v>0</v>
      </c>
      <c r="F137" s="63">
        <f t="shared" si="55"/>
        <v>0</v>
      </c>
      <c r="G137" s="63">
        <f t="shared" si="55"/>
        <v>0</v>
      </c>
      <c r="H137" s="63">
        <f t="shared" si="55"/>
        <v>0</v>
      </c>
      <c r="I137" s="63">
        <f t="shared" si="55"/>
        <v>0</v>
      </c>
      <c r="J137" s="63">
        <f t="shared" si="55"/>
        <v>0</v>
      </c>
      <c r="K137" s="63">
        <f t="shared" si="55"/>
        <v>0</v>
      </c>
      <c r="L137" s="63">
        <f t="shared" si="55"/>
        <v>0</v>
      </c>
      <c r="M137" s="63">
        <f t="shared" si="55"/>
        <v>0</v>
      </c>
      <c r="N137" s="63">
        <f t="shared" si="55"/>
        <v>0</v>
      </c>
      <c r="O137" s="62"/>
    </row>
    <row r="138" spans="1:15" hidden="1" x14ac:dyDescent="0.2">
      <c r="A138" s="61" t="s">
        <v>544</v>
      </c>
      <c r="B138" s="60" t="s">
        <v>621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542</v>
      </c>
      <c r="B139" s="60" t="s">
        <v>620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idden="1" x14ac:dyDescent="0.2">
      <c r="A140" s="61" t="s">
        <v>540</v>
      </c>
      <c r="B140" s="60" t="s">
        <v>619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idden="1" x14ac:dyDescent="0.2">
      <c r="A141" s="61" t="s">
        <v>589</v>
      </c>
      <c r="B141" s="60" t="s">
        <v>618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s="18" customFormat="1" hidden="1" x14ac:dyDescent="0.2">
      <c r="A142" s="65" t="s">
        <v>617</v>
      </c>
      <c r="B142" s="64" t="s">
        <v>616</v>
      </c>
      <c r="C142" s="63">
        <f t="shared" ref="C142:N142" si="56">C143+C144+C145+C146</f>
        <v>0</v>
      </c>
      <c r="D142" s="63">
        <f t="shared" si="56"/>
        <v>0</v>
      </c>
      <c r="E142" s="63">
        <f t="shared" si="56"/>
        <v>0</v>
      </c>
      <c r="F142" s="63">
        <f t="shared" si="56"/>
        <v>0</v>
      </c>
      <c r="G142" s="63">
        <f t="shared" si="56"/>
        <v>0</v>
      </c>
      <c r="H142" s="63">
        <f t="shared" si="56"/>
        <v>0</v>
      </c>
      <c r="I142" s="63">
        <f t="shared" si="56"/>
        <v>0</v>
      </c>
      <c r="J142" s="63">
        <f t="shared" si="56"/>
        <v>0</v>
      </c>
      <c r="K142" s="63">
        <f t="shared" si="56"/>
        <v>0</v>
      </c>
      <c r="L142" s="63">
        <f t="shared" si="56"/>
        <v>0</v>
      </c>
      <c r="M142" s="63">
        <f t="shared" si="56"/>
        <v>0</v>
      </c>
      <c r="N142" s="63">
        <f t="shared" si="56"/>
        <v>0</v>
      </c>
      <c r="O142" s="62"/>
    </row>
    <row r="143" spans="1:15" hidden="1" x14ac:dyDescent="0.2">
      <c r="A143" s="61" t="s">
        <v>544</v>
      </c>
      <c r="B143" s="60" t="s">
        <v>615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542</v>
      </c>
      <c r="B144" s="60" t="s">
        <v>614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idden="1" x14ac:dyDescent="0.2">
      <c r="A145" s="61" t="s">
        <v>540</v>
      </c>
      <c r="B145" s="60" t="s">
        <v>613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idden="1" x14ac:dyDescent="0.2">
      <c r="A146" s="61" t="s">
        <v>589</v>
      </c>
      <c r="B146" s="60" t="s">
        <v>612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s="18" customFormat="1" ht="25.5" hidden="1" x14ac:dyDescent="0.2">
      <c r="A147" s="65" t="s">
        <v>611</v>
      </c>
      <c r="B147" s="64" t="s">
        <v>610</v>
      </c>
      <c r="C147" s="63">
        <f t="shared" ref="C147:N147" si="57">C148+C149+C150+C151</f>
        <v>0</v>
      </c>
      <c r="D147" s="63">
        <f t="shared" si="57"/>
        <v>0</v>
      </c>
      <c r="E147" s="63">
        <f t="shared" si="57"/>
        <v>0</v>
      </c>
      <c r="F147" s="63">
        <f t="shared" si="57"/>
        <v>0</v>
      </c>
      <c r="G147" s="63">
        <f t="shared" si="57"/>
        <v>0</v>
      </c>
      <c r="H147" s="63">
        <f t="shared" si="57"/>
        <v>0</v>
      </c>
      <c r="I147" s="63">
        <f t="shared" si="57"/>
        <v>0</v>
      </c>
      <c r="J147" s="63">
        <f t="shared" si="57"/>
        <v>0</v>
      </c>
      <c r="K147" s="63">
        <f t="shared" si="57"/>
        <v>0</v>
      </c>
      <c r="L147" s="63">
        <f t="shared" si="57"/>
        <v>0</v>
      </c>
      <c r="M147" s="63">
        <f t="shared" si="57"/>
        <v>0</v>
      </c>
      <c r="N147" s="63">
        <f t="shared" si="57"/>
        <v>0</v>
      </c>
      <c r="O147" s="62"/>
    </row>
    <row r="148" spans="1:15" hidden="1" x14ac:dyDescent="0.2">
      <c r="A148" s="61" t="s">
        <v>544</v>
      </c>
      <c r="B148" s="60" t="s">
        <v>609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542</v>
      </c>
      <c r="B149" s="60" t="s">
        <v>608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idden="1" x14ac:dyDescent="0.2">
      <c r="A150" s="61" t="s">
        <v>540</v>
      </c>
      <c r="B150" s="60" t="s">
        <v>607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idden="1" x14ac:dyDescent="0.2">
      <c r="A151" s="61" t="s">
        <v>589</v>
      </c>
      <c r="B151" s="60" t="s">
        <v>606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/>
    </row>
    <row r="152" spans="1:15" s="18" customFormat="1" ht="38.25" hidden="1" x14ac:dyDescent="0.2">
      <c r="A152" s="65" t="s">
        <v>605</v>
      </c>
      <c r="B152" s="64" t="s">
        <v>604</v>
      </c>
      <c r="C152" s="63">
        <f t="shared" ref="C152:N152" si="58">C153+C154+C155</f>
        <v>0</v>
      </c>
      <c r="D152" s="63">
        <f t="shared" si="58"/>
        <v>0</v>
      </c>
      <c r="E152" s="63">
        <f t="shared" si="58"/>
        <v>0</v>
      </c>
      <c r="F152" s="63">
        <f t="shared" si="58"/>
        <v>0</v>
      </c>
      <c r="G152" s="63">
        <f t="shared" si="58"/>
        <v>0</v>
      </c>
      <c r="H152" s="63">
        <f t="shared" si="58"/>
        <v>0</v>
      </c>
      <c r="I152" s="63">
        <f t="shared" si="58"/>
        <v>0</v>
      </c>
      <c r="J152" s="63">
        <f t="shared" si="58"/>
        <v>0</v>
      </c>
      <c r="K152" s="63">
        <f t="shared" si="58"/>
        <v>0</v>
      </c>
      <c r="L152" s="63">
        <f t="shared" si="58"/>
        <v>0</v>
      </c>
      <c r="M152" s="63">
        <f t="shared" si="58"/>
        <v>0</v>
      </c>
      <c r="N152" s="63">
        <f t="shared" si="58"/>
        <v>0</v>
      </c>
      <c r="O152" s="62"/>
    </row>
    <row r="153" spans="1:15" hidden="1" x14ac:dyDescent="0.2">
      <c r="A153" s="61" t="s">
        <v>544</v>
      </c>
      <c r="B153" s="60" t="s">
        <v>603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hidden="1" x14ac:dyDescent="0.2">
      <c r="A154" s="61" t="s">
        <v>542</v>
      </c>
      <c r="B154" s="60" t="s">
        <v>602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idden="1" x14ac:dyDescent="0.2">
      <c r="A155" s="61" t="s">
        <v>589</v>
      </c>
      <c r="B155" s="60" t="s">
        <v>601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s="18" customFormat="1" ht="25.5" hidden="1" x14ac:dyDescent="0.2">
      <c r="A156" s="65" t="s">
        <v>600</v>
      </c>
      <c r="B156" s="64" t="s">
        <v>599</v>
      </c>
      <c r="C156" s="63">
        <f t="shared" ref="C156:N156" si="59">C157+C158+C159+C160</f>
        <v>0</v>
      </c>
      <c r="D156" s="63">
        <f t="shared" si="59"/>
        <v>0</v>
      </c>
      <c r="E156" s="63">
        <f t="shared" si="59"/>
        <v>0</v>
      </c>
      <c r="F156" s="63">
        <f t="shared" si="59"/>
        <v>0</v>
      </c>
      <c r="G156" s="63">
        <f t="shared" si="59"/>
        <v>0</v>
      </c>
      <c r="H156" s="63">
        <f t="shared" si="59"/>
        <v>0</v>
      </c>
      <c r="I156" s="63">
        <f t="shared" si="59"/>
        <v>0</v>
      </c>
      <c r="J156" s="63">
        <f t="shared" si="59"/>
        <v>0</v>
      </c>
      <c r="K156" s="63">
        <f t="shared" si="59"/>
        <v>0</v>
      </c>
      <c r="L156" s="63">
        <f t="shared" si="59"/>
        <v>0</v>
      </c>
      <c r="M156" s="63">
        <f t="shared" si="59"/>
        <v>0</v>
      </c>
      <c r="N156" s="63">
        <f t="shared" si="59"/>
        <v>0</v>
      </c>
      <c r="O156" s="62"/>
    </row>
    <row r="157" spans="1:15" hidden="1" x14ac:dyDescent="0.2">
      <c r="A157" s="61" t="s">
        <v>544</v>
      </c>
      <c r="B157" s="60" t="s">
        <v>598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542</v>
      </c>
      <c r="B158" s="60" t="s">
        <v>597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idden="1" x14ac:dyDescent="0.2">
      <c r="A159" s="61" t="s">
        <v>540</v>
      </c>
      <c r="B159" s="60" t="s">
        <v>596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idden="1" x14ac:dyDescent="0.2">
      <c r="A160" s="61" t="s">
        <v>589</v>
      </c>
      <c r="B160" s="60" t="s">
        <v>595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s="18" customFormat="1" ht="25.5" hidden="1" x14ac:dyDescent="0.2">
      <c r="A161" s="65" t="s">
        <v>594</v>
      </c>
      <c r="B161" s="64" t="s">
        <v>593</v>
      </c>
      <c r="C161" s="63">
        <f t="shared" ref="C161:N161" si="60">C162+C163+C164+C165</f>
        <v>0</v>
      </c>
      <c r="D161" s="63">
        <f t="shared" si="60"/>
        <v>0</v>
      </c>
      <c r="E161" s="63">
        <f t="shared" si="60"/>
        <v>0</v>
      </c>
      <c r="F161" s="63">
        <f t="shared" si="60"/>
        <v>0</v>
      </c>
      <c r="G161" s="63">
        <f t="shared" si="60"/>
        <v>0</v>
      </c>
      <c r="H161" s="63">
        <f t="shared" si="60"/>
        <v>0</v>
      </c>
      <c r="I161" s="63">
        <f t="shared" si="60"/>
        <v>0</v>
      </c>
      <c r="J161" s="63">
        <f t="shared" si="60"/>
        <v>0</v>
      </c>
      <c r="K161" s="63">
        <f t="shared" si="60"/>
        <v>0</v>
      </c>
      <c r="L161" s="63">
        <f t="shared" si="60"/>
        <v>0</v>
      </c>
      <c r="M161" s="63">
        <f t="shared" si="60"/>
        <v>0</v>
      </c>
      <c r="N161" s="63">
        <f t="shared" si="60"/>
        <v>0</v>
      </c>
      <c r="O161" s="62"/>
    </row>
    <row r="162" spans="1:15" hidden="1" x14ac:dyDescent="0.2">
      <c r="A162" s="61" t="s">
        <v>544</v>
      </c>
      <c r="B162" s="60" t="s">
        <v>592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542</v>
      </c>
      <c r="B163" s="60" t="s">
        <v>591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idden="1" x14ac:dyDescent="0.2">
      <c r="A164" s="61" t="s">
        <v>540</v>
      </c>
      <c r="B164" s="60" t="s">
        <v>590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idden="1" x14ac:dyDescent="0.2">
      <c r="A165" s="61" t="s">
        <v>589</v>
      </c>
      <c r="B165" s="60" t="s">
        <v>588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s="8" customFormat="1" ht="38.25" hidden="1" x14ac:dyDescent="0.2">
      <c r="A166" s="69" t="s">
        <v>587</v>
      </c>
      <c r="B166" s="68" t="s">
        <v>586</v>
      </c>
      <c r="C166" s="67">
        <f t="shared" ref="C166:N166" si="61">C167+C171+C175+C179+C183+C191+C195+C198</f>
        <v>0</v>
      </c>
      <c r="D166" s="67">
        <f t="shared" si="61"/>
        <v>0</v>
      </c>
      <c r="E166" s="67">
        <f t="shared" si="61"/>
        <v>0</v>
      </c>
      <c r="F166" s="67">
        <f t="shared" si="61"/>
        <v>0</v>
      </c>
      <c r="G166" s="67">
        <f t="shared" si="61"/>
        <v>0</v>
      </c>
      <c r="H166" s="67">
        <f t="shared" si="61"/>
        <v>0</v>
      </c>
      <c r="I166" s="67">
        <f t="shared" si="61"/>
        <v>0</v>
      </c>
      <c r="J166" s="67">
        <f t="shared" si="61"/>
        <v>0</v>
      </c>
      <c r="K166" s="67">
        <f t="shared" si="61"/>
        <v>0</v>
      </c>
      <c r="L166" s="67">
        <f t="shared" si="61"/>
        <v>0</v>
      </c>
      <c r="M166" s="67">
        <f t="shared" si="61"/>
        <v>0</v>
      </c>
      <c r="N166" s="67">
        <f t="shared" si="61"/>
        <v>0</v>
      </c>
      <c r="O166" s="66"/>
    </row>
    <row r="167" spans="1:15" s="18" customFormat="1" ht="25.5" hidden="1" x14ac:dyDescent="0.2">
      <c r="A167" s="65" t="s">
        <v>585</v>
      </c>
      <c r="B167" s="64" t="s">
        <v>584</v>
      </c>
      <c r="C167" s="63">
        <f t="shared" ref="C167:N167" si="62">C168+C169+C170</f>
        <v>0</v>
      </c>
      <c r="D167" s="63">
        <f t="shared" si="62"/>
        <v>0</v>
      </c>
      <c r="E167" s="63">
        <f t="shared" si="62"/>
        <v>0</v>
      </c>
      <c r="F167" s="63">
        <f t="shared" si="62"/>
        <v>0</v>
      </c>
      <c r="G167" s="63">
        <f t="shared" si="62"/>
        <v>0</v>
      </c>
      <c r="H167" s="63">
        <f t="shared" si="62"/>
        <v>0</v>
      </c>
      <c r="I167" s="63">
        <f t="shared" si="62"/>
        <v>0</v>
      </c>
      <c r="J167" s="63">
        <f t="shared" si="62"/>
        <v>0</v>
      </c>
      <c r="K167" s="63">
        <f t="shared" si="62"/>
        <v>0</v>
      </c>
      <c r="L167" s="63">
        <f t="shared" si="62"/>
        <v>0</v>
      </c>
      <c r="M167" s="63">
        <f t="shared" si="62"/>
        <v>0</v>
      </c>
      <c r="N167" s="63">
        <f t="shared" si="62"/>
        <v>0</v>
      </c>
      <c r="O167" s="62"/>
    </row>
    <row r="168" spans="1:15" hidden="1" x14ac:dyDescent="0.2">
      <c r="A168" s="61" t="s">
        <v>544</v>
      </c>
      <c r="B168" s="60" t="s">
        <v>583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hidden="1" x14ac:dyDescent="0.2">
      <c r="A169" s="61" t="s">
        <v>542</v>
      </c>
      <c r="B169" s="60" t="s">
        <v>582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idden="1" x14ac:dyDescent="0.2">
      <c r="A170" s="61" t="s">
        <v>540</v>
      </c>
      <c r="B170" s="60" t="s">
        <v>581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s="18" customFormat="1" hidden="1" x14ac:dyDescent="0.2">
      <c r="A171" s="65" t="s">
        <v>580</v>
      </c>
      <c r="B171" s="64" t="s">
        <v>579</v>
      </c>
      <c r="C171" s="63">
        <f t="shared" ref="C171:N171" si="63">C172+C173+C174</f>
        <v>0</v>
      </c>
      <c r="D171" s="63">
        <f t="shared" si="63"/>
        <v>0</v>
      </c>
      <c r="E171" s="63">
        <f t="shared" si="63"/>
        <v>0</v>
      </c>
      <c r="F171" s="63">
        <f t="shared" si="63"/>
        <v>0</v>
      </c>
      <c r="G171" s="63">
        <f t="shared" si="63"/>
        <v>0</v>
      </c>
      <c r="H171" s="63">
        <f t="shared" si="63"/>
        <v>0</v>
      </c>
      <c r="I171" s="63">
        <f t="shared" si="63"/>
        <v>0</v>
      </c>
      <c r="J171" s="63">
        <f t="shared" si="63"/>
        <v>0</v>
      </c>
      <c r="K171" s="63">
        <f t="shared" si="63"/>
        <v>0</v>
      </c>
      <c r="L171" s="63">
        <f t="shared" si="63"/>
        <v>0</v>
      </c>
      <c r="M171" s="63">
        <f t="shared" si="63"/>
        <v>0</v>
      </c>
      <c r="N171" s="63">
        <f t="shared" si="63"/>
        <v>0</v>
      </c>
      <c r="O171" s="62"/>
    </row>
    <row r="172" spans="1:15" hidden="1" x14ac:dyDescent="0.2">
      <c r="A172" s="61" t="s">
        <v>544</v>
      </c>
      <c r="B172" s="60" t="s">
        <v>578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hidden="1" x14ac:dyDescent="0.2">
      <c r="A173" s="61" t="s">
        <v>542</v>
      </c>
      <c r="B173" s="60" t="s">
        <v>577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idden="1" x14ac:dyDescent="0.2">
      <c r="A174" s="61" t="s">
        <v>540</v>
      </c>
      <c r="B174" s="60" t="s">
        <v>576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s="18" customFormat="1" hidden="1" x14ac:dyDescent="0.2">
      <c r="A175" s="65" t="s">
        <v>575</v>
      </c>
      <c r="B175" s="64" t="s">
        <v>574</v>
      </c>
      <c r="C175" s="63">
        <f t="shared" ref="C175:N175" si="64">C176+C177+C178</f>
        <v>0</v>
      </c>
      <c r="D175" s="63">
        <f t="shared" si="64"/>
        <v>0</v>
      </c>
      <c r="E175" s="63">
        <f t="shared" si="64"/>
        <v>0</v>
      </c>
      <c r="F175" s="63">
        <f t="shared" si="64"/>
        <v>0</v>
      </c>
      <c r="G175" s="63">
        <f t="shared" si="64"/>
        <v>0</v>
      </c>
      <c r="H175" s="63">
        <f t="shared" si="64"/>
        <v>0</v>
      </c>
      <c r="I175" s="63">
        <f t="shared" si="64"/>
        <v>0</v>
      </c>
      <c r="J175" s="63">
        <f t="shared" si="64"/>
        <v>0</v>
      </c>
      <c r="K175" s="63">
        <f t="shared" si="64"/>
        <v>0</v>
      </c>
      <c r="L175" s="63">
        <f t="shared" si="64"/>
        <v>0</v>
      </c>
      <c r="M175" s="63">
        <f t="shared" si="64"/>
        <v>0</v>
      </c>
      <c r="N175" s="63">
        <f t="shared" si="64"/>
        <v>0</v>
      </c>
      <c r="O175" s="62"/>
    </row>
    <row r="176" spans="1:15" hidden="1" x14ac:dyDescent="0.2">
      <c r="A176" s="61" t="s">
        <v>544</v>
      </c>
      <c r="B176" s="60" t="s">
        <v>573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hidden="1" x14ac:dyDescent="0.2">
      <c r="A177" s="61" t="s">
        <v>542</v>
      </c>
      <c r="B177" s="60" t="s">
        <v>572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idden="1" x14ac:dyDescent="0.2">
      <c r="A178" s="61" t="s">
        <v>540</v>
      </c>
      <c r="B178" s="60" t="s">
        <v>571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s="18" customFormat="1" ht="25.5" hidden="1" x14ac:dyDescent="0.2">
      <c r="A179" s="65" t="s">
        <v>570</v>
      </c>
      <c r="B179" s="64" t="s">
        <v>569</v>
      </c>
      <c r="C179" s="63">
        <f t="shared" ref="C179:N179" si="65">C180+C181+C182</f>
        <v>0</v>
      </c>
      <c r="D179" s="63">
        <f t="shared" si="65"/>
        <v>0</v>
      </c>
      <c r="E179" s="63">
        <f t="shared" si="65"/>
        <v>0</v>
      </c>
      <c r="F179" s="63">
        <f t="shared" si="65"/>
        <v>0</v>
      </c>
      <c r="G179" s="63">
        <f t="shared" si="65"/>
        <v>0</v>
      </c>
      <c r="H179" s="63">
        <f t="shared" si="65"/>
        <v>0</v>
      </c>
      <c r="I179" s="63">
        <f t="shared" si="65"/>
        <v>0</v>
      </c>
      <c r="J179" s="63">
        <f t="shared" si="65"/>
        <v>0</v>
      </c>
      <c r="K179" s="63">
        <f t="shared" si="65"/>
        <v>0</v>
      </c>
      <c r="L179" s="63">
        <f t="shared" si="65"/>
        <v>0</v>
      </c>
      <c r="M179" s="63">
        <f t="shared" si="65"/>
        <v>0</v>
      </c>
      <c r="N179" s="63">
        <f t="shared" si="65"/>
        <v>0</v>
      </c>
      <c r="O179" s="62"/>
    </row>
    <row r="180" spans="1:15" hidden="1" x14ac:dyDescent="0.2">
      <c r="A180" s="61" t="s">
        <v>544</v>
      </c>
      <c r="B180" s="60" t="s">
        <v>568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hidden="1" x14ac:dyDescent="0.2">
      <c r="A181" s="61" t="s">
        <v>542</v>
      </c>
      <c r="B181" s="60" t="s">
        <v>567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idden="1" x14ac:dyDescent="0.2">
      <c r="A182" s="61" t="s">
        <v>540</v>
      </c>
      <c r="B182" s="60" t="s">
        <v>566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s="18" customFormat="1" ht="25.5" hidden="1" x14ac:dyDescent="0.2">
      <c r="A183" s="65" t="s">
        <v>565</v>
      </c>
      <c r="B183" s="64" t="s">
        <v>564</v>
      </c>
      <c r="C183" s="63">
        <f t="shared" ref="C183:N183" si="66">C184+C185+C186</f>
        <v>0</v>
      </c>
      <c r="D183" s="63">
        <f t="shared" si="66"/>
        <v>0</v>
      </c>
      <c r="E183" s="63">
        <f t="shared" si="66"/>
        <v>0</v>
      </c>
      <c r="F183" s="63">
        <f t="shared" si="66"/>
        <v>0</v>
      </c>
      <c r="G183" s="63">
        <f t="shared" si="66"/>
        <v>0</v>
      </c>
      <c r="H183" s="63">
        <f t="shared" si="66"/>
        <v>0</v>
      </c>
      <c r="I183" s="63">
        <f t="shared" si="66"/>
        <v>0</v>
      </c>
      <c r="J183" s="63">
        <f t="shared" si="66"/>
        <v>0</v>
      </c>
      <c r="K183" s="63">
        <f t="shared" si="66"/>
        <v>0</v>
      </c>
      <c r="L183" s="63">
        <f t="shared" si="66"/>
        <v>0</v>
      </c>
      <c r="M183" s="63">
        <f t="shared" si="66"/>
        <v>0</v>
      </c>
      <c r="N183" s="63">
        <f t="shared" si="66"/>
        <v>0</v>
      </c>
      <c r="O183" s="62"/>
    </row>
    <row r="184" spans="1:15" hidden="1" x14ac:dyDescent="0.2">
      <c r="A184" s="61" t="s">
        <v>544</v>
      </c>
      <c r="B184" s="60" t="s">
        <v>563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hidden="1" x14ac:dyDescent="0.2">
      <c r="A185" s="61" t="s">
        <v>542</v>
      </c>
      <c r="B185" s="60" t="s">
        <v>562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idden="1" x14ac:dyDescent="0.2">
      <c r="A186" s="61" t="s">
        <v>540</v>
      </c>
      <c r="B186" s="60" t="s">
        <v>561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s="18" customFormat="1" ht="25.5" hidden="1" x14ac:dyDescent="0.2">
      <c r="A187" s="65" t="s">
        <v>560</v>
      </c>
      <c r="B187" s="64" t="s">
        <v>559</v>
      </c>
      <c r="C187" s="63">
        <f t="shared" ref="C187:N187" si="67">C188+C189+C190</f>
        <v>0</v>
      </c>
      <c r="D187" s="63">
        <f t="shared" si="67"/>
        <v>0</v>
      </c>
      <c r="E187" s="63">
        <f t="shared" si="67"/>
        <v>0</v>
      </c>
      <c r="F187" s="63">
        <f t="shared" si="67"/>
        <v>0</v>
      </c>
      <c r="G187" s="63">
        <f t="shared" si="67"/>
        <v>0</v>
      </c>
      <c r="H187" s="63">
        <f t="shared" si="67"/>
        <v>0</v>
      </c>
      <c r="I187" s="63">
        <f t="shared" si="67"/>
        <v>0</v>
      </c>
      <c r="J187" s="63">
        <f t="shared" si="67"/>
        <v>0</v>
      </c>
      <c r="K187" s="63">
        <f t="shared" si="67"/>
        <v>0</v>
      </c>
      <c r="L187" s="63">
        <f t="shared" si="67"/>
        <v>0</v>
      </c>
      <c r="M187" s="63">
        <f t="shared" si="67"/>
        <v>0</v>
      </c>
      <c r="N187" s="63">
        <f t="shared" si="67"/>
        <v>0</v>
      </c>
      <c r="O187" s="62"/>
    </row>
    <row r="188" spans="1:15" hidden="1" x14ac:dyDescent="0.2">
      <c r="A188" s="61" t="s">
        <v>544</v>
      </c>
      <c r="B188" s="60" t="s">
        <v>558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hidden="1" x14ac:dyDescent="0.2">
      <c r="A189" s="61" t="s">
        <v>542</v>
      </c>
      <c r="B189" s="60" t="s">
        <v>557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idden="1" x14ac:dyDescent="0.2">
      <c r="A190" s="61" t="s">
        <v>540</v>
      </c>
      <c r="B190" s="60" t="s">
        <v>556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s="18" customFormat="1" ht="25.5" hidden="1" x14ac:dyDescent="0.2">
      <c r="A191" s="65" t="s">
        <v>555</v>
      </c>
      <c r="B191" s="64" t="s">
        <v>554</v>
      </c>
      <c r="C191" s="63">
        <f t="shared" ref="C191:N191" si="68">C192+C193+C194</f>
        <v>0</v>
      </c>
      <c r="D191" s="63">
        <f t="shared" si="68"/>
        <v>0</v>
      </c>
      <c r="E191" s="63">
        <f t="shared" si="68"/>
        <v>0</v>
      </c>
      <c r="F191" s="63">
        <f t="shared" si="68"/>
        <v>0</v>
      </c>
      <c r="G191" s="63">
        <f t="shared" si="68"/>
        <v>0</v>
      </c>
      <c r="H191" s="63">
        <f t="shared" si="68"/>
        <v>0</v>
      </c>
      <c r="I191" s="63">
        <f t="shared" si="68"/>
        <v>0</v>
      </c>
      <c r="J191" s="63">
        <f t="shared" si="68"/>
        <v>0</v>
      </c>
      <c r="K191" s="63">
        <f t="shared" si="68"/>
        <v>0</v>
      </c>
      <c r="L191" s="63">
        <f t="shared" si="68"/>
        <v>0</v>
      </c>
      <c r="M191" s="63">
        <f t="shared" si="68"/>
        <v>0</v>
      </c>
      <c r="N191" s="63">
        <f t="shared" si="68"/>
        <v>0</v>
      </c>
      <c r="O191" s="62"/>
    </row>
    <row r="192" spans="1:15" hidden="1" x14ac:dyDescent="0.2">
      <c r="A192" s="61" t="s">
        <v>544</v>
      </c>
      <c r="B192" s="60" t="s">
        <v>553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8" hidden="1" x14ac:dyDescent="0.2">
      <c r="A193" s="61" t="s">
        <v>542</v>
      </c>
      <c r="B193" s="60" t="s">
        <v>552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8" hidden="1" x14ac:dyDescent="0.2">
      <c r="A194" s="61" t="s">
        <v>540</v>
      </c>
      <c r="B194" s="60" t="s">
        <v>551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8" s="18" customFormat="1" ht="25.5" hidden="1" x14ac:dyDescent="0.2">
      <c r="A195" s="65" t="s">
        <v>550</v>
      </c>
      <c r="B195" s="64" t="s">
        <v>549</v>
      </c>
      <c r="C195" s="63">
        <f t="shared" ref="C195:N195" si="69">C196+C197</f>
        <v>0</v>
      </c>
      <c r="D195" s="63">
        <f t="shared" si="69"/>
        <v>0</v>
      </c>
      <c r="E195" s="63">
        <f t="shared" si="69"/>
        <v>0</v>
      </c>
      <c r="F195" s="63">
        <f t="shared" si="69"/>
        <v>0</v>
      </c>
      <c r="G195" s="63">
        <f t="shared" si="69"/>
        <v>0</v>
      </c>
      <c r="H195" s="63">
        <f t="shared" si="69"/>
        <v>0</v>
      </c>
      <c r="I195" s="63">
        <f t="shared" si="69"/>
        <v>0</v>
      </c>
      <c r="J195" s="63">
        <f t="shared" si="69"/>
        <v>0</v>
      </c>
      <c r="K195" s="63">
        <f t="shared" si="69"/>
        <v>0</v>
      </c>
      <c r="L195" s="63">
        <f t="shared" si="69"/>
        <v>0</v>
      </c>
      <c r="M195" s="63">
        <f t="shared" si="69"/>
        <v>0</v>
      </c>
      <c r="N195" s="63">
        <f t="shared" si="69"/>
        <v>0</v>
      </c>
      <c r="O195" s="62"/>
    </row>
    <row r="196" spans="1:28" hidden="1" x14ac:dyDescent="0.2">
      <c r="A196" s="61" t="s">
        <v>544</v>
      </c>
      <c r="B196" s="60" t="s">
        <v>548</v>
      </c>
      <c r="C196" s="59"/>
      <c r="D196" s="59"/>
      <c r="E196" s="59">
        <f>C196+D196</f>
        <v>0</v>
      </c>
      <c r="F196" s="59">
        <f>G196+H196+I196+J196</f>
        <v>0</v>
      </c>
      <c r="G196" s="59"/>
      <c r="H196" s="59"/>
      <c r="I196" s="59"/>
      <c r="J196" s="59"/>
      <c r="K196" s="59">
        <v>0</v>
      </c>
      <c r="L196" s="59">
        <v>0</v>
      </c>
      <c r="M196" s="59">
        <v>0</v>
      </c>
      <c r="N196" s="59">
        <v>0</v>
      </c>
      <c r="O196" s="3">
        <v>2</v>
      </c>
    </row>
    <row r="197" spans="1:28" hidden="1" x14ac:dyDescent="0.2">
      <c r="A197" s="61" t="s">
        <v>542</v>
      </c>
      <c r="B197" s="60" t="s">
        <v>547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8" s="18" customFormat="1" ht="25.5" hidden="1" x14ac:dyDescent="0.2">
      <c r="A198" s="65" t="s">
        <v>546</v>
      </c>
      <c r="B198" s="64" t="s">
        <v>545</v>
      </c>
      <c r="C198" s="63">
        <f t="shared" ref="C198:N198" si="70">C199+C200+C201</f>
        <v>0</v>
      </c>
      <c r="D198" s="63">
        <f t="shared" si="70"/>
        <v>0</v>
      </c>
      <c r="E198" s="63">
        <f t="shared" si="70"/>
        <v>0</v>
      </c>
      <c r="F198" s="63">
        <f t="shared" si="70"/>
        <v>0</v>
      </c>
      <c r="G198" s="63">
        <f t="shared" si="70"/>
        <v>0</v>
      </c>
      <c r="H198" s="63">
        <f t="shared" si="70"/>
        <v>0</v>
      </c>
      <c r="I198" s="63">
        <f t="shared" si="70"/>
        <v>0</v>
      </c>
      <c r="J198" s="63">
        <f t="shared" si="70"/>
        <v>0</v>
      </c>
      <c r="K198" s="63">
        <f t="shared" si="70"/>
        <v>0</v>
      </c>
      <c r="L198" s="63">
        <f t="shared" si="70"/>
        <v>0</v>
      </c>
      <c r="M198" s="63">
        <f t="shared" si="70"/>
        <v>0</v>
      </c>
      <c r="N198" s="63">
        <f t="shared" si="70"/>
        <v>0</v>
      </c>
      <c r="O198" s="62"/>
    </row>
    <row r="199" spans="1:28" hidden="1" x14ac:dyDescent="0.2">
      <c r="A199" s="61" t="s">
        <v>544</v>
      </c>
      <c r="B199" s="60" t="s">
        <v>543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8" hidden="1" x14ac:dyDescent="0.2">
      <c r="A200" s="61" t="s">
        <v>542</v>
      </c>
      <c r="B200" s="60" t="s">
        <v>541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8" ht="13.5" hidden="1" thickBot="1" x14ac:dyDescent="0.25">
      <c r="A201" s="586" t="s">
        <v>540</v>
      </c>
      <c r="B201" s="587" t="s">
        <v>539</v>
      </c>
      <c r="C201" s="588"/>
      <c r="D201" s="59"/>
      <c r="E201" s="59">
        <f>C201+D201</f>
        <v>0</v>
      </c>
      <c r="F201" s="588">
        <f>G201+H201+I201+J201</f>
        <v>0</v>
      </c>
      <c r="G201" s="588"/>
      <c r="H201" s="588"/>
      <c r="I201" s="588"/>
      <c r="J201" s="588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8" s="8" customFormat="1" x14ac:dyDescent="0.2">
      <c r="A202" s="254" t="s">
        <v>538</v>
      </c>
      <c r="B202" s="255" t="s">
        <v>537</v>
      </c>
      <c r="C202" s="918">
        <f>C204+C237+C293+C307+C311+C313+C333+C352+C407+C414+C455+C470+C473+C481+C484+C485+C500</f>
        <v>18264.080000000002</v>
      </c>
      <c r="D202" s="561">
        <f t="shared" ref="D202:X202" si="71">D204+D237+D293+D307+D311+D313+D333+D352+D407+D414+D455+D470+D473+D481+D484+D485+D500</f>
        <v>0</v>
      </c>
      <c r="E202" s="527">
        <f t="shared" si="71"/>
        <v>18264.080000000002</v>
      </c>
      <c r="F202" s="256">
        <f t="shared" si="71"/>
        <v>18340.075000000001</v>
      </c>
      <c r="G202" s="256">
        <f t="shared" si="71"/>
        <v>4436</v>
      </c>
      <c r="H202" s="256">
        <f t="shared" si="71"/>
        <v>5691.0749999999998</v>
      </c>
      <c r="I202" s="256">
        <f t="shared" si="71"/>
        <v>4166</v>
      </c>
      <c r="J202" s="256">
        <f t="shared" si="71"/>
        <v>4047</v>
      </c>
      <c r="K202" s="563">
        <f t="shared" si="71"/>
        <v>90</v>
      </c>
      <c r="L202" s="966">
        <f t="shared" si="71"/>
        <v>17532</v>
      </c>
      <c r="M202" s="966">
        <f t="shared" si="71"/>
        <v>17634</v>
      </c>
      <c r="N202" s="966">
        <f t="shared" si="71"/>
        <v>18236</v>
      </c>
      <c r="O202" s="516">
        <f t="shared" si="71"/>
        <v>47</v>
      </c>
      <c r="P202" s="516">
        <f t="shared" si="71"/>
        <v>216</v>
      </c>
      <c r="Q202" s="516">
        <f t="shared" si="71"/>
        <v>120</v>
      </c>
      <c r="R202" s="516">
        <f t="shared" si="71"/>
        <v>54</v>
      </c>
      <c r="S202" s="516">
        <f t="shared" si="71"/>
        <v>54</v>
      </c>
      <c r="T202" s="516">
        <f t="shared" si="71"/>
        <v>54</v>
      </c>
      <c r="U202" s="516">
        <f t="shared" si="71"/>
        <v>10127.075000000001</v>
      </c>
      <c r="V202" s="516" t="e">
        <f t="shared" si="71"/>
        <v>#VALUE!</v>
      </c>
      <c r="W202" s="516">
        <f t="shared" si="71"/>
        <v>286</v>
      </c>
      <c r="X202" s="520">
        <f t="shared" si="71"/>
        <v>1310</v>
      </c>
      <c r="Y202" s="516"/>
      <c r="Z202" s="529"/>
      <c r="AA202" s="395"/>
      <c r="AB202" s="287"/>
    </row>
    <row r="203" spans="1:28" s="8" customFormat="1" x14ac:dyDescent="0.2">
      <c r="A203" s="254" t="s">
        <v>536</v>
      </c>
      <c r="B203" s="255" t="s">
        <v>535</v>
      </c>
      <c r="C203" s="919">
        <f t="shared" ref="C203:X203" si="72">C204+C237+C293+C307+C311+C314+C343+C347+C348+C349+C407+C455</f>
        <v>16815</v>
      </c>
      <c r="D203" s="561">
        <f t="shared" si="72"/>
        <v>0</v>
      </c>
      <c r="E203" s="527">
        <f t="shared" si="72"/>
        <v>16815</v>
      </c>
      <c r="F203" s="256">
        <f t="shared" si="72"/>
        <v>16901</v>
      </c>
      <c r="G203" s="536">
        <f t="shared" si="72"/>
        <v>4436</v>
      </c>
      <c r="H203" s="256">
        <f t="shared" si="72"/>
        <v>4252</v>
      </c>
      <c r="I203" s="256">
        <f t="shared" si="72"/>
        <v>4166</v>
      </c>
      <c r="J203" s="256">
        <f t="shared" si="72"/>
        <v>4047</v>
      </c>
      <c r="K203" s="564">
        <f t="shared" si="72"/>
        <v>90</v>
      </c>
      <c r="L203" s="967">
        <f t="shared" si="72"/>
        <v>17532</v>
      </c>
      <c r="M203" s="967">
        <f t="shared" si="72"/>
        <v>17634</v>
      </c>
      <c r="N203" s="967">
        <f t="shared" si="72"/>
        <v>18236</v>
      </c>
      <c r="O203" s="425">
        <f t="shared" si="72"/>
        <v>48</v>
      </c>
      <c r="P203" s="425">
        <f t="shared" si="72"/>
        <v>216</v>
      </c>
      <c r="Q203" s="425">
        <f t="shared" si="72"/>
        <v>120</v>
      </c>
      <c r="R203" s="425">
        <f t="shared" si="72"/>
        <v>54</v>
      </c>
      <c r="S203" s="425">
        <f t="shared" si="72"/>
        <v>54</v>
      </c>
      <c r="T203" s="425">
        <f t="shared" si="72"/>
        <v>54</v>
      </c>
      <c r="U203" s="425">
        <f t="shared" si="72"/>
        <v>8688</v>
      </c>
      <c r="V203" s="425" t="e">
        <f t="shared" si="72"/>
        <v>#VALUE!</v>
      </c>
      <c r="W203" s="425">
        <f t="shared" si="72"/>
        <v>286</v>
      </c>
      <c r="X203" s="521">
        <f t="shared" si="72"/>
        <v>1310</v>
      </c>
      <c r="Y203" s="425"/>
      <c r="AA203" s="287"/>
      <c r="AB203" s="287"/>
    </row>
    <row r="204" spans="1:28" s="8" customFormat="1" x14ac:dyDescent="0.2">
      <c r="A204" s="254" t="s">
        <v>534</v>
      </c>
      <c r="B204" s="255" t="s">
        <v>533</v>
      </c>
      <c r="C204" s="920">
        <f t="shared" ref="C204:X204" si="73">C205+C221+C229</f>
        <v>13388</v>
      </c>
      <c r="D204" s="561">
        <f t="shared" si="73"/>
        <v>0</v>
      </c>
      <c r="E204" s="413">
        <f t="shared" si="73"/>
        <v>13388</v>
      </c>
      <c r="F204" s="256">
        <f t="shared" si="73"/>
        <v>13800</v>
      </c>
      <c r="G204" s="536">
        <f t="shared" si="73"/>
        <v>3500</v>
      </c>
      <c r="H204" s="256">
        <f t="shared" si="73"/>
        <v>3440</v>
      </c>
      <c r="I204" s="256">
        <f t="shared" si="73"/>
        <v>3440</v>
      </c>
      <c r="J204" s="256">
        <f t="shared" si="73"/>
        <v>3420</v>
      </c>
      <c r="K204" s="565">
        <f t="shared" si="73"/>
        <v>90</v>
      </c>
      <c r="L204" s="20">
        <f t="shared" si="73"/>
        <v>14500</v>
      </c>
      <c r="M204" s="20">
        <f t="shared" si="73"/>
        <v>14500</v>
      </c>
      <c r="N204" s="20">
        <f t="shared" si="73"/>
        <v>15000</v>
      </c>
      <c r="O204" s="11">
        <f t="shared" si="73"/>
        <v>15</v>
      </c>
      <c r="P204" s="11">
        <f t="shared" si="73"/>
        <v>192</v>
      </c>
      <c r="Q204" s="11">
        <f t="shared" si="73"/>
        <v>48</v>
      </c>
      <c r="R204" s="11">
        <f t="shared" si="73"/>
        <v>48</v>
      </c>
      <c r="S204" s="11">
        <f t="shared" si="73"/>
        <v>48</v>
      </c>
      <c r="T204" s="11">
        <f t="shared" si="73"/>
        <v>48</v>
      </c>
      <c r="U204" s="11">
        <f t="shared" si="73"/>
        <v>6940</v>
      </c>
      <c r="V204" s="11">
        <f t="shared" si="73"/>
        <v>0</v>
      </c>
      <c r="W204" s="11">
        <f t="shared" si="73"/>
        <v>286</v>
      </c>
      <c r="X204" s="522">
        <f t="shared" si="73"/>
        <v>1310</v>
      </c>
      <c r="Y204" s="11"/>
      <c r="AA204" s="287"/>
      <c r="AB204" s="287"/>
    </row>
    <row r="205" spans="1:28" s="18" customFormat="1" ht="12.75" customHeight="1" x14ac:dyDescent="0.2">
      <c r="A205" s="139" t="s">
        <v>532</v>
      </c>
      <c r="B205" s="140" t="s">
        <v>531</v>
      </c>
      <c r="C205" s="921">
        <f t="shared" ref="C205:X205" si="74">C206+C212+C207+C208+C209+C210+C211+C213+C214+C215+C216+C217+C219+C218+C220</f>
        <v>12938</v>
      </c>
      <c r="D205" s="558">
        <f t="shared" si="74"/>
        <v>0</v>
      </c>
      <c r="E205" s="831">
        <f t="shared" si="74"/>
        <v>12938</v>
      </c>
      <c r="F205" s="141">
        <f t="shared" si="74"/>
        <v>13500</v>
      </c>
      <c r="G205" s="891">
        <f t="shared" si="74"/>
        <v>3420</v>
      </c>
      <c r="H205" s="141">
        <f t="shared" si="74"/>
        <v>3360</v>
      </c>
      <c r="I205" s="141">
        <f t="shared" si="74"/>
        <v>3360</v>
      </c>
      <c r="J205" s="141">
        <f t="shared" si="74"/>
        <v>3360</v>
      </c>
      <c r="K205" s="566">
        <f t="shared" si="74"/>
        <v>90</v>
      </c>
      <c r="L205" s="42">
        <f t="shared" si="74"/>
        <v>14500</v>
      </c>
      <c r="M205" s="42">
        <f t="shared" si="74"/>
        <v>14500</v>
      </c>
      <c r="N205" s="42">
        <f t="shared" si="74"/>
        <v>15000</v>
      </c>
      <c r="O205" s="52">
        <f t="shared" si="74"/>
        <v>15</v>
      </c>
      <c r="P205" s="52">
        <f t="shared" si="74"/>
        <v>192</v>
      </c>
      <c r="Q205" s="52">
        <f t="shared" si="74"/>
        <v>48</v>
      </c>
      <c r="R205" s="52">
        <f t="shared" si="74"/>
        <v>48</v>
      </c>
      <c r="S205" s="52">
        <f t="shared" si="74"/>
        <v>48</v>
      </c>
      <c r="T205" s="52">
        <f t="shared" si="74"/>
        <v>48</v>
      </c>
      <c r="U205" s="52">
        <f t="shared" si="74"/>
        <v>6780</v>
      </c>
      <c r="V205" s="52">
        <f t="shared" si="74"/>
        <v>0</v>
      </c>
      <c r="W205" s="52">
        <f t="shared" si="74"/>
        <v>286</v>
      </c>
      <c r="X205" s="416">
        <f t="shared" si="74"/>
        <v>1310</v>
      </c>
      <c r="Y205" s="52"/>
      <c r="AA205" s="537"/>
      <c r="AB205" s="537"/>
    </row>
    <row r="206" spans="1:28" s="31" customFormat="1" ht="13.5" thickBot="1" x14ac:dyDescent="0.25">
      <c r="A206" s="135" t="s">
        <v>530</v>
      </c>
      <c r="B206" s="136" t="s">
        <v>529</v>
      </c>
      <c r="C206" s="922">
        <v>8860</v>
      </c>
      <c r="D206" s="562"/>
      <c r="E206" s="832">
        <f t="shared" ref="E206:E220" si="75">C206+D206</f>
        <v>8860</v>
      </c>
      <c r="F206" s="137">
        <f t="shared" ref="F206:F220" si="76">G206+H206+I206+J206</f>
        <v>9600</v>
      </c>
      <c r="G206" s="137">
        <v>2400</v>
      </c>
      <c r="H206" s="137">
        <v>2400</v>
      </c>
      <c r="I206" s="137">
        <v>2400</v>
      </c>
      <c r="J206" s="329">
        <v>2400</v>
      </c>
      <c r="K206" s="567">
        <v>0</v>
      </c>
      <c r="L206" s="968">
        <v>14500</v>
      </c>
      <c r="M206" s="968">
        <v>14500</v>
      </c>
      <c r="N206" s="968">
        <v>15000</v>
      </c>
      <c r="O206" s="47">
        <v>1</v>
      </c>
      <c r="P206" s="86">
        <f t="shared" ref="P206" si="77">Q206+R206+S206+T206</f>
        <v>0</v>
      </c>
      <c r="Q206" s="231"/>
      <c r="R206" s="231"/>
      <c r="S206" s="231"/>
      <c r="T206" s="478"/>
      <c r="U206" s="405">
        <f t="shared" ref="U206" si="78">G206+H206</f>
        <v>4800</v>
      </c>
      <c r="V206" s="485">
        <v>100</v>
      </c>
      <c r="W206" s="456">
        <v>270</v>
      </c>
      <c r="X206" s="523">
        <v>1100</v>
      </c>
      <c r="Y206" s="500"/>
      <c r="Z206" s="530"/>
      <c r="AA206" s="398"/>
      <c r="AB206" s="286"/>
    </row>
    <row r="207" spans="1:28" ht="13.5" hidden="1" thickBot="1" x14ac:dyDescent="0.25">
      <c r="A207" s="616" t="s">
        <v>528</v>
      </c>
      <c r="B207" s="617" t="s">
        <v>527</v>
      </c>
      <c r="C207" s="618"/>
      <c r="D207" s="15"/>
      <c r="E207" s="15">
        <f t="shared" si="75"/>
        <v>0</v>
      </c>
      <c r="F207" s="618">
        <f t="shared" si="76"/>
        <v>0</v>
      </c>
      <c r="G207" s="618"/>
      <c r="H207" s="618"/>
      <c r="I207" s="618"/>
      <c r="J207" s="618"/>
      <c r="K207" s="15">
        <v>0</v>
      </c>
      <c r="L207" s="15">
        <v>0</v>
      </c>
      <c r="M207" s="15">
        <v>0</v>
      </c>
      <c r="N207" s="15">
        <v>0</v>
      </c>
      <c r="O207" s="2">
        <v>1</v>
      </c>
    </row>
    <row r="208" spans="1:28" x14ac:dyDescent="0.2">
      <c r="A208" s="135" t="s">
        <v>526</v>
      </c>
      <c r="B208" s="136" t="s">
        <v>525</v>
      </c>
      <c r="C208" s="923">
        <v>800</v>
      </c>
      <c r="D208" s="562"/>
      <c r="E208" s="832">
        <f t="shared" si="75"/>
        <v>800</v>
      </c>
      <c r="F208" s="137">
        <f t="shared" si="76"/>
        <v>880</v>
      </c>
      <c r="G208" s="137">
        <v>220</v>
      </c>
      <c r="H208" s="137">
        <v>220</v>
      </c>
      <c r="I208" s="137">
        <v>220</v>
      </c>
      <c r="J208" s="137">
        <v>220</v>
      </c>
      <c r="K208" s="568">
        <v>0</v>
      </c>
      <c r="L208" s="968">
        <v>0</v>
      </c>
      <c r="M208" s="968">
        <v>0</v>
      </c>
      <c r="N208" s="968">
        <v>0</v>
      </c>
      <c r="O208" s="2">
        <v>1</v>
      </c>
      <c r="P208" s="86">
        <f t="shared" ref="P208:P209" si="79">Q208+R208+S208+T208</f>
        <v>0</v>
      </c>
      <c r="Q208" s="269"/>
      <c r="R208" s="260"/>
      <c r="S208" s="137"/>
      <c r="T208" s="477"/>
      <c r="U208" s="499">
        <f>G208+H208</f>
        <v>440</v>
      </c>
      <c r="V208" s="486"/>
      <c r="W208" s="457"/>
      <c r="X208" s="523">
        <v>50</v>
      </c>
      <c r="Y208" s="499"/>
      <c r="AA208" s="286"/>
      <c r="AB208" s="286"/>
    </row>
    <row r="209" spans="1:32" ht="13.5" thickBot="1" x14ac:dyDescent="0.25">
      <c r="A209" s="135" t="s">
        <v>524</v>
      </c>
      <c r="B209" s="136" t="s">
        <v>523</v>
      </c>
      <c r="C209" s="924">
        <v>1860</v>
      </c>
      <c r="D209" s="562"/>
      <c r="E209" s="832">
        <f t="shared" si="75"/>
        <v>1860</v>
      </c>
      <c r="F209" s="137">
        <f t="shared" si="76"/>
        <v>1760</v>
      </c>
      <c r="G209" s="137">
        <v>440</v>
      </c>
      <c r="H209" s="137">
        <v>440</v>
      </c>
      <c r="I209" s="137">
        <v>440</v>
      </c>
      <c r="J209" s="137">
        <v>440</v>
      </c>
      <c r="K209" s="568">
        <v>0</v>
      </c>
      <c r="L209" s="968">
        <v>0</v>
      </c>
      <c r="M209" s="968">
        <v>0</v>
      </c>
      <c r="N209" s="968">
        <v>0</v>
      </c>
      <c r="O209" s="2">
        <v>1</v>
      </c>
      <c r="P209" s="86">
        <f t="shared" si="79"/>
        <v>0</v>
      </c>
      <c r="Q209" s="277"/>
      <c r="R209" s="277"/>
      <c r="S209" s="277"/>
      <c r="T209" s="477"/>
      <c r="U209" s="499">
        <f>G209+H209</f>
        <v>880</v>
      </c>
      <c r="V209" s="485">
        <v>-40</v>
      </c>
      <c r="W209" s="457"/>
      <c r="X209" s="523">
        <v>160</v>
      </c>
      <c r="Y209" s="499"/>
      <c r="AA209" s="286"/>
      <c r="AB209" s="286"/>
      <c r="AF209" s="1" t="s">
        <v>958</v>
      </c>
    </row>
    <row r="210" spans="1:32" hidden="1" x14ac:dyDescent="0.2">
      <c r="A210" s="619" t="s">
        <v>522</v>
      </c>
      <c r="B210" s="620" t="s">
        <v>521</v>
      </c>
      <c r="C210" s="621"/>
      <c r="D210" s="15"/>
      <c r="E210" s="15">
        <f t="shared" si="75"/>
        <v>0</v>
      </c>
      <c r="F210" s="621">
        <f t="shared" si="76"/>
        <v>0</v>
      </c>
      <c r="G210" s="621"/>
      <c r="H210" s="621"/>
      <c r="I210" s="621"/>
      <c r="J210" s="621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32" hidden="1" x14ac:dyDescent="0.2">
      <c r="A211" s="17" t="s">
        <v>520</v>
      </c>
      <c r="B211" s="16" t="s">
        <v>519</v>
      </c>
      <c r="C211" s="15"/>
      <c r="D211" s="15"/>
      <c r="E211" s="15">
        <f t="shared" si="75"/>
        <v>0</v>
      </c>
      <c r="F211" s="15">
        <f t="shared" si="76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32" hidden="1" x14ac:dyDescent="0.2">
      <c r="A212" s="17" t="s">
        <v>518</v>
      </c>
      <c r="B212" s="53" t="s">
        <v>517</v>
      </c>
      <c r="C212" s="15"/>
      <c r="D212" s="15"/>
      <c r="E212" s="15">
        <f t="shared" si="75"/>
        <v>0</v>
      </c>
      <c r="F212" s="15">
        <f t="shared" si="76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32" ht="13.5" hidden="1" thickBot="1" x14ac:dyDescent="0.25">
      <c r="A213" s="591" t="s">
        <v>516</v>
      </c>
      <c r="B213" s="592" t="s">
        <v>515</v>
      </c>
      <c r="C213" s="593"/>
      <c r="D213" s="15"/>
      <c r="E213" s="15">
        <f t="shared" si="75"/>
        <v>0</v>
      </c>
      <c r="F213" s="593">
        <f t="shared" si="76"/>
        <v>0</v>
      </c>
      <c r="G213" s="593"/>
      <c r="H213" s="593"/>
      <c r="I213" s="593"/>
      <c r="J213" s="593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32" s="31" customFormat="1" ht="13.5" thickBot="1" x14ac:dyDescent="0.25">
      <c r="A214" s="135" t="s">
        <v>514</v>
      </c>
      <c r="B214" s="136" t="s">
        <v>513</v>
      </c>
      <c r="C214" s="925">
        <v>600</v>
      </c>
      <c r="D214" s="562"/>
      <c r="E214" s="832">
        <f t="shared" si="75"/>
        <v>600</v>
      </c>
      <c r="F214" s="137">
        <f t="shared" si="76"/>
        <v>600</v>
      </c>
      <c r="G214" s="137">
        <v>150</v>
      </c>
      <c r="H214" s="137">
        <v>150</v>
      </c>
      <c r="I214" s="137">
        <v>150</v>
      </c>
      <c r="J214" s="137">
        <v>150</v>
      </c>
      <c r="K214" s="567">
        <v>0</v>
      </c>
      <c r="L214" s="968">
        <v>0</v>
      </c>
      <c r="M214" s="968">
        <v>0</v>
      </c>
      <c r="N214" s="968">
        <v>0</v>
      </c>
      <c r="O214" s="47">
        <v>1</v>
      </c>
      <c r="P214" s="86">
        <f>Q214+R214+S214+T214</f>
        <v>0</v>
      </c>
      <c r="Q214" s="404"/>
      <c r="R214" s="398"/>
      <c r="S214" s="398"/>
      <c r="T214" s="478"/>
      <c r="U214" s="500">
        <f>G214+H214</f>
        <v>300</v>
      </c>
      <c r="V214" s="487"/>
      <c r="W214" s="315"/>
      <c r="X214" s="524"/>
      <c r="Y214" s="500"/>
      <c r="AA214" s="286"/>
      <c r="AB214" s="286"/>
      <c r="AD214" s="31" t="s">
        <v>958</v>
      </c>
    </row>
    <row r="215" spans="1:32" s="31" customFormat="1" hidden="1" x14ac:dyDescent="0.2">
      <c r="A215" s="622" t="s">
        <v>512</v>
      </c>
      <c r="B215" s="623" t="s">
        <v>511</v>
      </c>
      <c r="C215" s="624"/>
      <c r="D215" s="28"/>
      <c r="E215" s="28">
        <f t="shared" si="75"/>
        <v>0</v>
      </c>
      <c r="F215" s="624">
        <f t="shared" si="76"/>
        <v>0</v>
      </c>
      <c r="G215" s="624"/>
      <c r="H215" s="624"/>
      <c r="I215" s="624"/>
      <c r="J215" s="624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32" s="31" customFormat="1" hidden="1" x14ac:dyDescent="0.2">
      <c r="A216" s="30" t="s">
        <v>510</v>
      </c>
      <c r="B216" s="29" t="s">
        <v>509</v>
      </c>
      <c r="C216" s="28"/>
      <c r="D216" s="28"/>
      <c r="E216" s="28">
        <f t="shared" si="75"/>
        <v>0</v>
      </c>
      <c r="F216" s="28">
        <f t="shared" si="76"/>
        <v>0</v>
      </c>
      <c r="G216" s="28"/>
      <c r="H216" s="28"/>
      <c r="I216" s="28"/>
      <c r="J216" s="28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32" s="31" customFormat="1" ht="13.5" hidden="1" thickBot="1" x14ac:dyDescent="0.25">
      <c r="A217" s="594" t="s">
        <v>508</v>
      </c>
      <c r="B217" s="595" t="s">
        <v>507</v>
      </c>
      <c r="C217" s="596"/>
      <c r="D217" s="28"/>
      <c r="E217" s="28">
        <f t="shared" si="75"/>
        <v>0</v>
      </c>
      <c r="F217" s="596">
        <f t="shared" si="76"/>
        <v>0</v>
      </c>
      <c r="G217" s="596"/>
      <c r="H217" s="596"/>
      <c r="I217" s="596"/>
      <c r="J217" s="596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32" s="31" customFormat="1" x14ac:dyDescent="0.2">
      <c r="A218" s="135" t="s">
        <v>506</v>
      </c>
      <c r="B218" s="138" t="s">
        <v>505</v>
      </c>
      <c r="C218" s="923">
        <v>360</v>
      </c>
      <c r="D218" s="562"/>
      <c r="E218" s="832">
        <f t="shared" si="75"/>
        <v>360</v>
      </c>
      <c r="F218" s="137">
        <f t="shared" si="76"/>
        <v>360</v>
      </c>
      <c r="G218" s="137">
        <v>90</v>
      </c>
      <c r="H218" s="137">
        <v>90</v>
      </c>
      <c r="I218" s="137">
        <v>90</v>
      </c>
      <c r="J218" s="137">
        <v>90</v>
      </c>
      <c r="K218" s="569">
        <v>90</v>
      </c>
      <c r="L218" s="968">
        <v>0</v>
      </c>
      <c r="M218" s="968">
        <v>0</v>
      </c>
      <c r="N218" s="968">
        <v>0</v>
      </c>
      <c r="O218" s="47">
        <v>1</v>
      </c>
      <c r="P218" s="86">
        <v>0</v>
      </c>
      <c r="Q218" s="404"/>
      <c r="R218" s="398"/>
      <c r="S218" s="398"/>
      <c r="T218" s="478"/>
      <c r="U218" s="500">
        <f>G218+H218</f>
        <v>180</v>
      </c>
      <c r="V218" s="487"/>
      <c r="W218" s="315"/>
      <c r="X218" s="524"/>
      <c r="Y218" s="500"/>
      <c r="AA218" s="286"/>
      <c r="AB218" s="286"/>
    </row>
    <row r="219" spans="1:32" s="31" customFormat="1" x14ac:dyDescent="0.2">
      <c r="A219" s="135" t="s">
        <v>504</v>
      </c>
      <c r="B219" s="138" t="s">
        <v>503</v>
      </c>
      <c r="C219" s="926">
        <v>0</v>
      </c>
      <c r="D219" s="562"/>
      <c r="E219" s="832">
        <f t="shared" si="75"/>
        <v>0</v>
      </c>
      <c r="F219" s="137">
        <f t="shared" si="76"/>
        <v>0</v>
      </c>
      <c r="G219" s="137">
        <v>0</v>
      </c>
      <c r="H219" s="137">
        <v>0</v>
      </c>
      <c r="I219" s="137">
        <v>0</v>
      </c>
      <c r="J219" s="137">
        <v>0</v>
      </c>
      <c r="K219" s="567">
        <v>0</v>
      </c>
      <c r="L219" s="968">
        <v>0</v>
      </c>
      <c r="M219" s="968">
        <v>0</v>
      </c>
      <c r="N219" s="968">
        <v>0</v>
      </c>
      <c r="O219" s="47">
        <v>1</v>
      </c>
      <c r="P219" s="86">
        <f t="shared" ref="P219:P221" si="80">Q219+R219+S219+T219</f>
        <v>0</v>
      </c>
      <c r="Q219" s="404"/>
      <c r="R219" s="398"/>
      <c r="S219" s="398"/>
      <c r="T219" s="478"/>
      <c r="U219" s="233"/>
      <c r="V219" s="487"/>
      <c r="W219" s="315"/>
      <c r="X219" s="524"/>
      <c r="Y219" s="233"/>
      <c r="AA219" s="286"/>
      <c r="AB219" s="286"/>
    </row>
    <row r="220" spans="1:32" s="31" customFormat="1" x14ac:dyDescent="0.2">
      <c r="A220" s="135" t="s">
        <v>502</v>
      </c>
      <c r="B220" s="136" t="s">
        <v>501</v>
      </c>
      <c r="C220" s="926">
        <v>458</v>
      </c>
      <c r="D220" s="562"/>
      <c r="E220" s="832">
        <f t="shared" si="75"/>
        <v>458</v>
      </c>
      <c r="F220" s="137">
        <f t="shared" si="76"/>
        <v>300</v>
      </c>
      <c r="G220" s="137">
        <v>120</v>
      </c>
      <c r="H220" s="137">
        <v>60</v>
      </c>
      <c r="I220" s="137">
        <v>60</v>
      </c>
      <c r="J220" s="137">
        <v>60</v>
      </c>
      <c r="K220" s="567">
        <v>0</v>
      </c>
      <c r="L220" s="968">
        <v>0</v>
      </c>
      <c r="M220" s="968">
        <v>0</v>
      </c>
      <c r="N220" s="968">
        <v>0</v>
      </c>
      <c r="O220" s="47">
        <v>1</v>
      </c>
      <c r="P220" s="86">
        <f t="shared" si="80"/>
        <v>192</v>
      </c>
      <c r="Q220" s="277">
        <v>48</v>
      </c>
      <c r="R220" s="277">
        <v>48</v>
      </c>
      <c r="S220" s="277">
        <v>48</v>
      </c>
      <c r="T220" s="483">
        <v>48</v>
      </c>
      <c r="U220" s="500">
        <f>G220+H220</f>
        <v>180</v>
      </c>
      <c r="V220" s="485">
        <v>-60</v>
      </c>
      <c r="W220" s="427">
        <v>16</v>
      </c>
      <c r="X220" s="524"/>
      <c r="Y220" s="500"/>
      <c r="Z220" s="530"/>
      <c r="AA220" s="398"/>
      <c r="AB220" s="286"/>
    </row>
    <row r="221" spans="1:32" s="18" customFormat="1" ht="13.5" thickBot="1" x14ac:dyDescent="0.25">
      <c r="A221" s="139" t="s">
        <v>500</v>
      </c>
      <c r="B221" s="140" t="s">
        <v>499</v>
      </c>
      <c r="C221" s="912">
        <f t="shared" ref="C221:N221" si="81">C222+C223+C224+C225+C226+C227+C228</f>
        <v>165</v>
      </c>
      <c r="D221" s="558">
        <f t="shared" si="81"/>
        <v>0</v>
      </c>
      <c r="E221" s="528">
        <f t="shared" si="81"/>
        <v>165</v>
      </c>
      <c r="F221" s="141">
        <f t="shared" si="81"/>
        <v>0</v>
      </c>
      <c r="G221" s="141">
        <f t="shared" si="81"/>
        <v>0</v>
      </c>
      <c r="H221" s="141">
        <f t="shared" si="81"/>
        <v>0</v>
      </c>
      <c r="I221" s="141">
        <f t="shared" si="81"/>
        <v>0</v>
      </c>
      <c r="J221" s="141">
        <f t="shared" si="81"/>
        <v>0</v>
      </c>
      <c r="K221" s="570">
        <f t="shared" si="81"/>
        <v>0</v>
      </c>
      <c r="L221" s="42">
        <f t="shared" si="81"/>
        <v>0</v>
      </c>
      <c r="M221" s="42">
        <f t="shared" si="81"/>
        <v>0</v>
      </c>
      <c r="N221" s="42">
        <f t="shared" si="81"/>
        <v>0</v>
      </c>
      <c r="O221" s="19"/>
      <c r="P221" s="86">
        <f t="shared" si="80"/>
        <v>0</v>
      </c>
      <c r="Q221" s="407"/>
      <c r="R221" s="407"/>
      <c r="S221" s="407"/>
      <c r="T221" s="476"/>
      <c r="U221" s="501">
        <f>G221+H221</f>
        <v>0</v>
      </c>
      <c r="V221" s="488"/>
      <c r="W221" s="458"/>
      <c r="X221" s="525"/>
      <c r="Y221" s="406"/>
      <c r="AA221" s="537"/>
      <c r="AB221" s="537"/>
    </row>
    <row r="222" spans="1:32" hidden="1" x14ac:dyDescent="0.2">
      <c r="A222" s="619" t="s">
        <v>498</v>
      </c>
      <c r="B222" s="620" t="s">
        <v>497</v>
      </c>
      <c r="C222" s="621"/>
      <c r="D222" s="15"/>
      <c r="E222" s="15">
        <f t="shared" ref="E222:E228" si="82">C222+D222</f>
        <v>0</v>
      </c>
      <c r="F222" s="621">
        <f t="shared" ref="F222:F228" si="83">G222+H222+I222+J222</f>
        <v>0</v>
      </c>
      <c r="G222" s="621"/>
      <c r="H222" s="621"/>
      <c r="I222" s="621"/>
      <c r="J222" s="621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32" hidden="1" x14ac:dyDescent="0.2">
      <c r="A223" s="17" t="s">
        <v>496</v>
      </c>
      <c r="B223" s="16" t="s">
        <v>495</v>
      </c>
      <c r="C223" s="15"/>
      <c r="D223" s="15"/>
      <c r="E223" s="15">
        <f t="shared" si="82"/>
        <v>0</v>
      </c>
      <c r="F223" s="15">
        <f t="shared" si="83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32" hidden="1" x14ac:dyDescent="0.2">
      <c r="A224" s="17" t="s">
        <v>494</v>
      </c>
      <c r="B224" s="16" t="s">
        <v>493</v>
      </c>
      <c r="C224" s="15"/>
      <c r="D224" s="15"/>
      <c r="E224" s="15">
        <f t="shared" si="82"/>
        <v>0</v>
      </c>
      <c r="F224" s="15">
        <f t="shared" si="8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8" hidden="1" x14ac:dyDescent="0.2">
      <c r="A225" s="17" t="s">
        <v>492</v>
      </c>
      <c r="B225" s="16" t="s">
        <v>491</v>
      </c>
      <c r="C225" s="15"/>
      <c r="D225" s="15"/>
      <c r="E225" s="15">
        <f t="shared" si="82"/>
        <v>0</v>
      </c>
      <c r="F225" s="15">
        <f t="shared" si="83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8" ht="13.5" hidden="1" thickBot="1" x14ac:dyDescent="0.25">
      <c r="A226" s="591" t="s">
        <v>490</v>
      </c>
      <c r="B226" s="592" t="s">
        <v>489</v>
      </c>
      <c r="C226" s="593"/>
      <c r="D226" s="15"/>
      <c r="E226" s="15">
        <f t="shared" si="82"/>
        <v>0</v>
      </c>
      <c r="F226" s="593">
        <f t="shared" si="83"/>
        <v>0</v>
      </c>
      <c r="G226" s="593"/>
      <c r="H226" s="593"/>
      <c r="I226" s="593"/>
      <c r="J226" s="593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8" ht="13.5" thickBot="1" x14ac:dyDescent="0.25">
      <c r="A227" s="135" t="s">
        <v>488</v>
      </c>
      <c r="B227" s="136" t="s">
        <v>487</v>
      </c>
      <c r="C227" s="925">
        <v>165</v>
      </c>
      <c r="D227" s="571"/>
      <c r="E227" s="832">
        <f t="shared" si="82"/>
        <v>165</v>
      </c>
      <c r="F227" s="137">
        <f t="shared" si="83"/>
        <v>0</v>
      </c>
      <c r="G227" s="137">
        <v>0</v>
      </c>
      <c r="H227" s="137">
        <v>0</v>
      </c>
      <c r="I227" s="137">
        <v>0</v>
      </c>
      <c r="J227" s="137">
        <v>0</v>
      </c>
      <c r="K227" s="568">
        <v>0</v>
      </c>
      <c r="L227" s="968">
        <v>0</v>
      </c>
      <c r="M227" s="968">
        <v>0</v>
      </c>
      <c r="N227" s="968">
        <v>0</v>
      </c>
      <c r="O227" s="2">
        <v>1</v>
      </c>
      <c r="P227" s="86">
        <f>Q227+R227+S227+T227</f>
        <v>0</v>
      </c>
      <c r="Q227" s="400"/>
      <c r="R227" s="398"/>
      <c r="S227" s="398"/>
      <c r="T227" s="477"/>
      <c r="U227" s="499">
        <f>G227+H227</f>
        <v>0</v>
      </c>
      <c r="V227" s="486"/>
      <c r="W227" s="457"/>
      <c r="X227" s="526" t="s">
        <v>958</v>
      </c>
      <c r="Y227" s="499"/>
      <c r="AA227" s="286"/>
      <c r="AB227" s="286"/>
    </row>
    <row r="228" spans="1:28" ht="13.5" hidden="1" thickBot="1" x14ac:dyDescent="0.25">
      <c r="A228" s="616" t="s">
        <v>486</v>
      </c>
      <c r="B228" s="617" t="s">
        <v>485</v>
      </c>
      <c r="C228" s="618"/>
      <c r="D228" s="15"/>
      <c r="E228" s="15">
        <f t="shared" si="82"/>
        <v>0</v>
      </c>
      <c r="F228" s="618">
        <f t="shared" si="83"/>
        <v>0</v>
      </c>
      <c r="G228" s="618"/>
      <c r="H228" s="618"/>
      <c r="I228" s="618"/>
      <c r="J228" s="618"/>
      <c r="K228" s="15">
        <v>0</v>
      </c>
      <c r="L228" s="15">
        <v>0</v>
      </c>
      <c r="M228" s="15">
        <v>0</v>
      </c>
      <c r="N228" s="15">
        <v>0</v>
      </c>
      <c r="O228" s="2">
        <v>1</v>
      </c>
    </row>
    <row r="229" spans="1:28" s="18" customFormat="1" ht="13.5" thickBot="1" x14ac:dyDescent="0.25">
      <c r="A229" s="139" t="s">
        <v>484</v>
      </c>
      <c r="B229" s="140" t="s">
        <v>483</v>
      </c>
      <c r="C229" s="927">
        <f t="shared" ref="C229:N229" si="84">C230+C231+C232+C233+C235+C234+C236</f>
        <v>285</v>
      </c>
      <c r="D229" s="558">
        <f t="shared" si="84"/>
        <v>0</v>
      </c>
      <c r="E229" s="528">
        <f t="shared" si="84"/>
        <v>285</v>
      </c>
      <c r="F229" s="141">
        <f t="shared" si="84"/>
        <v>300</v>
      </c>
      <c r="G229" s="141">
        <f t="shared" si="84"/>
        <v>80</v>
      </c>
      <c r="H229" s="141">
        <f t="shared" si="84"/>
        <v>80</v>
      </c>
      <c r="I229" s="141">
        <f t="shared" si="84"/>
        <v>80</v>
      </c>
      <c r="J229" s="141">
        <f t="shared" si="84"/>
        <v>60</v>
      </c>
      <c r="K229" s="570">
        <f t="shared" si="84"/>
        <v>0</v>
      </c>
      <c r="L229" s="42">
        <f t="shared" si="84"/>
        <v>0</v>
      </c>
      <c r="M229" s="42">
        <f t="shared" si="84"/>
        <v>0</v>
      </c>
      <c r="N229" s="42">
        <f t="shared" si="84"/>
        <v>0</v>
      </c>
      <c r="O229" s="19"/>
      <c r="P229" s="86">
        <f>Q229+R229+S229+T229</f>
        <v>0</v>
      </c>
      <c r="Q229" s="408"/>
      <c r="R229" s="407"/>
      <c r="S229" s="407"/>
      <c r="T229" s="476"/>
      <c r="U229" s="501">
        <f>G229+H229</f>
        <v>160</v>
      </c>
      <c r="V229" s="488"/>
      <c r="W229" s="458"/>
      <c r="X229" s="525"/>
      <c r="Y229" s="406"/>
      <c r="AA229" s="537"/>
      <c r="AB229" s="537"/>
    </row>
    <row r="230" spans="1:28" hidden="1" x14ac:dyDescent="0.2">
      <c r="A230" s="625" t="s">
        <v>482</v>
      </c>
      <c r="B230" s="626" t="s">
        <v>481</v>
      </c>
      <c r="C230" s="624"/>
      <c r="D230" s="28"/>
      <c r="E230" s="48">
        <f t="shared" ref="E230:E236" si="85">C230+D230</f>
        <v>0</v>
      </c>
      <c r="F230" s="627">
        <f t="shared" ref="F230:F236" si="86">G230+H230+I230+J230</f>
        <v>0</v>
      </c>
      <c r="G230" s="627"/>
      <c r="H230" s="627"/>
      <c r="I230" s="627"/>
      <c r="J230" s="627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8" hidden="1" x14ac:dyDescent="0.2">
      <c r="A231" s="51" t="s">
        <v>480</v>
      </c>
      <c r="B231" s="50" t="s">
        <v>479</v>
      </c>
      <c r="C231" s="28"/>
      <c r="D231" s="28"/>
      <c r="E231" s="48">
        <f t="shared" si="85"/>
        <v>0</v>
      </c>
      <c r="F231" s="48">
        <f t="shared" si="86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8" hidden="1" x14ac:dyDescent="0.2">
      <c r="A232" s="51" t="s">
        <v>478</v>
      </c>
      <c r="B232" s="50" t="s">
        <v>477</v>
      </c>
      <c r="C232" s="28"/>
      <c r="D232" s="28"/>
      <c r="E232" s="48">
        <f t="shared" si="85"/>
        <v>0</v>
      </c>
      <c r="F232" s="48">
        <f t="shared" si="86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8" hidden="1" x14ac:dyDescent="0.2">
      <c r="A233" s="51" t="s">
        <v>476</v>
      </c>
      <c r="B233" s="50" t="s">
        <v>475</v>
      </c>
      <c r="C233" s="28"/>
      <c r="D233" s="28"/>
      <c r="E233" s="48">
        <f t="shared" si="85"/>
        <v>0</v>
      </c>
      <c r="F233" s="48">
        <f t="shared" si="86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8" ht="13.5" hidden="1" thickBot="1" x14ac:dyDescent="0.25">
      <c r="A234" s="597" t="s">
        <v>474</v>
      </c>
      <c r="B234" s="598" t="s">
        <v>473</v>
      </c>
      <c r="C234" s="596"/>
      <c r="D234" s="28"/>
      <c r="E234" s="48">
        <f t="shared" si="85"/>
        <v>0</v>
      </c>
      <c r="F234" s="599">
        <f t="shared" si="86"/>
        <v>0</v>
      </c>
      <c r="G234" s="599"/>
      <c r="H234" s="599"/>
      <c r="I234" s="599"/>
      <c r="J234" s="599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8" ht="13.5" thickBot="1" x14ac:dyDescent="0.25">
      <c r="A235" s="135" t="s">
        <v>472</v>
      </c>
      <c r="B235" s="138" t="s">
        <v>471</v>
      </c>
      <c r="C235" s="925">
        <v>285</v>
      </c>
      <c r="D235" s="562"/>
      <c r="E235" s="832">
        <f t="shared" si="85"/>
        <v>285</v>
      </c>
      <c r="F235" s="137">
        <f t="shared" si="86"/>
        <v>300</v>
      </c>
      <c r="G235" s="137">
        <v>80</v>
      </c>
      <c r="H235" s="137">
        <v>80</v>
      </c>
      <c r="I235" s="137">
        <v>80</v>
      </c>
      <c r="J235" s="137">
        <v>60</v>
      </c>
      <c r="K235" s="568">
        <v>0</v>
      </c>
      <c r="L235" s="968">
        <v>0</v>
      </c>
      <c r="M235" s="968">
        <v>0</v>
      </c>
      <c r="N235" s="968">
        <v>0</v>
      </c>
      <c r="O235" s="2">
        <v>1</v>
      </c>
      <c r="P235" s="86">
        <f>Q235+R235+S235+T235</f>
        <v>0</v>
      </c>
      <c r="Q235" s="277"/>
      <c r="R235" s="398"/>
      <c r="S235" s="398"/>
      <c r="T235" s="477"/>
      <c r="U235" s="499">
        <f>G235+H235</f>
        <v>160</v>
      </c>
      <c r="V235" s="486"/>
      <c r="W235" s="456">
        <v>20</v>
      </c>
      <c r="X235" s="523">
        <v>30</v>
      </c>
      <c r="Y235" s="499"/>
      <c r="AA235" s="286"/>
      <c r="AB235" s="286"/>
    </row>
    <row r="236" spans="1:28" ht="13.5" hidden="1" thickBot="1" x14ac:dyDescent="0.25">
      <c r="A236" s="616" t="s">
        <v>470</v>
      </c>
      <c r="B236" s="628" t="s">
        <v>469</v>
      </c>
      <c r="C236" s="618"/>
      <c r="D236" s="15"/>
      <c r="E236" s="15">
        <f t="shared" si="85"/>
        <v>0</v>
      </c>
      <c r="F236" s="618">
        <f t="shared" si="86"/>
        <v>0</v>
      </c>
      <c r="G236" s="618"/>
      <c r="H236" s="618"/>
      <c r="I236" s="618"/>
      <c r="J236" s="618"/>
      <c r="K236" s="15">
        <v>0</v>
      </c>
      <c r="L236" s="15">
        <v>0</v>
      </c>
      <c r="M236" s="15">
        <v>0</v>
      </c>
      <c r="N236" s="15">
        <v>0</v>
      </c>
      <c r="O236" s="2">
        <v>1</v>
      </c>
    </row>
    <row r="237" spans="1:28" s="8" customFormat="1" ht="12" customHeight="1" x14ac:dyDescent="0.2">
      <c r="A237" s="254" t="s">
        <v>468</v>
      </c>
      <c r="B237" s="255" t="s">
        <v>467</v>
      </c>
      <c r="C237" s="928">
        <f t="shared" ref="C237:X237" si="87">C238+C249+C250+C253+C258+C262+C265+C266+C267+C268+C269+C270+C271+C272+C273+C274+C275+C276+C277+C278+C279+C282+C283+C284</f>
        <v>3299</v>
      </c>
      <c r="D237" s="561">
        <f t="shared" si="87"/>
        <v>0</v>
      </c>
      <c r="E237" s="527">
        <f t="shared" si="87"/>
        <v>3299</v>
      </c>
      <c r="F237" s="256">
        <f t="shared" si="87"/>
        <v>2969</v>
      </c>
      <c r="G237" s="256">
        <f t="shared" si="87"/>
        <v>900</v>
      </c>
      <c r="H237" s="256">
        <f t="shared" si="87"/>
        <v>780</v>
      </c>
      <c r="I237" s="256">
        <f t="shared" si="87"/>
        <v>694</v>
      </c>
      <c r="J237" s="256">
        <f t="shared" si="87"/>
        <v>595</v>
      </c>
      <c r="K237" s="561">
        <f t="shared" si="87"/>
        <v>0</v>
      </c>
      <c r="L237" s="141">
        <f t="shared" si="87"/>
        <v>2900</v>
      </c>
      <c r="M237" s="141">
        <f t="shared" si="87"/>
        <v>3000</v>
      </c>
      <c r="N237" s="141">
        <f t="shared" si="87"/>
        <v>3100</v>
      </c>
      <c r="O237" s="256">
        <f t="shared" si="87"/>
        <v>30</v>
      </c>
      <c r="P237" s="256">
        <f t="shared" si="87"/>
        <v>24</v>
      </c>
      <c r="Q237" s="256">
        <f t="shared" si="87"/>
        <v>72</v>
      </c>
      <c r="R237" s="256">
        <f t="shared" si="87"/>
        <v>6</v>
      </c>
      <c r="S237" s="256">
        <f t="shared" si="87"/>
        <v>6</v>
      </c>
      <c r="T237" s="256">
        <f t="shared" si="87"/>
        <v>6</v>
      </c>
      <c r="U237" s="256">
        <f t="shared" si="87"/>
        <v>1680</v>
      </c>
      <c r="V237" s="256" t="e">
        <f t="shared" si="87"/>
        <v>#VALUE!</v>
      </c>
      <c r="W237" s="256">
        <f t="shared" si="87"/>
        <v>0</v>
      </c>
      <c r="X237" s="527">
        <f t="shared" si="87"/>
        <v>0</v>
      </c>
      <c r="Y237" s="256"/>
      <c r="Z237" s="510"/>
      <c r="AA237" s="287"/>
      <c r="AB237" s="287"/>
    </row>
    <row r="238" spans="1:28" s="18" customFormat="1" x14ac:dyDescent="0.2">
      <c r="A238" s="139" t="s">
        <v>466</v>
      </c>
      <c r="B238" s="140" t="s">
        <v>465</v>
      </c>
      <c r="C238" s="921">
        <f t="shared" ref="C238:X238" si="88">C239+C240+C241+C242+C243+C244+C245+C246+C247+C248</f>
        <v>1560</v>
      </c>
      <c r="D238" s="558">
        <f t="shared" si="88"/>
        <v>0</v>
      </c>
      <c r="E238" s="528">
        <f t="shared" si="88"/>
        <v>1560</v>
      </c>
      <c r="F238" s="141">
        <f t="shared" si="88"/>
        <v>1408</v>
      </c>
      <c r="G238" s="141">
        <f t="shared" si="88"/>
        <v>389</v>
      </c>
      <c r="H238" s="141">
        <f t="shared" si="88"/>
        <v>386</v>
      </c>
      <c r="I238" s="141">
        <f t="shared" si="88"/>
        <v>320</v>
      </c>
      <c r="J238" s="141">
        <f t="shared" si="88"/>
        <v>313</v>
      </c>
      <c r="K238" s="558">
        <f t="shared" si="88"/>
        <v>0</v>
      </c>
      <c r="L238" s="141">
        <f t="shared" si="88"/>
        <v>2900</v>
      </c>
      <c r="M238" s="141">
        <f t="shared" si="88"/>
        <v>3000</v>
      </c>
      <c r="N238" s="141">
        <f t="shared" si="88"/>
        <v>3100</v>
      </c>
      <c r="O238" s="141">
        <f t="shared" si="88"/>
        <v>9</v>
      </c>
      <c r="P238" s="141">
        <f t="shared" si="88"/>
        <v>24</v>
      </c>
      <c r="Q238" s="141">
        <f t="shared" si="88"/>
        <v>9</v>
      </c>
      <c r="R238" s="141">
        <f t="shared" si="88"/>
        <v>6</v>
      </c>
      <c r="S238" s="141">
        <f t="shared" si="88"/>
        <v>6</v>
      </c>
      <c r="T238" s="141">
        <f t="shared" si="88"/>
        <v>6</v>
      </c>
      <c r="U238" s="141">
        <f t="shared" si="88"/>
        <v>775</v>
      </c>
      <c r="V238" s="141" t="e">
        <f t="shared" si="88"/>
        <v>#VALUE!</v>
      </c>
      <c r="W238" s="141">
        <f t="shared" si="88"/>
        <v>0</v>
      </c>
      <c r="X238" s="528">
        <f t="shared" si="88"/>
        <v>0</v>
      </c>
      <c r="Y238" s="141"/>
      <c r="AA238" s="537"/>
      <c r="AB238" s="537"/>
    </row>
    <row r="239" spans="1:28" s="31" customFormat="1" x14ac:dyDescent="0.2">
      <c r="A239" s="135" t="s">
        <v>464</v>
      </c>
      <c r="B239" s="136" t="s">
        <v>463</v>
      </c>
      <c r="C239" s="929">
        <v>30</v>
      </c>
      <c r="D239" s="561"/>
      <c r="E239" s="832">
        <f t="shared" ref="E239:E249" si="89">C239+D239</f>
        <v>30</v>
      </c>
      <c r="F239" s="137">
        <f t="shared" ref="F239:F249" si="90">G239+H239+I239+J239</f>
        <v>30</v>
      </c>
      <c r="G239" s="137">
        <v>8</v>
      </c>
      <c r="H239" s="137">
        <v>8</v>
      </c>
      <c r="I239" s="137">
        <v>6</v>
      </c>
      <c r="J239" s="137">
        <v>8</v>
      </c>
      <c r="K239" s="567">
        <v>0</v>
      </c>
      <c r="L239" s="968">
        <v>2900</v>
      </c>
      <c r="M239" s="968">
        <v>3000</v>
      </c>
      <c r="N239" s="968">
        <v>3100</v>
      </c>
      <c r="O239" s="47"/>
      <c r="P239" s="417"/>
      <c r="Q239" s="291"/>
      <c r="R239" s="264"/>
      <c r="S239" s="265"/>
      <c r="T239" s="239"/>
      <c r="U239" s="499">
        <f t="shared" ref="U239:U244" si="91">G239+H239</f>
        <v>16</v>
      </c>
      <c r="V239" s="31" t="s">
        <v>958</v>
      </c>
      <c r="Y239" s="500"/>
      <c r="AA239" s="286"/>
      <c r="AB239" s="286"/>
    </row>
    <row r="240" spans="1:28" s="31" customFormat="1" x14ac:dyDescent="0.2">
      <c r="A240" s="135" t="s">
        <v>462</v>
      </c>
      <c r="B240" s="136" t="s">
        <v>461</v>
      </c>
      <c r="C240" s="926">
        <v>20</v>
      </c>
      <c r="D240" s="561"/>
      <c r="E240" s="832">
        <f t="shared" si="89"/>
        <v>20</v>
      </c>
      <c r="F240" s="137">
        <f t="shared" si="90"/>
        <v>20</v>
      </c>
      <c r="G240" s="137">
        <v>5</v>
      </c>
      <c r="H240" s="137">
        <v>5</v>
      </c>
      <c r="I240" s="137">
        <v>5</v>
      </c>
      <c r="J240" s="137">
        <v>5</v>
      </c>
      <c r="K240" s="567">
        <v>0</v>
      </c>
      <c r="L240" s="968">
        <v>0</v>
      </c>
      <c r="M240" s="968">
        <v>0</v>
      </c>
      <c r="N240" s="968">
        <v>0</v>
      </c>
      <c r="O240" s="47">
        <v>1</v>
      </c>
      <c r="P240" s="417"/>
      <c r="Q240" s="245"/>
      <c r="R240" s="264"/>
      <c r="S240" s="265"/>
      <c r="T240" s="239"/>
      <c r="U240" s="499">
        <f t="shared" si="91"/>
        <v>10</v>
      </c>
      <c r="Y240" s="500"/>
      <c r="AA240" s="286"/>
      <c r="AB240" s="286"/>
    </row>
    <row r="241" spans="1:28" s="31" customFormat="1" x14ac:dyDescent="0.2">
      <c r="A241" s="975" t="s">
        <v>460</v>
      </c>
      <c r="B241" s="976" t="s">
        <v>459</v>
      </c>
      <c r="C241" s="926">
        <v>400</v>
      </c>
      <c r="D241" s="572"/>
      <c r="E241" s="832">
        <f t="shared" si="89"/>
        <v>400</v>
      </c>
      <c r="F241" s="274">
        <f t="shared" si="90"/>
        <v>340</v>
      </c>
      <c r="G241" s="274">
        <v>120</v>
      </c>
      <c r="H241" s="274">
        <v>120</v>
      </c>
      <c r="I241" s="137">
        <v>50</v>
      </c>
      <c r="J241" s="137">
        <v>50</v>
      </c>
      <c r="K241" s="567">
        <v>0</v>
      </c>
      <c r="L241" s="968">
        <v>0</v>
      </c>
      <c r="M241" s="968">
        <v>0</v>
      </c>
      <c r="N241" s="968">
        <v>0</v>
      </c>
      <c r="O241" s="47">
        <v>1</v>
      </c>
      <c r="P241" s="417"/>
      <c r="Q241" s="291"/>
      <c r="R241" s="291"/>
      <c r="S241" s="265"/>
      <c r="T241" s="239"/>
      <c r="U241" s="499">
        <f t="shared" si="91"/>
        <v>240</v>
      </c>
      <c r="Y241" s="500"/>
      <c r="Z241" s="530"/>
      <c r="AA241" s="398"/>
      <c r="AB241" s="286"/>
    </row>
    <row r="242" spans="1:28" s="31" customFormat="1" x14ac:dyDescent="0.2">
      <c r="A242" s="135" t="s">
        <v>458</v>
      </c>
      <c r="B242" s="136" t="s">
        <v>457</v>
      </c>
      <c r="C242" s="926">
        <v>100</v>
      </c>
      <c r="D242" s="572"/>
      <c r="E242" s="832">
        <f t="shared" si="89"/>
        <v>100</v>
      </c>
      <c r="F242" s="137">
        <f t="shared" si="90"/>
        <v>100</v>
      </c>
      <c r="G242" s="137">
        <v>30</v>
      </c>
      <c r="H242" s="137">
        <v>20</v>
      </c>
      <c r="I242" s="137">
        <v>30</v>
      </c>
      <c r="J242" s="137">
        <v>20</v>
      </c>
      <c r="K242" s="567">
        <v>0</v>
      </c>
      <c r="L242" s="968">
        <v>0</v>
      </c>
      <c r="M242" s="968">
        <v>0</v>
      </c>
      <c r="N242" s="968">
        <v>0</v>
      </c>
      <c r="O242" s="47">
        <v>1</v>
      </c>
      <c r="P242" s="417"/>
      <c r="Q242" s="275"/>
      <c r="R242" s="240"/>
      <c r="S242" s="239"/>
      <c r="T242" s="239"/>
      <c r="U242" s="499">
        <f t="shared" si="91"/>
        <v>50</v>
      </c>
      <c r="Y242" s="500"/>
      <c r="Z242" s="530"/>
      <c r="AA242" s="398"/>
      <c r="AB242" s="286"/>
    </row>
    <row r="243" spans="1:28" s="31" customFormat="1" x14ac:dyDescent="0.2">
      <c r="A243" s="135" t="s">
        <v>456</v>
      </c>
      <c r="B243" s="136" t="s">
        <v>455</v>
      </c>
      <c r="C243" s="926">
        <v>60</v>
      </c>
      <c r="D243" s="572"/>
      <c r="E243" s="832">
        <f t="shared" si="89"/>
        <v>60</v>
      </c>
      <c r="F243" s="137">
        <f t="shared" si="90"/>
        <v>60</v>
      </c>
      <c r="G243" s="137">
        <v>15</v>
      </c>
      <c r="H243" s="137">
        <v>15</v>
      </c>
      <c r="I243" s="137">
        <v>15</v>
      </c>
      <c r="J243" s="137">
        <v>15</v>
      </c>
      <c r="K243" s="567">
        <v>0</v>
      </c>
      <c r="L243" s="968">
        <v>0</v>
      </c>
      <c r="M243" s="968">
        <v>0</v>
      </c>
      <c r="N243" s="96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30</v>
      </c>
      <c r="Y243" s="500"/>
      <c r="AA243" s="286"/>
      <c r="AB243" s="286"/>
    </row>
    <row r="244" spans="1:28" s="31" customFormat="1" ht="13.5" thickBot="1" x14ac:dyDescent="0.25">
      <c r="A244" s="135" t="s">
        <v>454</v>
      </c>
      <c r="B244" s="136" t="s">
        <v>453</v>
      </c>
      <c r="C244" s="924">
        <v>10</v>
      </c>
      <c r="D244" s="562"/>
      <c r="E244" s="832">
        <f t="shared" si="89"/>
        <v>10</v>
      </c>
      <c r="F244" s="137">
        <f t="shared" si="90"/>
        <v>10</v>
      </c>
      <c r="G244" s="137">
        <v>6</v>
      </c>
      <c r="H244" s="137">
        <v>2</v>
      </c>
      <c r="I244" s="137">
        <v>0</v>
      </c>
      <c r="J244" s="137">
        <v>2</v>
      </c>
      <c r="K244" s="567">
        <v>0</v>
      </c>
      <c r="L244" s="968">
        <v>0</v>
      </c>
      <c r="M244" s="968">
        <v>0</v>
      </c>
      <c r="N244" s="96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8</v>
      </c>
      <c r="Y244" s="500"/>
      <c r="AA244" s="286"/>
      <c r="AB244" s="286"/>
    </row>
    <row r="245" spans="1:28" s="31" customFormat="1" ht="13.5" hidden="1" thickBot="1" x14ac:dyDescent="0.25">
      <c r="A245" s="629" t="s">
        <v>452</v>
      </c>
      <c r="B245" s="630" t="s">
        <v>451</v>
      </c>
      <c r="C245" s="631"/>
      <c r="D245" s="28"/>
      <c r="E245" s="28">
        <f t="shared" si="89"/>
        <v>0</v>
      </c>
      <c r="F245" s="631">
        <f t="shared" si="90"/>
        <v>0</v>
      </c>
      <c r="G245" s="631"/>
      <c r="H245" s="631"/>
      <c r="I245" s="631"/>
      <c r="J245" s="631"/>
      <c r="K245" s="28">
        <v>0</v>
      </c>
      <c r="L245" s="28">
        <v>0</v>
      </c>
      <c r="M245" s="28">
        <v>0</v>
      </c>
      <c r="N245" s="28">
        <v>0</v>
      </c>
      <c r="O245" s="47">
        <v>1</v>
      </c>
      <c r="Q245" s="268">
        <v>3</v>
      </c>
    </row>
    <row r="246" spans="1:28" s="31" customFormat="1" x14ac:dyDescent="0.2">
      <c r="A246" s="135" t="s">
        <v>450</v>
      </c>
      <c r="B246" s="136" t="s">
        <v>449</v>
      </c>
      <c r="C246" s="923">
        <v>12</v>
      </c>
      <c r="D246" s="562"/>
      <c r="E246" s="832">
        <f t="shared" si="89"/>
        <v>12</v>
      </c>
      <c r="F246" s="137">
        <f t="shared" si="90"/>
        <v>12</v>
      </c>
      <c r="G246" s="137">
        <v>3</v>
      </c>
      <c r="H246" s="137">
        <v>4</v>
      </c>
      <c r="I246" s="137">
        <v>3</v>
      </c>
      <c r="J246" s="137">
        <v>2</v>
      </c>
      <c r="K246" s="567">
        <v>0</v>
      </c>
      <c r="L246" s="968">
        <v>0</v>
      </c>
      <c r="M246" s="968">
        <v>0</v>
      </c>
      <c r="N246" s="968">
        <v>0</v>
      </c>
      <c r="O246" s="47">
        <v>1</v>
      </c>
      <c r="P246" s="417"/>
      <c r="Q246" s="275"/>
      <c r="R246" s="240"/>
      <c r="S246" s="239"/>
      <c r="T246" s="239"/>
      <c r="U246" s="499">
        <f t="shared" ref="U246:U251" si="92">G246+H246</f>
        <v>7</v>
      </c>
      <c r="Y246" s="500"/>
      <c r="AA246" s="286"/>
      <c r="AB246" s="286"/>
    </row>
    <row r="247" spans="1:28" s="31" customFormat="1" x14ac:dyDescent="0.2">
      <c r="A247" s="975" t="s">
        <v>448</v>
      </c>
      <c r="B247" s="976" t="s">
        <v>447</v>
      </c>
      <c r="C247" s="926">
        <v>920</v>
      </c>
      <c r="D247" s="572"/>
      <c r="E247" s="832">
        <f t="shared" si="89"/>
        <v>920</v>
      </c>
      <c r="F247" s="274">
        <f t="shared" si="90"/>
        <v>830</v>
      </c>
      <c r="G247" s="274">
        <v>200</v>
      </c>
      <c r="H247" s="274">
        <v>210</v>
      </c>
      <c r="I247" s="137">
        <v>210</v>
      </c>
      <c r="J247" s="329">
        <v>210</v>
      </c>
      <c r="K247" s="567">
        <v>0</v>
      </c>
      <c r="L247" s="968">
        <v>0</v>
      </c>
      <c r="M247" s="968">
        <v>0</v>
      </c>
      <c r="N247" s="968">
        <v>0</v>
      </c>
      <c r="O247" s="47">
        <v>1</v>
      </c>
      <c r="P247" s="422">
        <f t="shared" ref="P247" si="93">Q247+R247+S247+T247</f>
        <v>24</v>
      </c>
      <c r="Q247" s="427">
        <v>6</v>
      </c>
      <c r="R247" s="427">
        <v>6</v>
      </c>
      <c r="S247" s="427">
        <v>6</v>
      </c>
      <c r="T247" s="484">
        <v>6</v>
      </c>
      <c r="U247" s="499">
        <f t="shared" si="92"/>
        <v>410</v>
      </c>
      <c r="Y247" s="500"/>
      <c r="Z247" s="530"/>
      <c r="AA247" s="398"/>
      <c r="AB247" s="286"/>
    </row>
    <row r="248" spans="1:28" s="31" customFormat="1" x14ac:dyDescent="0.2">
      <c r="A248" s="135" t="s">
        <v>446</v>
      </c>
      <c r="B248" s="136" t="s">
        <v>445</v>
      </c>
      <c r="C248" s="926">
        <v>8</v>
      </c>
      <c r="D248" s="571"/>
      <c r="E248" s="832">
        <f t="shared" si="89"/>
        <v>8</v>
      </c>
      <c r="F248" s="137">
        <f t="shared" si="90"/>
        <v>6</v>
      </c>
      <c r="G248" s="137">
        <v>2</v>
      </c>
      <c r="H248" s="137">
        <v>2</v>
      </c>
      <c r="I248" s="137">
        <v>1</v>
      </c>
      <c r="J248" s="137">
        <v>1</v>
      </c>
      <c r="K248" s="567">
        <v>0</v>
      </c>
      <c r="L248" s="968">
        <v>0</v>
      </c>
      <c r="M248" s="968">
        <v>0</v>
      </c>
      <c r="N248" s="968">
        <v>0</v>
      </c>
      <c r="O248" s="47">
        <v>1</v>
      </c>
      <c r="P248" s="417"/>
      <c r="Q248" s="244"/>
      <c r="R248" s="239"/>
      <c r="S248" s="239"/>
      <c r="T248" s="239"/>
      <c r="U248" s="499">
        <f t="shared" si="92"/>
        <v>4</v>
      </c>
      <c r="Y248" s="500"/>
    </row>
    <row r="249" spans="1:28" s="44" customFormat="1" x14ac:dyDescent="0.2">
      <c r="A249" s="139" t="s">
        <v>444</v>
      </c>
      <c r="B249" s="140" t="s">
        <v>443</v>
      </c>
      <c r="C249" s="911">
        <v>50</v>
      </c>
      <c r="D249" s="558"/>
      <c r="E249" s="528">
        <f t="shared" si="89"/>
        <v>50</v>
      </c>
      <c r="F249" s="141">
        <f t="shared" si="90"/>
        <v>20</v>
      </c>
      <c r="G249" s="141">
        <v>20</v>
      </c>
      <c r="H249" s="141">
        <v>0</v>
      </c>
      <c r="I249" s="141">
        <v>0</v>
      </c>
      <c r="J249" s="141">
        <v>0</v>
      </c>
      <c r="K249" s="574">
        <v>0</v>
      </c>
      <c r="L249" s="42">
        <v>0</v>
      </c>
      <c r="M249" s="42">
        <v>0</v>
      </c>
      <c r="N249" s="42">
        <v>0</v>
      </c>
      <c r="O249" s="45">
        <v>1</v>
      </c>
      <c r="P249" s="417"/>
      <c r="Q249" s="245"/>
      <c r="R249" s="238"/>
      <c r="S249" s="238"/>
      <c r="T249" s="238"/>
      <c r="U249" s="489">
        <f t="shared" si="92"/>
        <v>20</v>
      </c>
      <c r="Y249" s="500"/>
    </row>
    <row r="250" spans="1:28" s="44" customFormat="1" x14ac:dyDescent="0.2">
      <c r="A250" s="139" t="s">
        <v>442</v>
      </c>
      <c r="B250" s="140" t="s">
        <v>441</v>
      </c>
      <c r="C250" s="911">
        <f t="shared" ref="C250:N250" si="94">C251+C252</f>
        <v>160</v>
      </c>
      <c r="D250" s="558">
        <f t="shared" si="94"/>
        <v>0</v>
      </c>
      <c r="E250" s="528">
        <f t="shared" si="94"/>
        <v>160</v>
      </c>
      <c r="F250" s="141">
        <f t="shared" si="94"/>
        <v>160</v>
      </c>
      <c r="G250" s="141">
        <f t="shared" si="94"/>
        <v>40</v>
      </c>
      <c r="H250" s="141">
        <f t="shared" si="94"/>
        <v>40</v>
      </c>
      <c r="I250" s="141">
        <f t="shared" si="94"/>
        <v>40</v>
      </c>
      <c r="J250" s="141">
        <f t="shared" si="94"/>
        <v>40</v>
      </c>
      <c r="K250" s="574">
        <f t="shared" si="94"/>
        <v>0</v>
      </c>
      <c r="L250" s="42">
        <f t="shared" si="94"/>
        <v>0</v>
      </c>
      <c r="M250" s="42">
        <f t="shared" si="94"/>
        <v>0</v>
      </c>
      <c r="N250" s="42">
        <f t="shared" si="94"/>
        <v>0</v>
      </c>
      <c r="O250" s="45"/>
      <c r="P250" s="417"/>
      <c r="Q250" s="245"/>
      <c r="R250" s="238"/>
      <c r="S250" s="238"/>
      <c r="T250" s="238"/>
      <c r="U250" s="489">
        <f t="shared" si="92"/>
        <v>80</v>
      </c>
      <c r="Y250" s="500"/>
    </row>
    <row r="251" spans="1:28" s="31" customFormat="1" ht="13.5" thickBot="1" x14ac:dyDescent="0.25">
      <c r="A251" s="135" t="s">
        <v>440</v>
      </c>
      <c r="B251" s="136" t="s">
        <v>439</v>
      </c>
      <c r="C251" s="924">
        <v>160</v>
      </c>
      <c r="D251" s="561"/>
      <c r="E251" s="832">
        <f>C251+D251</f>
        <v>160</v>
      </c>
      <c r="F251" s="137">
        <f>G251+H251+I251+J251</f>
        <v>160</v>
      </c>
      <c r="G251" s="137">
        <v>40</v>
      </c>
      <c r="H251" s="137">
        <v>40</v>
      </c>
      <c r="I251" s="137">
        <v>40</v>
      </c>
      <c r="J251" s="137">
        <v>40</v>
      </c>
      <c r="K251" s="567">
        <v>0</v>
      </c>
      <c r="L251" s="968">
        <v>0</v>
      </c>
      <c r="M251" s="968">
        <v>0</v>
      </c>
      <c r="N251" s="968">
        <v>0</v>
      </c>
      <c r="O251" s="47">
        <v>1</v>
      </c>
      <c r="P251" s="417"/>
      <c r="Q251" s="293"/>
      <c r="R251" s="294"/>
      <c r="S251" s="239"/>
      <c r="T251" s="239"/>
      <c r="U251" s="499">
        <f t="shared" si="92"/>
        <v>80</v>
      </c>
      <c r="Y251" s="500"/>
    </row>
    <row r="252" spans="1:28" s="31" customFormat="1" ht="13.5" hidden="1" thickBot="1" x14ac:dyDescent="0.25">
      <c r="A252" s="629" t="s">
        <v>438</v>
      </c>
      <c r="B252" s="630" t="s">
        <v>437</v>
      </c>
      <c r="C252" s="631"/>
      <c r="D252" s="28"/>
      <c r="E252" s="28">
        <f>C252+D252</f>
        <v>0</v>
      </c>
      <c r="F252" s="631">
        <f>G252+H252+I252+J252</f>
        <v>0</v>
      </c>
      <c r="G252" s="631"/>
      <c r="H252" s="631"/>
      <c r="I252" s="631"/>
      <c r="J252" s="631"/>
      <c r="K252" s="28">
        <v>0</v>
      </c>
      <c r="L252" s="28">
        <v>0</v>
      </c>
      <c r="M252" s="28">
        <v>0</v>
      </c>
      <c r="N252" s="28">
        <v>0</v>
      </c>
      <c r="O252" s="47">
        <v>1</v>
      </c>
      <c r="Q252" s="278">
        <v>50</v>
      </c>
    </row>
    <row r="253" spans="1:28" s="44" customFormat="1" x14ac:dyDescent="0.2">
      <c r="A253" s="139" t="s">
        <v>436</v>
      </c>
      <c r="B253" s="140" t="s">
        <v>435</v>
      </c>
      <c r="C253" s="930">
        <f t="shared" ref="C253:X253" si="95">C254+C255+C256+C257</f>
        <v>1240</v>
      </c>
      <c r="D253" s="558">
        <f t="shared" si="95"/>
        <v>0</v>
      </c>
      <c r="E253" s="528">
        <f t="shared" si="95"/>
        <v>1240</v>
      </c>
      <c r="F253" s="141">
        <f t="shared" si="95"/>
        <v>1180</v>
      </c>
      <c r="G253" s="141">
        <f t="shared" si="95"/>
        <v>360</v>
      </c>
      <c r="H253" s="141">
        <f t="shared" si="95"/>
        <v>305</v>
      </c>
      <c r="I253" s="141">
        <f t="shared" si="95"/>
        <v>305</v>
      </c>
      <c r="J253" s="141">
        <f t="shared" si="95"/>
        <v>210</v>
      </c>
      <c r="K253" s="558">
        <f t="shared" si="95"/>
        <v>0</v>
      </c>
      <c r="L253" s="141">
        <f t="shared" si="95"/>
        <v>0</v>
      </c>
      <c r="M253" s="141">
        <f t="shared" si="95"/>
        <v>0</v>
      </c>
      <c r="N253" s="141">
        <f t="shared" si="95"/>
        <v>0</v>
      </c>
      <c r="O253" s="141">
        <f t="shared" si="95"/>
        <v>4</v>
      </c>
      <c r="P253" s="141">
        <f t="shared" si="95"/>
        <v>0</v>
      </c>
      <c r="Q253" s="141">
        <f t="shared" si="95"/>
        <v>0</v>
      </c>
      <c r="R253" s="141">
        <f t="shared" si="95"/>
        <v>0</v>
      </c>
      <c r="S253" s="141">
        <f t="shared" si="95"/>
        <v>0</v>
      </c>
      <c r="T253" s="141">
        <f t="shared" si="95"/>
        <v>0</v>
      </c>
      <c r="U253" s="141">
        <f t="shared" si="95"/>
        <v>665</v>
      </c>
      <c r="V253" s="141">
        <f t="shared" si="95"/>
        <v>0</v>
      </c>
      <c r="W253" s="141">
        <f t="shared" si="95"/>
        <v>0</v>
      </c>
      <c r="X253" s="528">
        <f t="shared" si="95"/>
        <v>0</v>
      </c>
      <c r="Y253" s="141"/>
    </row>
    <row r="254" spans="1:28" s="31" customFormat="1" x14ac:dyDescent="0.2">
      <c r="A254" s="135" t="s">
        <v>434</v>
      </c>
      <c r="B254" s="136" t="s">
        <v>433</v>
      </c>
      <c r="C254" s="926">
        <v>300</v>
      </c>
      <c r="D254" s="572"/>
      <c r="E254" s="832">
        <f>C254+D254</f>
        <v>300</v>
      </c>
      <c r="F254" s="137">
        <f>G254+H254+I254+J254</f>
        <v>350</v>
      </c>
      <c r="G254" s="137">
        <v>100</v>
      </c>
      <c r="H254" s="137">
        <v>100</v>
      </c>
      <c r="I254" s="137">
        <v>100</v>
      </c>
      <c r="J254" s="137">
        <v>50</v>
      </c>
      <c r="K254" s="567">
        <v>0</v>
      </c>
      <c r="L254" s="968">
        <v>0</v>
      </c>
      <c r="M254" s="968">
        <v>0</v>
      </c>
      <c r="N254" s="968">
        <v>0</v>
      </c>
      <c r="O254" s="47">
        <v>1</v>
      </c>
      <c r="P254" s="417"/>
      <c r="Q254" s="245"/>
      <c r="R254" s="240"/>
      <c r="S254" s="265"/>
      <c r="T254" s="239"/>
      <c r="U254" s="500">
        <f>G254+H254</f>
        <v>200</v>
      </c>
      <c r="Y254" s="500"/>
    </row>
    <row r="255" spans="1:28" s="31" customFormat="1" x14ac:dyDescent="0.2">
      <c r="A255" s="135" t="s">
        <v>432</v>
      </c>
      <c r="B255" s="136" t="s">
        <v>431</v>
      </c>
      <c r="C255" s="926">
        <v>400</v>
      </c>
      <c r="D255" s="572"/>
      <c r="E255" s="832">
        <f>C255+D255</f>
        <v>400</v>
      </c>
      <c r="F255" s="137">
        <f>G255+H255+I255+J255</f>
        <v>250</v>
      </c>
      <c r="G255" s="137">
        <v>100</v>
      </c>
      <c r="H255" s="137">
        <v>50</v>
      </c>
      <c r="I255" s="137">
        <v>50</v>
      </c>
      <c r="J255" s="137">
        <v>50</v>
      </c>
      <c r="K255" s="567">
        <v>0</v>
      </c>
      <c r="L255" s="968">
        <v>0</v>
      </c>
      <c r="M255" s="968">
        <v>0</v>
      </c>
      <c r="N255" s="968">
        <v>0</v>
      </c>
      <c r="O255" s="47">
        <v>1</v>
      </c>
      <c r="P255" s="417"/>
      <c r="Q255" s="293"/>
      <c r="R255" s="294"/>
      <c r="S255" s="265"/>
      <c r="T255" s="239"/>
      <c r="U255" s="500">
        <f t="shared" ref="U255:U263" si="96">G255+H255</f>
        <v>150</v>
      </c>
      <c r="Y255" s="500"/>
      <c r="Z255" s="530"/>
      <c r="AA255" s="428"/>
    </row>
    <row r="256" spans="1:28" s="31" customFormat="1" x14ac:dyDescent="0.2">
      <c r="A256" s="135" t="s">
        <v>430</v>
      </c>
      <c r="B256" s="136" t="s">
        <v>429</v>
      </c>
      <c r="C256" s="926">
        <v>520</v>
      </c>
      <c r="D256" s="572"/>
      <c r="E256" s="832">
        <f>C256+D256</f>
        <v>520</v>
      </c>
      <c r="F256" s="137">
        <f>G256+H256+I256+J256</f>
        <v>550</v>
      </c>
      <c r="G256" s="137">
        <v>150</v>
      </c>
      <c r="H256" s="137">
        <v>150</v>
      </c>
      <c r="I256" s="137">
        <v>150</v>
      </c>
      <c r="J256" s="137">
        <v>100</v>
      </c>
      <c r="K256" s="567">
        <v>0</v>
      </c>
      <c r="L256" s="968">
        <v>0</v>
      </c>
      <c r="M256" s="968">
        <v>0</v>
      </c>
      <c r="N256" s="968">
        <v>0</v>
      </c>
      <c r="O256" s="47">
        <v>1</v>
      </c>
      <c r="P256" s="417"/>
      <c r="Q256" s="291"/>
      <c r="R256" s="264"/>
      <c r="S256" s="265"/>
      <c r="T256" s="239"/>
      <c r="U256" s="500">
        <f t="shared" si="96"/>
        <v>300</v>
      </c>
      <c r="Y256" s="500"/>
    </row>
    <row r="257" spans="1:27" s="31" customFormat="1" x14ac:dyDescent="0.2">
      <c r="A257" s="135" t="s">
        <v>428</v>
      </c>
      <c r="B257" s="136" t="s">
        <v>427</v>
      </c>
      <c r="C257" s="926">
        <v>20</v>
      </c>
      <c r="D257" s="572"/>
      <c r="E257" s="832">
        <f>C257+D257</f>
        <v>20</v>
      </c>
      <c r="F257" s="137">
        <f>G257+H257+I257+J257</f>
        <v>30</v>
      </c>
      <c r="G257" s="137">
        <v>10</v>
      </c>
      <c r="H257" s="137">
        <v>5</v>
      </c>
      <c r="I257" s="137">
        <v>5</v>
      </c>
      <c r="J257" s="137">
        <v>10</v>
      </c>
      <c r="K257" s="567">
        <v>0</v>
      </c>
      <c r="L257" s="968">
        <v>0</v>
      </c>
      <c r="M257" s="968">
        <v>0</v>
      </c>
      <c r="N257" s="968">
        <v>0</v>
      </c>
      <c r="O257" s="47">
        <v>1</v>
      </c>
      <c r="P257" s="417"/>
      <c r="Q257" s="245"/>
      <c r="R257" s="264"/>
      <c r="S257" s="265"/>
      <c r="T257" s="239"/>
      <c r="U257" s="500">
        <f t="shared" si="96"/>
        <v>15</v>
      </c>
      <c r="Y257" s="500"/>
    </row>
    <row r="258" spans="1:27" s="44" customFormat="1" x14ac:dyDescent="0.2">
      <c r="A258" s="139" t="s">
        <v>426</v>
      </c>
      <c r="B258" s="140" t="s">
        <v>425</v>
      </c>
      <c r="C258" s="911">
        <f t="shared" ref="C258:N258" si="97">C259+C260+C261</f>
        <v>135</v>
      </c>
      <c r="D258" s="558">
        <f t="shared" si="97"/>
        <v>0</v>
      </c>
      <c r="E258" s="528">
        <f t="shared" si="97"/>
        <v>135</v>
      </c>
      <c r="F258" s="141">
        <f t="shared" si="97"/>
        <v>70</v>
      </c>
      <c r="G258" s="141">
        <f t="shared" si="97"/>
        <v>40</v>
      </c>
      <c r="H258" s="141">
        <f t="shared" si="97"/>
        <v>30</v>
      </c>
      <c r="I258" s="141">
        <f t="shared" si="97"/>
        <v>0</v>
      </c>
      <c r="J258" s="141">
        <f t="shared" si="97"/>
        <v>0</v>
      </c>
      <c r="K258" s="574">
        <f t="shared" si="97"/>
        <v>0</v>
      </c>
      <c r="L258" s="42">
        <f t="shared" si="97"/>
        <v>0</v>
      </c>
      <c r="M258" s="42">
        <f t="shared" si="97"/>
        <v>0</v>
      </c>
      <c r="N258" s="42">
        <f t="shared" si="97"/>
        <v>0</v>
      </c>
      <c r="O258" s="45"/>
      <c r="P258" s="417"/>
      <c r="Q258" s="245"/>
      <c r="R258" s="238"/>
      <c r="S258" s="238"/>
      <c r="T258" s="238"/>
      <c r="U258" s="503">
        <f t="shared" si="96"/>
        <v>70</v>
      </c>
      <c r="Y258" s="500"/>
    </row>
    <row r="259" spans="1:27" s="31" customFormat="1" x14ac:dyDescent="0.2">
      <c r="A259" s="135" t="s">
        <v>424</v>
      </c>
      <c r="B259" s="136" t="s">
        <v>423</v>
      </c>
      <c r="C259" s="926">
        <v>15</v>
      </c>
      <c r="D259" s="571"/>
      <c r="E259" s="832">
        <f>C259+D259</f>
        <v>15</v>
      </c>
      <c r="F259" s="137">
        <f>G259+H259+I259+J259</f>
        <v>10</v>
      </c>
      <c r="G259" s="137">
        <v>5</v>
      </c>
      <c r="H259" s="137">
        <v>5</v>
      </c>
      <c r="I259" s="137">
        <v>0</v>
      </c>
      <c r="J259" s="137">
        <v>0</v>
      </c>
      <c r="K259" s="567">
        <v>0</v>
      </c>
      <c r="L259" s="968">
        <v>0</v>
      </c>
      <c r="M259" s="968">
        <v>0</v>
      </c>
      <c r="N259" s="968">
        <v>0</v>
      </c>
      <c r="O259" s="47">
        <v>1</v>
      </c>
      <c r="P259" s="417"/>
      <c r="Q259" s="244"/>
      <c r="R259" s="239"/>
      <c r="S259" s="239"/>
      <c r="T259" s="239"/>
      <c r="U259" s="500">
        <f t="shared" si="96"/>
        <v>10</v>
      </c>
      <c r="Y259" s="500"/>
    </row>
    <row r="260" spans="1:27" s="31" customFormat="1" x14ac:dyDescent="0.2">
      <c r="A260" s="135" t="s">
        <v>422</v>
      </c>
      <c r="B260" s="136" t="s">
        <v>421</v>
      </c>
      <c r="C260" s="926">
        <v>20</v>
      </c>
      <c r="D260" s="571"/>
      <c r="E260" s="832">
        <f>C260+D260</f>
        <v>20</v>
      </c>
      <c r="F260" s="137">
        <f>G260+H260+I260+J260</f>
        <v>10</v>
      </c>
      <c r="G260" s="137">
        <v>10</v>
      </c>
      <c r="H260" s="137">
        <v>0</v>
      </c>
      <c r="I260" s="137">
        <v>0</v>
      </c>
      <c r="J260" s="137">
        <v>0</v>
      </c>
      <c r="K260" s="567">
        <v>0</v>
      </c>
      <c r="L260" s="968">
        <v>0</v>
      </c>
      <c r="M260" s="968">
        <v>0</v>
      </c>
      <c r="N260" s="96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6"/>
        <v>10</v>
      </c>
      <c r="Y260" s="500"/>
    </row>
    <row r="261" spans="1:27" s="31" customFormat="1" x14ac:dyDescent="0.2">
      <c r="A261" s="135" t="s">
        <v>420</v>
      </c>
      <c r="B261" s="136" t="s">
        <v>419</v>
      </c>
      <c r="C261" s="929">
        <v>100</v>
      </c>
      <c r="D261" s="562"/>
      <c r="E261" s="834">
        <f>C261+D261</f>
        <v>100</v>
      </c>
      <c r="F261" s="137">
        <f>G261+H261+I261+J261</f>
        <v>50</v>
      </c>
      <c r="G261" s="222">
        <v>25</v>
      </c>
      <c r="H261" s="137">
        <v>25</v>
      </c>
      <c r="I261" s="137">
        <v>0</v>
      </c>
      <c r="J261" s="137">
        <v>0</v>
      </c>
      <c r="K261" s="567">
        <v>0</v>
      </c>
      <c r="L261" s="968">
        <v>0</v>
      </c>
      <c r="M261" s="968">
        <v>0</v>
      </c>
      <c r="N261" s="96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6"/>
        <v>50</v>
      </c>
      <c r="Y261" s="500"/>
    </row>
    <row r="262" spans="1:27" s="44" customFormat="1" x14ac:dyDescent="0.2">
      <c r="A262" s="139" t="s">
        <v>418</v>
      </c>
      <c r="B262" s="140" t="s">
        <v>417</v>
      </c>
      <c r="C262" s="911">
        <f t="shared" ref="C262:N262" si="98">C263+C264</f>
        <v>8</v>
      </c>
      <c r="D262" s="558">
        <f t="shared" si="98"/>
        <v>0</v>
      </c>
      <c r="E262" s="528">
        <f t="shared" si="98"/>
        <v>8</v>
      </c>
      <c r="F262" s="141">
        <f t="shared" si="98"/>
        <v>8</v>
      </c>
      <c r="G262" s="141">
        <f t="shared" si="98"/>
        <v>2</v>
      </c>
      <c r="H262" s="141">
        <f t="shared" si="98"/>
        <v>2</v>
      </c>
      <c r="I262" s="141">
        <f t="shared" si="98"/>
        <v>2</v>
      </c>
      <c r="J262" s="141">
        <f t="shared" si="98"/>
        <v>2</v>
      </c>
      <c r="K262" s="574">
        <f t="shared" si="98"/>
        <v>0</v>
      </c>
      <c r="L262" s="42">
        <f t="shared" si="98"/>
        <v>0</v>
      </c>
      <c r="M262" s="42">
        <f t="shared" si="98"/>
        <v>0</v>
      </c>
      <c r="N262" s="42">
        <f t="shared" si="98"/>
        <v>0</v>
      </c>
      <c r="O262" s="45"/>
      <c r="P262" s="417"/>
      <c r="Q262" s="245"/>
      <c r="R262" s="238"/>
      <c r="S262" s="238"/>
      <c r="T262" s="238"/>
      <c r="U262" s="503">
        <f t="shared" si="96"/>
        <v>4</v>
      </c>
      <c r="Y262" s="500"/>
    </row>
    <row r="263" spans="1:27" s="31" customFormat="1" ht="13.5" thickBot="1" x14ac:dyDescent="0.25">
      <c r="A263" s="135" t="s">
        <v>416</v>
      </c>
      <c r="B263" s="136" t="s">
        <v>415</v>
      </c>
      <c r="C263" s="924">
        <v>8</v>
      </c>
      <c r="D263" s="571"/>
      <c r="E263" s="832">
        <f t="shared" ref="E263:E278" si="99">C263+D263</f>
        <v>8</v>
      </c>
      <c r="F263" s="137">
        <f t="shared" ref="F263:F278" si="100">G263+H263+I263+J263</f>
        <v>8</v>
      </c>
      <c r="G263" s="137">
        <v>2</v>
      </c>
      <c r="H263" s="137">
        <v>2</v>
      </c>
      <c r="I263" s="137">
        <v>2</v>
      </c>
      <c r="J263" s="137">
        <v>2</v>
      </c>
      <c r="K263" s="567">
        <v>0</v>
      </c>
      <c r="L263" s="968">
        <v>0</v>
      </c>
      <c r="M263" s="968">
        <v>0</v>
      </c>
      <c r="N263" s="968">
        <v>0</v>
      </c>
      <c r="O263" s="47">
        <v>1</v>
      </c>
      <c r="P263" s="417"/>
      <c r="Q263" s="244"/>
      <c r="R263" s="239"/>
      <c r="S263" s="239"/>
      <c r="T263" s="239"/>
      <c r="U263" s="500">
        <f t="shared" si="96"/>
        <v>4</v>
      </c>
      <c r="Y263" s="500"/>
    </row>
    <row r="264" spans="1:27" s="31" customFormat="1" ht="13.5" hidden="1" thickBot="1" x14ac:dyDescent="0.25">
      <c r="A264" s="629" t="s">
        <v>414</v>
      </c>
      <c r="B264" s="630" t="s">
        <v>413</v>
      </c>
      <c r="C264" s="631"/>
      <c r="D264" s="28"/>
      <c r="E264" s="28">
        <f t="shared" si="99"/>
        <v>0</v>
      </c>
      <c r="F264" s="631">
        <f t="shared" si="100"/>
        <v>0</v>
      </c>
      <c r="G264" s="631"/>
      <c r="H264" s="631"/>
      <c r="I264" s="631"/>
      <c r="J264" s="631"/>
      <c r="K264" s="28">
        <v>0</v>
      </c>
      <c r="L264" s="28">
        <v>0</v>
      </c>
      <c r="M264" s="28">
        <v>0</v>
      </c>
      <c r="N264" s="28">
        <v>0</v>
      </c>
      <c r="O264" s="47">
        <v>1</v>
      </c>
      <c r="Q264" s="393">
        <v>70</v>
      </c>
    </row>
    <row r="265" spans="1:27" s="44" customFormat="1" ht="13.5" thickBot="1" x14ac:dyDescent="0.25">
      <c r="A265" s="139" t="s">
        <v>412</v>
      </c>
      <c r="B265" s="140" t="s">
        <v>411</v>
      </c>
      <c r="C265" s="927">
        <v>30</v>
      </c>
      <c r="D265" s="558"/>
      <c r="E265" s="528">
        <f t="shared" si="99"/>
        <v>30</v>
      </c>
      <c r="F265" s="141">
        <f t="shared" si="100"/>
        <v>30</v>
      </c>
      <c r="G265" s="141">
        <v>10</v>
      </c>
      <c r="H265" s="141">
        <v>0</v>
      </c>
      <c r="I265" s="141">
        <v>10</v>
      </c>
      <c r="J265" s="141">
        <v>10</v>
      </c>
      <c r="K265" s="574">
        <v>0</v>
      </c>
      <c r="L265" s="42">
        <v>0</v>
      </c>
      <c r="M265" s="42">
        <v>0</v>
      </c>
      <c r="N265" s="42">
        <v>0</v>
      </c>
      <c r="O265" s="45">
        <v>1</v>
      </c>
      <c r="P265" s="417"/>
      <c r="Q265" s="245"/>
      <c r="R265" s="238"/>
      <c r="S265" s="238"/>
      <c r="T265" s="238"/>
      <c r="U265" s="502">
        <f>G265+H265</f>
        <v>10</v>
      </c>
      <c r="Y265" s="500"/>
    </row>
    <row r="266" spans="1:27" s="44" customFormat="1" ht="13.5" hidden="1" thickBot="1" x14ac:dyDescent="0.25">
      <c r="A266" s="632" t="s">
        <v>410</v>
      </c>
      <c r="B266" s="633" t="s">
        <v>409</v>
      </c>
      <c r="C266" s="634"/>
      <c r="D266" s="24"/>
      <c r="E266" s="24">
        <f t="shared" si="99"/>
        <v>0</v>
      </c>
      <c r="F266" s="634">
        <f t="shared" si="100"/>
        <v>0</v>
      </c>
      <c r="G266" s="634"/>
      <c r="H266" s="634"/>
      <c r="I266" s="634"/>
      <c r="J266" s="634"/>
      <c r="K266" s="24">
        <v>0</v>
      </c>
      <c r="L266" s="24">
        <v>0</v>
      </c>
      <c r="M266" s="24">
        <v>0</v>
      </c>
      <c r="N266" s="24">
        <v>0</v>
      </c>
      <c r="O266" s="45">
        <v>1</v>
      </c>
      <c r="Q266" s="393">
        <v>15</v>
      </c>
    </row>
    <row r="267" spans="1:27" s="44" customFormat="1" x14ac:dyDescent="0.2">
      <c r="A267" s="139" t="s">
        <v>408</v>
      </c>
      <c r="B267" s="140" t="s">
        <v>407</v>
      </c>
      <c r="C267" s="930">
        <v>2</v>
      </c>
      <c r="D267" s="558"/>
      <c r="E267" s="528">
        <f t="shared" si="99"/>
        <v>2</v>
      </c>
      <c r="F267" s="141">
        <f t="shared" si="100"/>
        <v>2</v>
      </c>
      <c r="G267" s="141">
        <v>1</v>
      </c>
      <c r="H267" s="141">
        <v>0</v>
      </c>
      <c r="I267" s="141">
        <v>0</v>
      </c>
      <c r="J267" s="141">
        <v>1</v>
      </c>
      <c r="K267" s="57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  <c r="U267" s="502">
        <f>G267+H267</f>
        <v>1</v>
      </c>
      <c r="Y267" s="500"/>
      <c r="AA267" s="537"/>
    </row>
    <row r="268" spans="1:27" s="44" customFormat="1" x14ac:dyDescent="0.2">
      <c r="A268" s="139" t="s">
        <v>406</v>
      </c>
      <c r="B268" s="140" t="s">
        <v>405</v>
      </c>
      <c r="C268" s="911">
        <v>5</v>
      </c>
      <c r="D268" s="558"/>
      <c r="E268" s="528">
        <f t="shared" si="99"/>
        <v>5</v>
      </c>
      <c r="F268" s="141">
        <f t="shared" si="100"/>
        <v>2</v>
      </c>
      <c r="G268" s="141">
        <v>2</v>
      </c>
      <c r="H268" s="141">
        <v>0</v>
      </c>
      <c r="I268" s="141">
        <v>0</v>
      </c>
      <c r="J268" s="141">
        <v>0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 t="shared" ref="U268:U270" si="101">G268+H268</f>
        <v>2</v>
      </c>
      <c r="Y268" s="500"/>
      <c r="AA268" s="537"/>
    </row>
    <row r="269" spans="1:27" s="44" customFormat="1" x14ac:dyDescent="0.2">
      <c r="A269" s="139" t="s">
        <v>404</v>
      </c>
      <c r="B269" s="140" t="s">
        <v>403</v>
      </c>
      <c r="C269" s="911">
        <v>40</v>
      </c>
      <c r="D269" s="558"/>
      <c r="E269" s="528">
        <f t="shared" si="99"/>
        <v>40</v>
      </c>
      <c r="F269" s="141">
        <f t="shared" si="100"/>
        <v>25</v>
      </c>
      <c r="G269" s="141">
        <v>10</v>
      </c>
      <c r="H269" s="141">
        <v>5</v>
      </c>
      <c r="I269" s="141">
        <v>5</v>
      </c>
      <c r="J269" s="141">
        <v>5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si="101"/>
        <v>15</v>
      </c>
      <c r="Y269" s="500"/>
      <c r="Z269" s="531"/>
      <c r="AA269" s="407"/>
    </row>
    <row r="270" spans="1:27" s="44" customFormat="1" ht="13.5" thickBot="1" x14ac:dyDescent="0.25">
      <c r="A270" s="139" t="s">
        <v>402</v>
      </c>
      <c r="B270" s="140" t="s">
        <v>401</v>
      </c>
      <c r="C270" s="912">
        <v>25</v>
      </c>
      <c r="D270" s="558"/>
      <c r="E270" s="528">
        <f t="shared" si="99"/>
        <v>25</v>
      </c>
      <c r="F270" s="141">
        <f t="shared" si="100"/>
        <v>25</v>
      </c>
      <c r="G270" s="141">
        <v>10</v>
      </c>
      <c r="H270" s="141">
        <v>5</v>
      </c>
      <c r="I270" s="141">
        <v>5</v>
      </c>
      <c r="J270" s="141">
        <v>5</v>
      </c>
      <c r="K270" s="57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1"/>
        <v>15</v>
      </c>
      <c r="Y270" s="500"/>
      <c r="AA270" s="537"/>
    </row>
    <row r="271" spans="1:27" s="44" customFormat="1" hidden="1" x14ac:dyDescent="0.2">
      <c r="A271" s="635" t="s">
        <v>400</v>
      </c>
      <c r="B271" s="636" t="s">
        <v>399</v>
      </c>
      <c r="C271" s="637"/>
      <c r="D271" s="24"/>
      <c r="E271" s="24">
        <f t="shared" si="99"/>
        <v>0</v>
      </c>
      <c r="F271" s="637">
        <f t="shared" si="100"/>
        <v>0</v>
      </c>
      <c r="G271" s="637"/>
      <c r="H271" s="637"/>
      <c r="I271" s="637"/>
      <c r="J271" s="637"/>
      <c r="K271" s="24">
        <v>0</v>
      </c>
      <c r="L271" s="24">
        <v>0</v>
      </c>
      <c r="M271" s="24">
        <v>0</v>
      </c>
      <c r="N271" s="24">
        <v>0</v>
      </c>
      <c r="O271" s="45">
        <v>1</v>
      </c>
      <c r="Q271" s="394">
        <v>24</v>
      </c>
    </row>
    <row r="272" spans="1:27" s="18" customFormat="1" hidden="1" x14ac:dyDescent="0.2">
      <c r="A272" s="22" t="s">
        <v>398</v>
      </c>
      <c r="B272" s="21" t="s">
        <v>397</v>
      </c>
      <c r="C272" s="20"/>
      <c r="D272" s="20"/>
      <c r="E272" s="20">
        <f t="shared" si="99"/>
        <v>0</v>
      </c>
      <c r="F272" s="20">
        <f t="shared" si="100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3">
        <v>24</v>
      </c>
    </row>
    <row r="273" spans="1:27" s="18" customFormat="1" hidden="1" x14ac:dyDescent="0.2">
      <c r="A273" s="22" t="s">
        <v>396</v>
      </c>
      <c r="B273" s="21" t="s">
        <v>395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6">
        <v>0</v>
      </c>
    </row>
    <row r="274" spans="1:27" s="18" customFormat="1" ht="25.5" hidden="1" x14ac:dyDescent="0.2">
      <c r="A274" s="22" t="s">
        <v>394</v>
      </c>
      <c r="B274" s="21" t="s">
        <v>393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7" s="18" customFormat="1" hidden="1" x14ac:dyDescent="0.2">
      <c r="A275" s="22" t="s">
        <v>392</v>
      </c>
      <c r="B275" s="21" t="s">
        <v>391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3">
        <v>0</v>
      </c>
    </row>
    <row r="276" spans="1:27" s="18" customFormat="1" hidden="1" x14ac:dyDescent="0.2">
      <c r="A276" s="22" t="s">
        <v>390</v>
      </c>
      <c r="B276" s="21" t="s">
        <v>389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132">
        <v>0</v>
      </c>
    </row>
    <row r="277" spans="1:27" s="18" customFormat="1" hidden="1" x14ac:dyDescent="0.2">
      <c r="A277" s="22" t="s">
        <v>388</v>
      </c>
      <c r="B277" s="21" t="s">
        <v>387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</row>
    <row r="278" spans="1:27" s="18" customFormat="1" hidden="1" x14ac:dyDescent="0.2">
      <c r="A278" s="22" t="s">
        <v>386</v>
      </c>
      <c r="B278" s="21" t="s">
        <v>385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7" s="18" customFormat="1" hidden="1" x14ac:dyDescent="0.2">
      <c r="A279" s="22" t="s">
        <v>384</v>
      </c>
      <c r="B279" s="21" t="s">
        <v>383</v>
      </c>
      <c r="C279" s="20">
        <f t="shared" ref="C279:N279" si="102">C280+C281</f>
        <v>0</v>
      </c>
      <c r="D279" s="20">
        <f t="shared" si="102"/>
        <v>0</v>
      </c>
      <c r="E279" s="20">
        <f t="shared" si="102"/>
        <v>0</v>
      </c>
      <c r="F279" s="20">
        <f t="shared" si="102"/>
        <v>0</v>
      </c>
      <c r="G279" s="20">
        <f t="shared" si="102"/>
        <v>0</v>
      </c>
      <c r="H279" s="20">
        <f t="shared" si="102"/>
        <v>0</v>
      </c>
      <c r="I279" s="20">
        <f t="shared" si="102"/>
        <v>0</v>
      </c>
      <c r="J279" s="20">
        <f t="shared" si="102"/>
        <v>0</v>
      </c>
      <c r="K279" s="20">
        <f t="shared" si="102"/>
        <v>0</v>
      </c>
      <c r="L279" s="20">
        <f t="shared" si="102"/>
        <v>0</v>
      </c>
      <c r="M279" s="20">
        <f t="shared" si="102"/>
        <v>0</v>
      </c>
      <c r="N279" s="20">
        <f t="shared" si="102"/>
        <v>0</v>
      </c>
      <c r="O279" s="19"/>
    </row>
    <row r="280" spans="1:27" hidden="1" x14ac:dyDescent="0.2">
      <c r="A280" s="17" t="s">
        <v>382</v>
      </c>
      <c r="B280" s="16" t="s">
        <v>381</v>
      </c>
      <c r="C280" s="15"/>
      <c r="D280" s="15"/>
      <c r="E280" s="15">
        <f>C280+D280</f>
        <v>0</v>
      </c>
      <c r="F280" s="15">
        <f>G280+H280+I280+J280</f>
        <v>0</v>
      </c>
      <c r="G280" s="15"/>
      <c r="H280" s="15"/>
      <c r="I280" s="15"/>
      <c r="J280" s="15"/>
      <c r="K280" s="15">
        <v>0</v>
      </c>
      <c r="L280" s="15">
        <v>0</v>
      </c>
      <c r="M280" s="15">
        <v>0</v>
      </c>
      <c r="N280" s="15">
        <v>0</v>
      </c>
      <c r="O280" s="2">
        <v>1</v>
      </c>
    </row>
    <row r="281" spans="1:27" hidden="1" x14ac:dyDescent="0.2">
      <c r="A281" s="17" t="s">
        <v>380</v>
      </c>
      <c r="B281" s="16" t="s">
        <v>379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7" s="18" customFormat="1" ht="25.5" hidden="1" x14ac:dyDescent="0.2">
      <c r="A282" s="22" t="s">
        <v>378</v>
      </c>
      <c r="B282" s="21" t="s">
        <v>377</v>
      </c>
      <c r="C282" s="20"/>
      <c r="D282" s="20"/>
      <c r="E282" s="15">
        <f>C282+D282</f>
        <v>0</v>
      </c>
      <c r="F282" s="15">
        <f>G282+H282+I282+J282</f>
        <v>0</v>
      </c>
      <c r="G282" s="20"/>
      <c r="H282" s="20"/>
      <c r="I282" s="20"/>
      <c r="J282" s="20"/>
      <c r="K282" s="20">
        <v>0</v>
      </c>
      <c r="L282" s="20">
        <v>0</v>
      </c>
      <c r="M282" s="20">
        <v>0</v>
      </c>
      <c r="N282" s="20">
        <v>0</v>
      </c>
      <c r="O282" s="19">
        <v>1</v>
      </c>
    </row>
    <row r="283" spans="1:27" s="18" customFormat="1" ht="13.5" hidden="1" thickBot="1" x14ac:dyDescent="0.25">
      <c r="A283" s="600" t="s">
        <v>376</v>
      </c>
      <c r="B283" s="601" t="s">
        <v>375</v>
      </c>
      <c r="C283" s="602"/>
      <c r="D283" s="20"/>
      <c r="E283" s="15">
        <f>C283+D283</f>
        <v>0</v>
      </c>
      <c r="F283" s="593">
        <f>G283+H283+I283+J283</f>
        <v>0</v>
      </c>
      <c r="G283" s="602"/>
      <c r="H283" s="602"/>
      <c r="I283" s="602"/>
      <c r="J283" s="602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7" s="18" customFormat="1" x14ac:dyDescent="0.2">
      <c r="A284" s="139" t="s">
        <v>374</v>
      </c>
      <c r="B284" s="140" t="s">
        <v>373</v>
      </c>
      <c r="C284" s="930">
        <f t="shared" ref="C284:N284" si="103">C285+C286+C287+C288+C289+C290+C291+C292</f>
        <v>44</v>
      </c>
      <c r="D284" s="558">
        <f t="shared" si="103"/>
        <v>0</v>
      </c>
      <c r="E284" s="528">
        <f t="shared" si="103"/>
        <v>44</v>
      </c>
      <c r="F284" s="141">
        <f t="shared" si="103"/>
        <v>39</v>
      </c>
      <c r="G284" s="141">
        <f t="shared" si="103"/>
        <v>16</v>
      </c>
      <c r="H284" s="141">
        <f t="shared" si="103"/>
        <v>7</v>
      </c>
      <c r="I284" s="141">
        <f t="shared" si="103"/>
        <v>7</v>
      </c>
      <c r="J284" s="141">
        <f t="shared" si="103"/>
        <v>9</v>
      </c>
      <c r="K284" s="570">
        <f t="shared" si="103"/>
        <v>0</v>
      </c>
      <c r="L284" s="42">
        <f t="shared" si="103"/>
        <v>0</v>
      </c>
      <c r="M284" s="42">
        <f t="shared" si="103"/>
        <v>0</v>
      </c>
      <c r="N284" s="42">
        <f t="shared" si="103"/>
        <v>0</v>
      </c>
      <c r="O284" s="19"/>
      <c r="P284" s="417"/>
      <c r="Q284" s="245"/>
      <c r="R284" s="238"/>
      <c r="S284" s="238"/>
      <c r="T284" s="238"/>
      <c r="U284" s="501">
        <f>G284+H284</f>
        <v>23</v>
      </c>
      <c r="Y284" s="500"/>
      <c r="AA284" s="537"/>
    </row>
    <row r="285" spans="1:27" ht="13.5" thickBot="1" x14ac:dyDescent="0.25">
      <c r="A285" s="135" t="s">
        <v>372</v>
      </c>
      <c r="B285" s="136" t="s">
        <v>371</v>
      </c>
      <c r="C285" s="924">
        <v>4</v>
      </c>
      <c r="D285" s="561"/>
      <c r="E285" s="832">
        <f t="shared" ref="E285:E292" si="104">C285+D285</f>
        <v>4</v>
      </c>
      <c r="F285" s="137">
        <f t="shared" ref="F285:F292" si="105">G285+H285+I285+J285</f>
        <v>4</v>
      </c>
      <c r="G285" s="137">
        <v>1</v>
      </c>
      <c r="H285" s="137">
        <v>1</v>
      </c>
      <c r="I285" s="137">
        <v>1</v>
      </c>
      <c r="J285" s="137">
        <v>1</v>
      </c>
      <c r="K285" s="568">
        <v>0</v>
      </c>
      <c r="L285" s="968">
        <v>0</v>
      </c>
      <c r="M285" s="968">
        <v>0</v>
      </c>
      <c r="N285" s="968">
        <v>0</v>
      </c>
      <c r="O285" s="2">
        <v>1</v>
      </c>
      <c r="P285" s="417"/>
      <c r="Q285" s="244"/>
      <c r="R285" s="239"/>
      <c r="S285" s="239"/>
      <c r="T285" s="239"/>
      <c r="U285" s="499">
        <f>G285+H285</f>
        <v>2</v>
      </c>
      <c r="Y285" s="500"/>
      <c r="AA285" s="286"/>
    </row>
    <row r="286" spans="1:27" ht="13.5" hidden="1" thickBot="1" x14ac:dyDescent="0.25">
      <c r="A286" s="616" t="s">
        <v>370</v>
      </c>
      <c r="B286" s="617" t="s">
        <v>369</v>
      </c>
      <c r="C286" s="618"/>
      <c r="D286" s="15"/>
      <c r="E286" s="15">
        <f t="shared" si="104"/>
        <v>0</v>
      </c>
      <c r="F286" s="618">
        <f t="shared" si="105"/>
        <v>0</v>
      </c>
      <c r="G286" s="618"/>
      <c r="H286" s="618"/>
      <c r="I286" s="618"/>
      <c r="J286" s="618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27" ht="13.5" thickBot="1" x14ac:dyDescent="0.25">
      <c r="A287" s="135" t="s">
        <v>368</v>
      </c>
      <c r="B287" s="136" t="s">
        <v>367</v>
      </c>
      <c r="C287" s="925">
        <v>25</v>
      </c>
      <c r="D287" s="561">
        <v>0</v>
      </c>
      <c r="E287" s="832">
        <f t="shared" si="104"/>
        <v>25</v>
      </c>
      <c r="F287" s="137">
        <f t="shared" si="105"/>
        <v>25</v>
      </c>
      <c r="G287" s="137">
        <v>10</v>
      </c>
      <c r="H287" s="137">
        <v>5</v>
      </c>
      <c r="I287" s="137">
        <v>5</v>
      </c>
      <c r="J287" s="137">
        <v>5</v>
      </c>
      <c r="K287" s="568">
        <v>0</v>
      </c>
      <c r="L287" s="968">
        <v>0</v>
      </c>
      <c r="M287" s="968">
        <v>0</v>
      </c>
      <c r="N287" s="968">
        <v>0</v>
      </c>
      <c r="O287" s="2">
        <v>1</v>
      </c>
      <c r="P287" s="417"/>
      <c r="Q287" s="244"/>
      <c r="R287" s="239"/>
      <c r="S287" s="239"/>
      <c r="T287" s="239"/>
      <c r="U287" s="499">
        <f>G287+H287</f>
        <v>15</v>
      </c>
      <c r="Y287" s="500"/>
      <c r="AA287" s="286"/>
    </row>
    <row r="288" spans="1:27" hidden="1" x14ac:dyDescent="0.2">
      <c r="A288" s="619" t="s">
        <v>366</v>
      </c>
      <c r="B288" s="620" t="s">
        <v>365</v>
      </c>
      <c r="C288" s="621"/>
      <c r="D288" s="15"/>
      <c r="E288" s="15">
        <f t="shared" si="104"/>
        <v>0</v>
      </c>
      <c r="F288" s="621">
        <f t="shared" si="105"/>
        <v>0</v>
      </c>
      <c r="G288" s="621"/>
      <c r="H288" s="621"/>
      <c r="I288" s="621"/>
      <c r="J288" s="621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7" hidden="1" x14ac:dyDescent="0.2">
      <c r="A289" s="17" t="s">
        <v>364</v>
      </c>
      <c r="B289" s="16" t="s">
        <v>363</v>
      </c>
      <c r="C289" s="15"/>
      <c r="D289" s="15"/>
      <c r="E289" s="15">
        <f t="shared" si="104"/>
        <v>0</v>
      </c>
      <c r="F289" s="15">
        <f t="shared" si="105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idden="1" x14ac:dyDescent="0.2">
      <c r="A290" s="17" t="s">
        <v>362</v>
      </c>
      <c r="B290" s="16" t="s">
        <v>361</v>
      </c>
      <c r="C290" s="15"/>
      <c r="D290" s="15"/>
      <c r="E290" s="15">
        <f t="shared" si="104"/>
        <v>0</v>
      </c>
      <c r="F290" s="15">
        <f t="shared" si="105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t="13.5" hidden="1" thickBot="1" x14ac:dyDescent="0.25">
      <c r="A291" s="591" t="s">
        <v>360</v>
      </c>
      <c r="B291" s="592" t="s">
        <v>359</v>
      </c>
      <c r="C291" s="593"/>
      <c r="D291" s="15"/>
      <c r="E291" s="15">
        <f t="shared" si="104"/>
        <v>0</v>
      </c>
      <c r="F291" s="593">
        <f t="shared" si="105"/>
        <v>0</v>
      </c>
      <c r="G291" s="593"/>
      <c r="H291" s="593"/>
      <c r="I291" s="593"/>
      <c r="J291" s="593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7" ht="13.5" thickBot="1" x14ac:dyDescent="0.25">
      <c r="A292" s="135" t="s">
        <v>358</v>
      </c>
      <c r="B292" s="136" t="s">
        <v>357</v>
      </c>
      <c r="C292" s="925">
        <v>15</v>
      </c>
      <c r="D292" s="571"/>
      <c r="E292" s="832">
        <f t="shared" si="104"/>
        <v>15</v>
      </c>
      <c r="F292" s="137">
        <f t="shared" si="105"/>
        <v>10</v>
      </c>
      <c r="G292" s="137">
        <v>5</v>
      </c>
      <c r="H292" s="137">
        <v>1</v>
      </c>
      <c r="I292" s="137">
        <v>1</v>
      </c>
      <c r="J292" s="137">
        <v>3</v>
      </c>
      <c r="K292" s="568">
        <v>0</v>
      </c>
      <c r="L292" s="968">
        <v>0</v>
      </c>
      <c r="M292" s="968">
        <v>0</v>
      </c>
      <c r="N292" s="968">
        <v>0</v>
      </c>
      <c r="O292" s="2">
        <v>1</v>
      </c>
      <c r="P292" s="417"/>
      <c r="Q292" s="244"/>
      <c r="R292" s="239"/>
      <c r="S292" s="239"/>
      <c r="T292" s="239"/>
      <c r="U292" s="499">
        <f>G292+H292</f>
        <v>6</v>
      </c>
      <c r="Y292" s="500"/>
      <c r="AA292" s="286"/>
    </row>
    <row r="293" spans="1:27" s="8" customFormat="1" hidden="1" x14ac:dyDescent="0.2">
      <c r="A293" s="638" t="s">
        <v>356</v>
      </c>
      <c r="B293" s="639">
        <v>30</v>
      </c>
      <c r="C293" s="640">
        <f t="shared" ref="C293:N293" si="106">C294+C297+C302</f>
        <v>0</v>
      </c>
      <c r="D293" s="11">
        <f t="shared" si="106"/>
        <v>0</v>
      </c>
      <c r="E293" s="11">
        <f t="shared" si="106"/>
        <v>0</v>
      </c>
      <c r="F293" s="640">
        <f t="shared" si="106"/>
        <v>0</v>
      </c>
      <c r="G293" s="640">
        <f t="shared" si="106"/>
        <v>0</v>
      </c>
      <c r="H293" s="640">
        <f t="shared" si="106"/>
        <v>0</v>
      </c>
      <c r="I293" s="640">
        <f t="shared" si="106"/>
        <v>0</v>
      </c>
      <c r="J293" s="640">
        <f t="shared" si="106"/>
        <v>0</v>
      </c>
      <c r="K293" s="11">
        <f t="shared" si="106"/>
        <v>0</v>
      </c>
      <c r="L293" s="11">
        <f t="shared" si="106"/>
        <v>0</v>
      </c>
      <c r="M293" s="11">
        <f t="shared" si="106"/>
        <v>0</v>
      </c>
      <c r="N293" s="11">
        <f t="shared" si="106"/>
        <v>0</v>
      </c>
      <c r="O293" s="10"/>
    </row>
    <row r="294" spans="1:27" s="18" customFormat="1" hidden="1" x14ac:dyDescent="0.2">
      <c r="A294" s="22" t="s">
        <v>355</v>
      </c>
      <c r="B294" s="21" t="s">
        <v>354</v>
      </c>
      <c r="C294" s="20">
        <f t="shared" ref="C294:N294" si="107">C295+C296</f>
        <v>0</v>
      </c>
      <c r="D294" s="20">
        <f t="shared" si="107"/>
        <v>0</v>
      </c>
      <c r="E294" s="20">
        <f t="shared" si="107"/>
        <v>0</v>
      </c>
      <c r="F294" s="20">
        <f t="shared" si="107"/>
        <v>0</v>
      </c>
      <c r="G294" s="20">
        <f t="shared" si="107"/>
        <v>0</v>
      </c>
      <c r="H294" s="20">
        <f t="shared" si="107"/>
        <v>0</v>
      </c>
      <c r="I294" s="20">
        <f t="shared" si="107"/>
        <v>0</v>
      </c>
      <c r="J294" s="20">
        <f t="shared" si="107"/>
        <v>0</v>
      </c>
      <c r="K294" s="20">
        <f t="shared" si="107"/>
        <v>0</v>
      </c>
      <c r="L294" s="20">
        <f t="shared" si="107"/>
        <v>0</v>
      </c>
      <c r="M294" s="20">
        <f t="shared" si="107"/>
        <v>0</v>
      </c>
      <c r="N294" s="20">
        <f t="shared" si="107"/>
        <v>0</v>
      </c>
      <c r="O294" s="19"/>
    </row>
    <row r="295" spans="1:27" hidden="1" x14ac:dyDescent="0.2">
      <c r="A295" s="17" t="s">
        <v>353</v>
      </c>
      <c r="B295" s="16" t="s">
        <v>352</v>
      </c>
      <c r="C295" s="15"/>
      <c r="D295" s="15"/>
      <c r="E295" s="15">
        <f>C295+D295</f>
        <v>0</v>
      </c>
      <c r="F295" s="15">
        <f>G295+H295+I295+J295</f>
        <v>0</v>
      </c>
      <c r="G295" s="15"/>
      <c r="H295" s="15"/>
      <c r="I295" s="15"/>
      <c r="J295" s="15"/>
      <c r="K295" s="15">
        <v>0</v>
      </c>
      <c r="L295" s="15">
        <v>0</v>
      </c>
      <c r="M295" s="15">
        <v>0</v>
      </c>
      <c r="N295" s="15">
        <v>0</v>
      </c>
      <c r="O295" s="2">
        <v>1</v>
      </c>
    </row>
    <row r="296" spans="1:27" hidden="1" x14ac:dyDescent="0.2">
      <c r="A296" s="17" t="s">
        <v>351</v>
      </c>
      <c r="B296" s="16" t="s">
        <v>350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7" s="18" customFormat="1" hidden="1" x14ac:dyDescent="0.2">
      <c r="A297" s="22" t="s">
        <v>349</v>
      </c>
      <c r="B297" s="21" t="s">
        <v>348</v>
      </c>
      <c r="C297" s="20">
        <f t="shared" ref="C297:N297" si="108">C298+C299+C300+C301</f>
        <v>0</v>
      </c>
      <c r="D297" s="20">
        <f t="shared" si="108"/>
        <v>0</v>
      </c>
      <c r="E297" s="20">
        <f t="shared" si="108"/>
        <v>0</v>
      </c>
      <c r="F297" s="20">
        <f t="shared" si="108"/>
        <v>0</v>
      </c>
      <c r="G297" s="20">
        <f t="shared" si="108"/>
        <v>0</v>
      </c>
      <c r="H297" s="20">
        <f t="shared" si="108"/>
        <v>0</v>
      </c>
      <c r="I297" s="20">
        <f t="shared" si="108"/>
        <v>0</v>
      </c>
      <c r="J297" s="20">
        <f t="shared" si="108"/>
        <v>0</v>
      </c>
      <c r="K297" s="20">
        <f t="shared" si="108"/>
        <v>0</v>
      </c>
      <c r="L297" s="20">
        <f t="shared" si="108"/>
        <v>0</v>
      </c>
      <c r="M297" s="20">
        <f t="shared" si="108"/>
        <v>0</v>
      </c>
      <c r="N297" s="20">
        <f t="shared" si="108"/>
        <v>0</v>
      </c>
      <c r="O297" s="19"/>
    </row>
    <row r="298" spans="1:27" hidden="1" x14ac:dyDescent="0.2">
      <c r="A298" s="17" t="s">
        <v>347</v>
      </c>
      <c r="B298" s="16" t="s">
        <v>346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7" hidden="1" x14ac:dyDescent="0.2">
      <c r="A299" s="17" t="s">
        <v>345</v>
      </c>
      <c r="B299" s="16" t="s">
        <v>344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idden="1" x14ac:dyDescent="0.2">
      <c r="A300" s="17" t="s">
        <v>343</v>
      </c>
      <c r="B300" s="16" t="s">
        <v>342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hidden="1" x14ac:dyDescent="0.2">
      <c r="A301" s="17" t="s">
        <v>341</v>
      </c>
      <c r="B301" s="16" t="s">
        <v>340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7" s="18" customFormat="1" hidden="1" x14ac:dyDescent="0.2">
      <c r="A302" s="22" t="s">
        <v>339</v>
      </c>
      <c r="B302" s="21" t="s">
        <v>338</v>
      </c>
      <c r="C302" s="20">
        <f t="shared" ref="C302:N302" si="109">C303+C304+C305+C306</f>
        <v>0</v>
      </c>
      <c r="D302" s="20">
        <f t="shared" si="109"/>
        <v>0</v>
      </c>
      <c r="E302" s="20">
        <f t="shared" si="109"/>
        <v>0</v>
      </c>
      <c r="F302" s="20">
        <f t="shared" si="109"/>
        <v>0</v>
      </c>
      <c r="G302" s="20">
        <f t="shared" si="109"/>
        <v>0</v>
      </c>
      <c r="H302" s="20">
        <f t="shared" si="109"/>
        <v>0</v>
      </c>
      <c r="I302" s="20">
        <f t="shared" si="109"/>
        <v>0</v>
      </c>
      <c r="J302" s="20">
        <f t="shared" si="109"/>
        <v>0</v>
      </c>
      <c r="K302" s="20">
        <f t="shared" si="109"/>
        <v>0</v>
      </c>
      <c r="L302" s="20">
        <f t="shared" si="109"/>
        <v>0</v>
      </c>
      <c r="M302" s="20">
        <f t="shared" si="109"/>
        <v>0</v>
      </c>
      <c r="N302" s="20">
        <f t="shared" si="109"/>
        <v>0</v>
      </c>
      <c r="O302" s="19"/>
    </row>
    <row r="303" spans="1:27" hidden="1" x14ac:dyDescent="0.2">
      <c r="A303" s="17" t="s">
        <v>337</v>
      </c>
      <c r="B303" s="16" t="s">
        <v>336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7" hidden="1" x14ac:dyDescent="0.2">
      <c r="A304" s="17" t="s">
        <v>335</v>
      </c>
      <c r="B304" s="16" t="s">
        <v>334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333</v>
      </c>
      <c r="B305" s="16" t="s">
        <v>332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331</v>
      </c>
      <c r="B306" s="16" t="s">
        <v>330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s="8" customFormat="1" hidden="1" x14ac:dyDescent="0.2">
      <c r="A307" s="14" t="s">
        <v>329</v>
      </c>
      <c r="B307" s="13" t="s">
        <v>328</v>
      </c>
      <c r="C307" s="11">
        <f t="shared" ref="C307:N307" si="110">C308+C309+C310</f>
        <v>0</v>
      </c>
      <c r="D307" s="11">
        <f t="shared" si="110"/>
        <v>0</v>
      </c>
      <c r="E307" s="11">
        <f t="shared" si="110"/>
        <v>0</v>
      </c>
      <c r="F307" s="11">
        <f t="shared" si="110"/>
        <v>0</v>
      </c>
      <c r="G307" s="11">
        <f t="shared" si="110"/>
        <v>0</v>
      </c>
      <c r="H307" s="11">
        <f t="shared" si="110"/>
        <v>0</v>
      </c>
      <c r="I307" s="11">
        <f t="shared" si="110"/>
        <v>0</v>
      </c>
      <c r="J307" s="11">
        <f t="shared" si="110"/>
        <v>0</v>
      </c>
      <c r="K307" s="11">
        <f t="shared" si="110"/>
        <v>0</v>
      </c>
      <c r="L307" s="11">
        <f t="shared" si="110"/>
        <v>0</v>
      </c>
      <c r="M307" s="11">
        <f t="shared" si="110"/>
        <v>0</v>
      </c>
      <c r="N307" s="11">
        <f t="shared" si="110"/>
        <v>0</v>
      </c>
      <c r="O307" s="10"/>
    </row>
    <row r="308" spans="1:15" s="18" customFormat="1" hidden="1" x14ac:dyDescent="0.2">
      <c r="A308" s="22" t="s">
        <v>327</v>
      </c>
      <c r="B308" s="21" t="s">
        <v>326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18" customFormat="1" ht="25.5" hidden="1" x14ac:dyDescent="0.2">
      <c r="A309" s="22" t="s">
        <v>325</v>
      </c>
      <c r="B309" s="21" t="s">
        <v>324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idden="1" x14ac:dyDescent="0.2">
      <c r="A310" s="22" t="s">
        <v>323</v>
      </c>
      <c r="B310" s="21" t="s">
        <v>322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idden="1" x14ac:dyDescent="0.2">
      <c r="A311" s="14" t="s">
        <v>321</v>
      </c>
      <c r="B311" s="13" t="s">
        <v>320</v>
      </c>
      <c r="C311" s="11">
        <f t="shared" ref="C311:N311" si="111">C312</f>
        <v>0</v>
      </c>
      <c r="D311" s="11">
        <f t="shared" si="111"/>
        <v>0</v>
      </c>
      <c r="E311" s="11">
        <f t="shared" si="111"/>
        <v>0</v>
      </c>
      <c r="F311" s="11">
        <f t="shared" si="111"/>
        <v>0</v>
      </c>
      <c r="G311" s="11">
        <f t="shared" si="111"/>
        <v>0</v>
      </c>
      <c r="H311" s="11">
        <f t="shared" si="111"/>
        <v>0</v>
      </c>
      <c r="I311" s="11">
        <f t="shared" si="111"/>
        <v>0</v>
      </c>
      <c r="J311" s="11">
        <f t="shared" si="111"/>
        <v>0</v>
      </c>
      <c r="K311" s="11">
        <f t="shared" si="111"/>
        <v>0</v>
      </c>
      <c r="L311" s="11">
        <f t="shared" si="111"/>
        <v>0</v>
      </c>
      <c r="M311" s="11">
        <f t="shared" si="111"/>
        <v>0</v>
      </c>
      <c r="N311" s="11">
        <f t="shared" si="111"/>
        <v>0</v>
      </c>
      <c r="O311" s="10"/>
    </row>
    <row r="312" spans="1:15" s="18" customFormat="1" hidden="1" x14ac:dyDescent="0.2">
      <c r="A312" s="22" t="s">
        <v>319</v>
      </c>
      <c r="B312" s="21" t="s">
        <v>318</v>
      </c>
      <c r="C312" s="20"/>
      <c r="D312" s="20"/>
      <c r="E312" s="20">
        <f>C312+D312</f>
        <v>0</v>
      </c>
      <c r="F312" s="20">
        <f>G312+H312+I312+J312</f>
        <v>0</v>
      </c>
      <c r="G312" s="20"/>
      <c r="H312" s="20"/>
      <c r="I312" s="20"/>
      <c r="J312" s="20"/>
      <c r="K312" s="20">
        <v>0</v>
      </c>
      <c r="L312" s="20">
        <v>0</v>
      </c>
      <c r="M312" s="20">
        <v>0</v>
      </c>
      <c r="N312" s="20">
        <v>0</v>
      </c>
      <c r="O312" s="19">
        <v>1</v>
      </c>
    </row>
    <row r="313" spans="1:15" s="8" customFormat="1" ht="25.5" hidden="1" x14ac:dyDescent="0.2">
      <c r="A313" s="14" t="s">
        <v>317</v>
      </c>
      <c r="B313" s="13" t="s">
        <v>316</v>
      </c>
      <c r="C313" s="11">
        <f t="shared" ref="C313:N313" si="112">C314+C329</f>
        <v>0</v>
      </c>
      <c r="D313" s="11">
        <f t="shared" si="112"/>
        <v>0</v>
      </c>
      <c r="E313" s="11">
        <f t="shared" si="112"/>
        <v>0</v>
      </c>
      <c r="F313" s="11">
        <f t="shared" si="112"/>
        <v>0</v>
      </c>
      <c r="G313" s="11">
        <f t="shared" si="112"/>
        <v>0</v>
      </c>
      <c r="H313" s="11">
        <f t="shared" si="112"/>
        <v>0</v>
      </c>
      <c r="I313" s="11">
        <f t="shared" si="112"/>
        <v>0</v>
      </c>
      <c r="J313" s="11">
        <f t="shared" si="112"/>
        <v>0</v>
      </c>
      <c r="K313" s="11">
        <f t="shared" si="112"/>
        <v>0</v>
      </c>
      <c r="L313" s="11">
        <f t="shared" si="112"/>
        <v>0</v>
      </c>
      <c r="M313" s="11">
        <f t="shared" si="112"/>
        <v>0</v>
      </c>
      <c r="N313" s="11">
        <f t="shared" si="112"/>
        <v>0</v>
      </c>
      <c r="O313" s="10"/>
    </row>
    <row r="314" spans="1:15" s="18" customFormat="1" ht="38.25" hidden="1" x14ac:dyDescent="0.2">
      <c r="A314" s="22" t="s">
        <v>315</v>
      </c>
      <c r="B314" s="21" t="s">
        <v>314</v>
      </c>
      <c r="C314" s="20">
        <f t="shared" ref="C314:N314" si="113">C315+C316+C317+C318+C319+C320+C321+C322+C323+C324+C325+C326+C327+C328</f>
        <v>0</v>
      </c>
      <c r="D314" s="20">
        <f t="shared" si="113"/>
        <v>0</v>
      </c>
      <c r="E314" s="20">
        <f t="shared" si="113"/>
        <v>0</v>
      </c>
      <c r="F314" s="20">
        <f t="shared" si="113"/>
        <v>0</v>
      </c>
      <c r="G314" s="20">
        <f t="shared" si="113"/>
        <v>0</v>
      </c>
      <c r="H314" s="20">
        <f t="shared" si="113"/>
        <v>0</v>
      </c>
      <c r="I314" s="20">
        <f t="shared" si="113"/>
        <v>0</v>
      </c>
      <c r="J314" s="20">
        <f t="shared" si="113"/>
        <v>0</v>
      </c>
      <c r="K314" s="20">
        <f t="shared" si="113"/>
        <v>0</v>
      </c>
      <c r="L314" s="20">
        <f t="shared" si="113"/>
        <v>0</v>
      </c>
      <c r="M314" s="20">
        <f t="shared" si="113"/>
        <v>0</v>
      </c>
      <c r="N314" s="20">
        <f t="shared" si="113"/>
        <v>0</v>
      </c>
      <c r="O314" s="19"/>
    </row>
    <row r="315" spans="1:15" hidden="1" x14ac:dyDescent="0.2">
      <c r="A315" s="17" t="s">
        <v>313</v>
      </c>
      <c r="B315" s="16" t="s">
        <v>312</v>
      </c>
      <c r="C315" s="15"/>
      <c r="D315" s="15"/>
      <c r="E315" s="15">
        <f t="shared" ref="E315:E328" si="114">C315+D315</f>
        <v>0</v>
      </c>
      <c r="F315" s="15">
        <f t="shared" ref="F315:F328" si="115">G315+H315+I315+J315</f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idden="1" x14ac:dyDescent="0.2">
      <c r="A316" s="17" t="s">
        <v>311</v>
      </c>
      <c r="B316" s="16" t="s">
        <v>310</v>
      </c>
      <c r="C316" s="15"/>
      <c r="D316" s="15"/>
      <c r="E316" s="15">
        <f t="shared" si="114"/>
        <v>0</v>
      </c>
      <c r="F316" s="15">
        <f t="shared" si="115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309</v>
      </c>
      <c r="B317" s="16" t="s">
        <v>308</v>
      </c>
      <c r="C317" s="15"/>
      <c r="D317" s="15"/>
      <c r="E317" s="15">
        <f t="shared" si="114"/>
        <v>0</v>
      </c>
      <c r="F317" s="15">
        <f t="shared" si="11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307</v>
      </c>
      <c r="B318" s="16" t="s">
        <v>306</v>
      </c>
      <c r="C318" s="15"/>
      <c r="D318" s="15"/>
      <c r="E318" s="15">
        <f t="shared" si="114"/>
        <v>0</v>
      </c>
      <c r="F318" s="15">
        <f t="shared" si="11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305</v>
      </c>
      <c r="B319" s="16" t="s">
        <v>304</v>
      </c>
      <c r="C319" s="15"/>
      <c r="D319" s="15"/>
      <c r="E319" s="15">
        <f t="shared" si="114"/>
        <v>0</v>
      </c>
      <c r="F319" s="15">
        <f t="shared" si="11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303</v>
      </c>
      <c r="B320" s="16" t="s">
        <v>302</v>
      </c>
      <c r="C320" s="15"/>
      <c r="D320" s="15"/>
      <c r="E320" s="15">
        <f t="shared" si="114"/>
        <v>0</v>
      </c>
      <c r="F320" s="15">
        <f t="shared" si="11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301</v>
      </c>
      <c r="B321" s="16" t="s">
        <v>300</v>
      </c>
      <c r="C321" s="15"/>
      <c r="D321" s="15"/>
      <c r="E321" s="15">
        <f t="shared" si="114"/>
        <v>0</v>
      </c>
      <c r="F321" s="15">
        <f t="shared" si="11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idden="1" x14ac:dyDescent="0.2">
      <c r="A322" s="17" t="s">
        <v>299</v>
      </c>
      <c r="B322" s="16" t="s">
        <v>298</v>
      </c>
      <c r="C322" s="15"/>
      <c r="D322" s="15"/>
      <c r="E322" s="15">
        <f t="shared" si="114"/>
        <v>0</v>
      </c>
      <c r="F322" s="15">
        <f t="shared" si="11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25.5" hidden="1" x14ac:dyDescent="0.2">
      <c r="A323" s="17" t="s">
        <v>297</v>
      </c>
      <c r="B323" s="16" t="s">
        <v>296</v>
      </c>
      <c r="C323" s="15"/>
      <c r="D323" s="15"/>
      <c r="E323" s="15">
        <f t="shared" si="114"/>
        <v>0</v>
      </c>
      <c r="F323" s="15">
        <f t="shared" si="11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295</v>
      </c>
      <c r="B324" s="16" t="s">
        <v>294</v>
      </c>
      <c r="C324" s="15"/>
      <c r="D324" s="15"/>
      <c r="E324" s="15">
        <f t="shared" si="114"/>
        <v>0</v>
      </c>
      <c r="F324" s="15">
        <f t="shared" si="11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idden="1" x14ac:dyDescent="0.2">
      <c r="A325" s="17" t="s">
        <v>293</v>
      </c>
      <c r="B325" s="16" t="s">
        <v>292</v>
      </c>
      <c r="C325" s="15"/>
      <c r="D325" s="15"/>
      <c r="E325" s="15">
        <f t="shared" si="114"/>
        <v>0</v>
      </c>
      <c r="F325" s="15">
        <f t="shared" si="11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291</v>
      </c>
      <c r="B326" s="16" t="s">
        <v>290</v>
      </c>
      <c r="C326" s="15"/>
      <c r="D326" s="15"/>
      <c r="E326" s="15">
        <f t="shared" si="114"/>
        <v>0</v>
      </c>
      <c r="F326" s="15">
        <f t="shared" si="11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289</v>
      </c>
      <c r="B327" s="16" t="s">
        <v>288</v>
      </c>
      <c r="C327" s="15"/>
      <c r="D327" s="15"/>
      <c r="E327" s="15">
        <f t="shared" si="114"/>
        <v>0</v>
      </c>
      <c r="F327" s="15">
        <f t="shared" si="115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287</v>
      </c>
      <c r="B328" s="16" t="s">
        <v>286</v>
      </c>
      <c r="C328" s="15"/>
      <c r="D328" s="15"/>
      <c r="E328" s="15">
        <f t="shared" si="114"/>
        <v>0</v>
      </c>
      <c r="F328" s="15">
        <f t="shared" si="115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s="44" customFormat="1" hidden="1" x14ac:dyDescent="0.2">
      <c r="A329" s="27" t="s">
        <v>285</v>
      </c>
      <c r="B329" s="26" t="s">
        <v>284</v>
      </c>
      <c r="C329" s="24">
        <f t="shared" ref="C329:N329" si="116">C330+C331+C332</f>
        <v>0</v>
      </c>
      <c r="D329" s="24">
        <f t="shared" si="116"/>
        <v>0</v>
      </c>
      <c r="E329" s="24">
        <f t="shared" si="116"/>
        <v>0</v>
      </c>
      <c r="F329" s="24">
        <f t="shared" si="116"/>
        <v>0</v>
      </c>
      <c r="G329" s="24">
        <f t="shared" si="116"/>
        <v>0</v>
      </c>
      <c r="H329" s="24">
        <f t="shared" si="116"/>
        <v>0</v>
      </c>
      <c r="I329" s="24">
        <f t="shared" si="116"/>
        <v>0</v>
      </c>
      <c r="J329" s="24">
        <f t="shared" si="116"/>
        <v>0</v>
      </c>
      <c r="K329" s="24">
        <f t="shared" si="116"/>
        <v>0</v>
      </c>
      <c r="L329" s="24">
        <f t="shared" si="116"/>
        <v>0</v>
      </c>
      <c r="M329" s="24">
        <f t="shared" si="116"/>
        <v>0</v>
      </c>
      <c r="N329" s="24">
        <f t="shared" si="116"/>
        <v>0</v>
      </c>
      <c r="O329" s="45"/>
    </row>
    <row r="330" spans="1:15" s="31" customFormat="1" hidden="1" x14ac:dyDescent="0.2">
      <c r="A330" s="30" t="s">
        <v>283</v>
      </c>
      <c r="B330" s="29" t="s">
        <v>282</v>
      </c>
      <c r="C330" s="28"/>
      <c r="D330" s="28"/>
      <c r="E330" s="15">
        <f>C330+D330</f>
        <v>0</v>
      </c>
      <c r="F330" s="15">
        <f>G330+H330+I330+J330</f>
        <v>0</v>
      </c>
      <c r="G330" s="28"/>
      <c r="H330" s="28"/>
      <c r="I330" s="28"/>
      <c r="J330" s="28"/>
      <c r="K330" s="28">
        <v>0</v>
      </c>
      <c r="L330" s="28">
        <v>0</v>
      </c>
      <c r="M330" s="28">
        <v>0</v>
      </c>
      <c r="N330" s="28">
        <v>0</v>
      </c>
      <c r="O330" s="47">
        <v>2</v>
      </c>
    </row>
    <row r="331" spans="1:15" ht="25.5" hidden="1" x14ac:dyDescent="0.2">
      <c r="A331" s="17" t="s">
        <v>281</v>
      </c>
      <c r="B331" s="16" t="s">
        <v>280</v>
      </c>
      <c r="C331" s="15"/>
      <c r="D331" s="15"/>
      <c r="E331" s="15">
        <f>C331+D331</f>
        <v>0</v>
      </c>
      <c r="F331" s="15">
        <f>G331+H331+I331+J331</f>
        <v>0</v>
      </c>
      <c r="G331" s="15"/>
      <c r="H331" s="15"/>
      <c r="I331" s="15"/>
      <c r="J331" s="15"/>
      <c r="K331" s="15">
        <v>0</v>
      </c>
      <c r="L331" s="15">
        <v>0</v>
      </c>
      <c r="M331" s="15">
        <v>0</v>
      </c>
      <c r="N331" s="15">
        <v>0</v>
      </c>
      <c r="O331" s="2">
        <v>2</v>
      </c>
    </row>
    <row r="332" spans="1:15" hidden="1" x14ac:dyDescent="0.2">
      <c r="A332" s="17" t="s">
        <v>279</v>
      </c>
      <c r="B332" s="16" t="s">
        <v>278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s="8" customFormat="1" hidden="1" x14ac:dyDescent="0.2">
      <c r="A333" s="14" t="s">
        <v>277</v>
      </c>
      <c r="B333" s="13" t="s">
        <v>276</v>
      </c>
      <c r="C333" s="11">
        <f t="shared" ref="C333:N333" si="117">C334+C349</f>
        <v>0</v>
      </c>
      <c r="D333" s="11">
        <f t="shared" si="117"/>
        <v>0</v>
      </c>
      <c r="E333" s="11">
        <f t="shared" si="117"/>
        <v>0</v>
      </c>
      <c r="F333" s="11">
        <f t="shared" si="117"/>
        <v>0</v>
      </c>
      <c r="G333" s="11">
        <f t="shared" si="117"/>
        <v>0</v>
      </c>
      <c r="H333" s="11">
        <f t="shared" si="117"/>
        <v>0</v>
      </c>
      <c r="I333" s="11">
        <f t="shared" si="117"/>
        <v>0</v>
      </c>
      <c r="J333" s="11">
        <f t="shared" si="117"/>
        <v>0</v>
      </c>
      <c r="K333" s="11">
        <f t="shared" si="117"/>
        <v>0</v>
      </c>
      <c r="L333" s="11">
        <f t="shared" si="117"/>
        <v>0</v>
      </c>
      <c r="M333" s="11">
        <f t="shared" si="117"/>
        <v>0</v>
      </c>
      <c r="N333" s="11">
        <f t="shared" si="117"/>
        <v>0</v>
      </c>
      <c r="O333" s="10"/>
    </row>
    <row r="334" spans="1:15" s="18" customFormat="1" ht="38.25" hidden="1" x14ac:dyDescent="0.2">
      <c r="A334" s="22" t="s">
        <v>275</v>
      </c>
      <c r="B334" s="21" t="s">
        <v>274</v>
      </c>
      <c r="C334" s="20">
        <f t="shared" ref="C334:N334" si="118">C335+C336+C337+C338+C339+C340+C341+C342+C343+C344+C345+C346+C347+C348</f>
        <v>0</v>
      </c>
      <c r="D334" s="20">
        <f t="shared" si="118"/>
        <v>0</v>
      </c>
      <c r="E334" s="20">
        <f t="shared" si="118"/>
        <v>0</v>
      </c>
      <c r="F334" s="20">
        <f t="shared" si="118"/>
        <v>0</v>
      </c>
      <c r="G334" s="20">
        <f t="shared" si="118"/>
        <v>0</v>
      </c>
      <c r="H334" s="20">
        <f t="shared" si="118"/>
        <v>0</v>
      </c>
      <c r="I334" s="20">
        <f t="shared" si="118"/>
        <v>0</v>
      </c>
      <c r="J334" s="20">
        <f t="shared" si="118"/>
        <v>0</v>
      </c>
      <c r="K334" s="20">
        <f t="shared" si="118"/>
        <v>0</v>
      </c>
      <c r="L334" s="20">
        <f t="shared" si="118"/>
        <v>0</v>
      </c>
      <c r="M334" s="20">
        <f t="shared" si="118"/>
        <v>0</v>
      </c>
      <c r="N334" s="20">
        <f t="shared" si="118"/>
        <v>0</v>
      </c>
      <c r="O334" s="19"/>
    </row>
    <row r="335" spans="1:15" hidden="1" x14ac:dyDescent="0.2">
      <c r="A335" s="17" t="s">
        <v>273</v>
      </c>
      <c r="B335" s="16" t="s">
        <v>272</v>
      </c>
      <c r="C335" s="15"/>
      <c r="D335" s="15"/>
      <c r="E335" s="15">
        <f t="shared" ref="E335:E348" si="119">C335+D335</f>
        <v>0</v>
      </c>
      <c r="F335" s="15">
        <f t="shared" ref="F335:F348" si="120">G335+H335+I335+J335</f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271</v>
      </c>
      <c r="B336" s="16" t="s">
        <v>270</v>
      </c>
      <c r="C336" s="15"/>
      <c r="D336" s="15"/>
      <c r="E336" s="15">
        <f t="shared" si="119"/>
        <v>0</v>
      </c>
      <c r="F336" s="15">
        <f t="shared" si="120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269</v>
      </c>
      <c r="B337" s="16" t="s">
        <v>268</v>
      </c>
      <c r="C337" s="15"/>
      <c r="D337" s="15"/>
      <c r="E337" s="15">
        <f t="shared" si="119"/>
        <v>0</v>
      </c>
      <c r="F337" s="15">
        <f t="shared" si="12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267</v>
      </c>
      <c r="B338" s="16" t="s">
        <v>266</v>
      </c>
      <c r="C338" s="15"/>
      <c r="D338" s="15"/>
      <c r="E338" s="15">
        <f t="shared" si="119"/>
        <v>0</v>
      </c>
      <c r="F338" s="15">
        <f t="shared" si="12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265</v>
      </c>
      <c r="B339" s="16" t="s">
        <v>264</v>
      </c>
      <c r="C339" s="15"/>
      <c r="D339" s="15"/>
      <c r="E339" s="15">
        <f t="shared" si="119"/>
        <v>0</v>
      </c>
      <c r="F339" s="15">
        <f t="shared" si="12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263</v>
      </c>
      <c r="B340" s="16" t="s">
        <v>262</v>
      </c>
      <c r="C340" s="15"/>
      <c r="D340" s="15"/>
      <c r="E340" s="15">
        <f t="shared" si="119"/>
        <v>0</v>
      </c>
      <c r="F340" s="15">
        <f t="shared" si="12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261</v>
      </c>
      <c r="B341" s="16" t="s">
        <v>260</v>
      </c>
      <c r="C341" s="15"/>
      <c r="D341" s="15"/>
      <c r="E341" s="15">
        <f t="shared" si="119"/>
        <v>0</v>
      </c>
      <c r="F341" s="15">
        <f t="shared" si="12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259</v>
      </c>
      <c r="B342" s="16" t="s">
        <v>258</v>
      </c>
      <c r="C342" s="15"/>
      <c r="D342" s="15"/>
      <c r="E342" s="15">
        <f t="shared" si="119"/>
        <v>0</v>
      </c>
      <c r="F342" s="15">
        <f t="shared" si="12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257</v>
      </c>
      <c r="B343" s="16" t="s">
        <v>256</v>
      </c>
      <c r="C343" s="15"/>
      <c r="D343" s="15"/>
      <c r="E343" s="15">
        <f t="shared" si="119"/>
        <v>0</v>
      </c>
      <c r="F343" s="15">
        <f t="shared" si="12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1</v>
      </c>
    </row>
    <row r="344" spans="1:15" hidden="1" x14ac:dyDescent="0.2">
      <c r="A344" s="17" t="s">
        <v>255</v>
      </c>
      <c r="B344" s="16" t="s">
        <v>254</v>
      </c>
      <c r="C344" s="15"/>
      <c r="D344" s="15"/>
      <c r="E344" s="15">
        <f t="shared" si="119"/>
        <v>0</v>
      </c>
      <c r="F344" s="15">
        <f t="shared" si="12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253</v>
      </c>
      <c r="B345" s="16" t="s">
        <v>252</v>
      </c>
      <c r="C345" s="15"/>
      <c r="D345" s="15"/>
      <c r="E345" s="15">
        <f t="shared" si="119"/>
        <v>0</v>
      </c>
      <c r="F345" s="15">
        <f t="shared" si="12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251</v>
      </c>
      <c r="B346" s="16" t="s">
        <v>250</v>
      </c>
      <c r="C346" s="15"/>
      <c r="D346" s="15"/>
      <c r="E346" s="15">
        <f t="shared" si="119"/>
        <v>0</v>
      </c>
      <c r="F346" s="15">
        <f t="shared" si="12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249</v>
      </c>
      <c r="B347" s="16" t="s">
        <v>248</v>
      </c>
      <c r="C347" s="15"/>
      <c r="D347" s="15"/>
      <c r="E347" s="15">
        <f t="shared" si="119"/>
        <v>0</v>
      </c>
      <c r="F347" s="15">
        <f t="shared" si="120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1</v>
      </c>
    </row>
    <row r="348" spans="1:15" hidden="1" x14ac:dyDescent="0.2">
      <c r="A348" s="17" t="s">
        <v>247</v>
      </c>
      <c r="B348" s="16" t="s">
        <v>246</v>
      </c>
      <c r="C348" s="15"/>
      <c r="D348" s="15"/>
      <c r="E348" s="15">
        <f t="shared" si="119"/>
        <v>0</v>
      </c>
      <c r="F348" s="15">
        <f t="shared" si="120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s="18" customFormat="1" ht="25.5" hidden="1" x14ac:dyDescent="0.2">
      <c r="A349" s="22" t="s">
        <v>245</v>
      </c>
      <c r="B349" s="21" t="s">
        <v>244</v>
      </c>
      <c r="C349" s="20">
        <f t="shared" ref="C349:N349" si="121">C350+C351</f>
        <v>0</v>
      </c>
      <c r="D349" s="20">
        <f t="shared" si="121"/>
        <v>0</v>
      </c>
      <c r="E349" s="20">
        <f t="shared" si="121"/>
        <v>0</v>
      </c>
      <c r="F349" s="20">
        <f t="shared" si="121"/>
        <v>0</v>
      </c>
      <c r="G349" s="20">
        <f t="shared" si="121"/>
        <v>0</v>
      </c>
      <c r="H349" s="20">
        <f t="shared" si="121"/>
        <v>0</v>
      </c>
      <c r="I349" s="20">
        <f t="shared" si="121"/>
        <v>0</v>
      </c>
      <c r="J349" s="20">
        <f t="shared" si="121"/>
        <v>0</v>
      </c>
      <c r="K349" s="20">
        <f t="shared" si="121"/>
        <v>0</v>
      </c>
      <c r="L349" s="20">
        <f t="shared" si="121"/>
        <v>0</v>
      </c>
      <c r="M349" s="20">
        <f t="shared" si="121"/>
        <v>0</v>
      </c>
      <c r="N349" s="20">
        <f t="shared" si="121"/>
        <v>0</v>
      </c>
      <c r="O349" s="19"/>
    </row>
    <row r="350" spans="1:15" hidden="1" x14ac:dyDescent="0.2">
      <c r="A350" s="17" t="s">
        <v>243</v>
      </c>
      <c r="B350" s="16" t="s">
        <v>242</v>
      </c>
      <c r="C350" s="15"/>
      <c r="D350" s="15"/>
      <c r="E350" s="15">
        <f>C350+D350</f>
        <v>0</v>
      </c>
      <c r="F350" s="15">
        <f>G350+H350+I350+J350</f>
        <v>0</v>
      </c>
      <c r="G350" s="15"/>
      <c r="H350" s="15"/>
      <c r="I350" s="15"/>
      <c r="J350" s="15"/>
      <c r="K350" s="15">
        <v>0</v>
      </c>
      <c r="L350" s="15">
        <v>0</v>
      </c>
      <c r="M350" s="15">
        <v>0</v>
      </c>
      <c r="N350" s="15">
        <v>0</v>
      </c>
      <c r="O350" s="2">
        <v>1</v>
      </c>
    </row>
    <row r="351" spans="1:15" hidden="1" x14ac:dyDescent="0.2">
      <c r="A351" s="17" t="s">
        <v>241</v>
      </c>
      <c r="B351" s="16" t="s">
        <v>240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s="8" customFormat="1" ht="38.25" hidden="1" x14ac:dyDescent="0.2">
      <c r="A352" s="14" t="s">
        <v>239</v>
      </c>
      <c r="B352" s="13" t="s">
        <v>238</v>
      </c>
      <c r="C352" s="11">
        <f t="shared" ref="C352:N352" si="122">C353+C355+C357+C359+C363+C365+C369+C373+C377+C381+C385+C389+C393+C397+C401+C405</f>
        <v>0</v>
      </c>
      <c r="D352" s="11">
        <f t="shared" si="122"/>
        <v>0</v>
      </c>
      <c r="E352" s="11">
        <f t="shared" si="122"/>
        <v>0</v>
      </c>
      <c r="F352" s="11">
        <f t="shared" si="122"/>
        <v>0</v>
      </c>
      <c r="G352" s="11">
        <f t="shared" si="122"/>
        <v>0</v>
      </c>
      <c r="H352" s="11">
        <f t="shared" si="122"/>
        <v>0</v>
      </c>
      <c r="I352" s="11">
        <f t="shared" si="122"/>
        <v>0</v>
      </c>
      <c r="J352" s="11">
        <f t="shared" si="122"/>
        <v>0</v>
      </c>
      <c r="K352" s="11">
        <f t="shared" si="122"/>
        <v>0</v>
      </c>
      <c r="L352" s="11">
        <f t="shared" si="122"/>
        <v>0</v>
      </c>
      <c r="M352" s="11">
        <f t="shared" si="122"/>
        <v>0</v>
      </c>
      <c r="N352" s="11">
        <f t="shared" si="122"/>
        <v>0</v>
      </c>
      <c r="O352" s="10"/>
    </row>
    <row r="353" spans="1:15" s="18" customFormat="1" hidden="1" x14ac:dyDescent="0.2">
      <c r="A353" s="22" t="s">
        <v>237</v>
      </c>
      <c r="B353" s="21" t="s">
        <v>236</v>
      </c>
      <c r="C353" s="20">
        <f t="shared" ref="C353:N353" si="123">C354</f>
        <v>0</v>
      </c>
      <c r="D353" s="20">
        <f t="shared" si="123"/>
        <v>0</v>
      </c>
      <c r="E353" s="20">
        <f t="shared" si="123"/>
        <v>0</v>
      </c>
      <c r="F353" s="20">
        <f t="shared" si="123"/>
        <v>0</v>
      </c>
      <c r="G353" s="20">
        <f t="shared" si="123"/>
        <v>0</v>
      </c>
      <c r="H353" s="20">
        <f t="shared" si="123"/>
        <v>0</v>
      </c>
      <c r="I353" s="20">
        <f t="shared" si="123"/>
        <v>0</v>
      </c>
      <c r="J353" s="20">
        <f t="shared" si="123"/>
        <v>0</v>
      </c>
      <c r="K353" s="20">
        <f t="shared" si="123"/>
        <v>0</v>
      </c>
      <c r="L353" s="20">
        <f t="shared" si="123"/>
        <v>0</v>
      </c>
      <c r="M353" s="20">
        <f t="shared" si="123"/>
        <v>0</v>
      </c>
      <c r="N353" s="20">
        <f t="shared" si="123"/>
        <v>0</v>
      </c>
      <c r="O353" s="19"/>
    </row>
    <row r="354" spans="1:15" hidden="1" x14ac:dyDescent="0.2">
      <c r="A354" s="17" t="s">
        <v>100</v>
      </c>
      <c r="B354" s="16" t="s">
        <v>235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234</v>
      </c>
      <c r="B355" s="21" t="s">
        <v>233</v>
      </c>
      <c r="C355" s="20">
        <f t="shared" ref="C355:N355" si="124">C356</f>
        <v>0</v>
      </c>
      <c r="D355" s="20">
        <f t="shared" si="124"/>
        <v>0</v>
      </c>
      <c r="E355" s="20">
        <f t="shared" si="124"/>
        <v>0</v>
      </c>
      <c r="F355" s="20">
        <f t="shared" si="124"/>
        <v>0</v>
      </c>
      <c r="G355" s="20">
        <f t="shared" si="124"/>
        <v>0</v>
      </c>
      <c r="H355" s="20">
        <f t="shared" si="124"/>
        <v>0</v>
      </c>
      <c r="I355" s="20">
        <f t="shared" si="124"/>
        <v>0</v>
      </c>
      <c r="J355" s="20">
        <f t="shared" si="124"/>
        <v>0</v>
      </c>
      <c r="K355" s="20">
        <f t="shared" si="124"/>
        <v>0</v>
      </c>
      <c r="L355" s="20">
        <f t="shared" si="124"/>
        <v>0</v>
      </c>
      <c r="M355" s="20">
        <f t="shared" si="124"/>
        <v>0</v>
      </c>
      <c r="N355" s="20">
        <f t="shared" si="124"/>
        <v>0</v>
      </c>
      <c r="O355" s="19"/>
    </row>
    <row r="356" spans="1:15" hidden="1" x14ac:dyDescent="0.2">
      <c r="A356" s="17" t="s">
        <v>100</v>
      </c>
      <c r="B356" s="16" t="s">
        <v>232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idden="1" x14ac:dyDescent="0.2">
      <c r="A357" s="22" t="s">
        <v>231</v>
      </c>
      <c r="B357" s="21" t="s">
        <v>230</v>
      </c>
      <c r="C357" s="20">
        <f t="shared" ref="C357:N357" si="125">C358</f>
        <v>0</v>
      </c>
      <c r="D357" s="20">
        <f t="shared" si="125"/>
        <v>0</v>
      </c>
      <c r="E357" s="20">
        <f t="shared" si="125"/>
        <v>0</v>
      </c>
      <c r="F357" s="20">
        <f t="shared" si="125"/>
        <v>0</v>
      </c>
      <c r="G357" s="20">
        <f t="shared" si="125"/>
        <v>0</v>
      </c>
      <c r="H357" s="20">
        <f t="shared" si="125"/>
        <v>0</v>
      </c>
      <c r="I357" s="20">
        <f t="shared" si="125"/>
        <v>0</v>
      </c>
      <c r="J357" s="20">
        <f t="shared" si="125"/>
        <v>0</v>
      </c>
      <c r="K357" s="20">
        <f t="shared" si="125"/>
        <v>0</v>
      </c>
      <c r="L357" s="20">
        <f t="shared" si="125"/>
        <v>0</v>
      </c>
      <c r="M357" s="20">
        <f t="shared" si="125"/>
        <v>0</v>
      </c>
      <c r="N357" s="20">
        <f t="shared" si="125"/>
        <v>0</v>
      </c>
      <c r="O357" s="19"/>
    </row>
    <row r="358" spans="1:15" hidden="1" x14ac:dyDescent="0.2">
      <c r="A358" s="17" t="s">
        <v>100</v>
      </c>
      <c r="B358" s="16" t="s">
        <v>229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s="18" customFormat="1" ht="25.5" hidden="1" x14ac:dyDescent="0.2">
      <c r="A359" s="22" t="s">
        <v>228</v>
      </c>
      <c r="B359" s="21" t="s">
        <v>227</v>
      </c>
      <c r="C359" s="20">
        <f t="shared" ref="C359:N359" si="126">C360+C361+C362</f>
        <v>0</v>
      </c>
      <c r="D359" s="20">
        <f t="shared" si="126"/>
        <v>0</v>
      </c>
      <c r="E359" s="20">
        <f t="shared" si="126"/>
        <v>0</v>
      </c>
      <c r="F359" s="20">
        <f t="shared" si="126"/>
        <v>0</v>
      </c>
      <c r="G359" s="20">
        <f t="shared" si="126"/>
        <v>0</v>
      </c>
      <c r="H359" s="20">
        <f t="shared" si="126"/>
        <v>0</v>
      </c>
      <c r="I359" s="20">
        <f t="shared" si="126"/>
        <v>0</v>
      </c>
      <c r="J359" s="20">
        <f t="shared" si="126"/>
        <v>0</v>
      </c>
      <c r="K359" s="20">
        <f t="shared" si="126"/>
        <v>0</v>
      </c>
      <c r="L359" s="20">
        <f t="shared" si="126"/>
        <v>0</v>
      </c>
      <c r="M359" s="20">
        <f t="shared" si="126"/>
        <v>0</v>
      </c>
      <c r="N359" s="20">
        <f t="shared" si="126"/>
        <v>0</v>
      </c>
      <c r="O359" s="19"/>
    </row>
    <row r="360" spans="1:15" hidden="1" x14ac:dyDescent="0.2">
      <c r="A360" s="17" t="s">
        <v>104</v>
      </c>
      <c r="B360" s="16" t="s">
        <v>226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hidden="1" x14ac:dyDescent="0.2">
      <c r="A361" s="17" t="s">
        <v>102</v>
      </c>
      <c r="B361" s="16" t="s">
        <v>225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100</v>
      </c>
      <c r="B362" s="16" t="s">
        <v>224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223</v>
      </c>
      <c r="B363" s="21" t="s">
        <v>222</v>
      </c>
      <c r="C363" s="20">
        <f t="shared" ref="C363:N363" si="127">C364</f>
        <v>0</v>
      </c>
      <c r="D363" s="20">
        <f t="shared" si="127"/>
        <v>0</v>
      </c>
      <c r="E363" s="20">
        <f t="shared" si="127"/>
        <v>0</v>
      </c>
      <c r="F363" s="20">
        <f t="shared" si="127"/>
        <v>0</v>
      </c>
      <c r="G363" s="20">
        <f t="shared" si="127"/>
        <v>0</v>
      </c>
      <c r="H363" s="20">
        <f t="shared" si="127"/>
        <v>0</v>
      </c>
      <c r="I363" s="20">
        <f t="shared" si="127"/>
        <v>0</v>
      </c>
      <c r="J363" s="20">
        <f t="shared" si="127"/>
        <v>0</v>
      </c>
      <c r="K363" s="20">
        <f t="shared" si="127"/>
        <v>0</v>
      </c>
      <c r="L363" s="20">
        <f t="shared" si="127"/>
        <v>0</v>
      </c>
      <c r="M363" s="20">
        <f t="shared" si="127"/>
        <v>0</v>
      </c>
      <c r="N363" s="20">
        <f t="shared" si="127"/>
        <v>0</v>
      </c>
      <c r="O363" s="19"/>
    </row>
    <row r="364" spans="1:15" hidden="1" x14ac:dyDescent="0.2">
      <c r="A364" s="17" t="s">
        <v>100</v>
      </c>
      <c r="B364" s="16" t="s">
        <v>221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s="18" customFormat="1" hidden="1" x14ac:dyDescent="0.2">
      <c r="A365" s="22" t="s">
        <v>220</v>
      </c>
      <c r="B365" s="21" t="s">
        <v>219</v>
      </c>
      <c r="C365" s="20">
        <f t="shared" ref="C365:N365" si="128">C366+C367+C368</f>
        <v>0</v>
      </c>
      <c r="D365" s="20">
        <f t="shared" si="128"/>
        <v>0</v>
      </c>
      <c r="E365" s="20">
        <f t="shared" si="128"/>
        <v>0</v>
      </c>
      <c r="F365" s="20">
        <f t="shared" si="128"/>
        <v>0</v>
      </c>
      <c r="G365" s="20">
        <f t="shared" si="128"/>
        <v>0</v>
      </c>
      <c r="H365" s="20">
        <f t="shared" si="128"/>
        <v>0</v>
      </c>
      <c r="I365" s="20">
        <f t="shared" si="128"/>
        <v>0</v>
      </c>
      <c r="J365" s="20">
        <f t="shared" si="128"/>
        <v>0</v>
      </c>
      <c r="K365" s="20">
        <f t="shared" si="128"/>
        <v>0</v>
      </c>
      <c r="L365" s="20">
        <f t="shared" si="128"/>
        <v>0</v>
      </c>
      <c r="M365" s="20">
        <f t="shared" si="128"/>
        <v>0</v>
      </c>
      <c r="N365" s="20">
        <f t="shared" si="128"/>
        <v>0</v>
      </c>
      <c r="O365" s="19"/>
    </row>
    <row r="366" spans="1:15" hidden="1" x14ac:dyDescent="0.2">
      <c r="A366" s="17" t="s">
        <v>104</v>
      </c>
      <c r="B366" s="16" t="s">
        <v>218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hidden="1" x14ac:dyDescent="0.2">
      <c r="A367" s="17" t="s">
        <v>102</v>
      </c>
      <c r="B367" s="16" t="s">
        <v>217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100</v>
      </c>
      <c r="B368" s="16" t="s">
        <v>216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s="18" customFormat="1" ht="25.5" hidden="1" x14ac:dyDescent="0.2">
      <c r="A369" s="22" t="s">
        <v>215</v>
      </c>
      <c r="B369" s="21" t="s">
        <v>214</v>
      </c>
      <c r="C369" s="20">
        <f t="shared" ref="C369:N369" si="129">C370+C371+C372</f>
        <v>0</v>
      </c>
      <c r="D369" s="20">
        <f t="shared" si="129"/>
        <v>0</v>
      </c>
      <c r="E369" s="20">
        <f t="shared" si="129"/>
        <v>0</v>
      </c>
      <c r="F369" s="20">
        <f t="shared" si="129"/>
        <v>0</v>
      </c>
      <c r="G369" s="20">
        <f t="shared" si="129"/>
        <v>0</v>
      </c>
      <c r="H369" s="20">
        <f t="shared" si="129"/>
        <v>0</v>
      </c>
      <c r="I369" s="20">
        <f t="shared" si="129"/>
        <v>0</v>
      </c>
      <c r="J369" s="20">
        <f t="shared" si="129"/>
        <v>0</v>
      </c>
      <c r="K369" s="20">
        <f t="shared" si="129"/>
        <v>0</v>
      </c>
      <c r="L369" s="20">
        <f t="shared" si="129"/>
        <v>0</v>
      </c>
      <c r="M369" s="20">
        <f t="shared" si="129"/>
        <v>0</v>
      </c>
      <c r="N369" s="20">
        <f t="shared" si="129"/>
        <v>0</v>
      </c>
      <c r="O369" s="19"/>
    </row>
    <row r="370" spans="1:15" hidden="1" x14ac:dyDescent="0.2">
      <c r="A370" s="17" t="s">
        <v>104</v>
      </c>
      <c r="B370" s="16" t="s">
        <v>213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hidden="1" x14ac:dyDescent="0.2">
      <c r="A371" s="17" t="s">
        <v>102</v>
      </c>
      <c r="B371" s="16" t="s">
        <v>212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100</v>
      </c>
      <c r="B372" s="16" t="s">
        <v>211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s="18" customFormat="1" ht="25.5" hidden="1" x14ac:dyDescent="0.2">
      <c r="A373" s="22" t="s">
        <v>210</v>
      </c>
      <c r="B373" s="21" t="s">
        <v>209</v>
      </c>
      <c r="C373" s="20">
        <f t="shared" ref="C373:N373" si="130">C374+C375+C376</f>
        <v>0</v>
      </c>
      <c r="D373" s="20">
        <f t="shared" si="130"/>
        <v>0</v>
      </c>
      <c r="E373" s="20">
        <f t="shared" si="130"/>
        <v>0</v>
      </c>
      <c r="F373" s="20">
        <f t="shared" si="130"/>
        <v>0</v>
      </c>
      <c r="G373" s="20">
        <f t="shared" si="130"/>
        <v>0</v>
      </c>
      <c r="H373" s="20">
        <f t="shared" si="130"/>
        <v>0</v>
      </c>
      <c r="I373" s="20">
        <f t="shared" si="130"/>
        <v>0</v>
      </c>
      <c r="J373" s="20">
        <f t="shared" si="130"/>
        <v>0</v>
      </c>
      <c r="K373" s="20">
        <f t="shared" si="130"/>
        <v>0</v>
      </c>
      <c r="L373" s="20">
        <f t="shared" si="130"/>
        <v>0</v>
      </c>
      <c r="M373" s="20">
        <f t="shared" si="130"/>
        <v>0</v>
      </c>
      <c r="N373" s="20">
        <f t="shared" si="130"/>
        <v>0</v>
      </c>
      <c r="O373" s="19"/>
    </row>
    <row r="374" spans="1:15" hidden="1" x14ac:dyDescent="0.2">
      <c r="A374" s="17" t="s">
        <v>104</v>
      </c>
      <c r="B374" s="16" t="s">
        <v>208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hidden="1" x14ac:dyDescent="0.2">
      <c r="A375" s="17" t="s">
        <v>102</v>
      </c>
      <c r="B375" s="16" t="s">
        <v>207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100</v>
      </c>
      <c r="B376" s="16" t="s">
        <v>206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s="18" customFormat="1" ht="25.5" hidden="1" x14ac:dyDescent="0.2">
      <c r="A377" s="22" t="s">
        <v>205</v>
      </c>
      <c r="B377" s="21" t="s">
        <v>204</v>
      </c>
      <c r="C377" s="20">
        <f t="shared" ref="C377:N377" si="131">C378+C379+C380</f>
        <v>0</v>
      </c>
      <c r="D377" s="20">
        <f t="shared" si="131"/>
        <v>0</v>
      </c>
      <c r="E377" s="20">
        <f t="shared" si="131"/>
        <v>0</v>
      </c>
      <c r="F377" s="20">
        <f t="shared" si="131"/>
        <v>0</v>
      </c>
      <c r="G377" s="20">
        <f t="shared" si="131"/>
        <v>0</v>
      </c>
      <c r="H377" s="20">
        <f t="shared" si="131"/>
        <v>0</v>
      </c>
      <c r="I377" s="20">
        <f t="shared" si="131"/>
        <v>0</v>
      </c>
      <c r="J377" s="20">
        <f t="shared" si="131"/>
        <v>0</v>
      </c>
      <c r="K377" s="20">
        <f t="shared" si="131"/>
        <v>0</v>
      </c>
      <c r="L377" s="20">
        <f t="shared" si="131"/>
        <v>0</v>
      </c>
      <c r="M377" s="20">
        <f t="shared" si="131"/>
        <v>0</v>
      </c>
      <c r="N377" s="20">
        <f t="shared" si="131"/>
        <v>0</v>
      </c>
      <c r="O377" s="19"/>
    </row>
    <row r="378" spans="1:15" hidden="1" x14ac:dyDescent="0.2">
      <c r="A378" s="17" t="s">
        <v>104</v>
      </c>
      <c r="B378" s="16" t="s">
        <v>203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hidden="1" x14ac:dyDescent="0.2">
      <c r="A379" s="17" t="s">
        <v>102</v>
      </c>
      <c r="B379" s="16" t="s">
        <v>202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100</v>
      </c>
      <c r="B380" s="16" t="s">
        <v>201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s="18" customFormat="1" hidden="1" x14ac:dyDescent="0.2">
      <c r="A381" s="22" t="s">
        <v>200</v>
      </c>
      <c r="B381" s="21" t="s">
        <v>199</v>
      </c>
      <c r="C381" s="20">
        <f t="shared" ref="C381:N381" si="132">C382+C383+C384</f>
        <v>0</v>
      </c>
      <c r="D381" s="20">
        <f t="shared" si="132"/>
        <v>0</v>
      </c>
      <c r="E381" s="20">
        <f t="shared" si="132"/>
        <v>0</v>
      </c>
      <c r="F381" s="20">
        <f t="shared" si="132"/>
        <v>0</v>
      </c>
      <c r="G381" s="20">
        <f t="shared" si="132"/>
        <v>0</v>
      </c>
      <c r="H381" s="20">
        <f t="shared" si="132"/>
        <v>0</v>
      </c>
      <c r="I381" s="20">
        <f t="shared" si="132"/>
        <v>0</v>
      </c>
      <c r="J381" s="20">
        <f t="shared" si="132"/>
        <v>0</v>
      </c>
      <c r="K381" s="20">
        <f t="shared" si="132"/>
        <v>0</v>
      </c>
      <c r="L381" s="20">
        <f t="shared" si="132"/>
        <v>0</v>
      </c>
      <c r="M381" s="20">
        <f t="shared" si="132"/>
        <v>0</v>
      </c>
      <c r="N381" s="20">
        <f t="shared" si="132"/>
        <v>0</v>
      </c>
      <c r="O381" s="19"/>
    </row>
    <row r="382" spans="1:15" hidden="1" x14ac:dyDescent="0.2">
      <c r="A382" s="17" t="s">
        <v>104</v>
      </c>
      <c r="B382" s="16" t="s">
        <v>198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hidden="1" x14ac:dyDescent="0.2">
      <c r="A383" s="17" t="s">
        <v>102</v>
      </c>
      <c r="B383" s="16" t="s">
        <v>197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100</v>
      </c>
      <c r="B384" s="16" t="s">
        <v>196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s="18" customFormat="1" hidden="1" x14ac:dyDescent="0.2">
      <c r="A385" s="22" t="s">
        <v>195</v>
      </c>
      <c r="B385" s="21" t="s">
        <v>194</v>
      </c>
      <c r="C385" s="20">
        <f t="shared" ref="C385:N385" si="133">C386+C387+C388</f>
        <v>0</v>
      </c>
      <c r="D385" s="20">
        <f t="shared" si="133"/>
        <v>0</v>
      </c>
      <c r="E385" s="20">
        <f t="shared" si="133"/>
        <v>0</v>
      </c>
      <c r="F385" s="20">
        <f t="shared" si="133"/>
        <v>0</v>
      </c>
      <c r="G385" s="20">
        <f t="shared" si="133"/>
        <v>0</v>
      </c>
      <c r="H385" s="20">
        <f t="shared" si="133"/>
        <v>0</v>
      </c>
      <c r="I385" s="20">
        <f t="shared" si="133"/>
        <v>0</v>
      </c>
      <c r="J385" s="20">
        <f t="shared" si="133"/>
        <v>0</v>
      </c>
      <c r="K385" s="20">
        <f t="shared" si="133"/>
        <v>0</v>
      </c>
      <c r="L385" s="20">
        <f t="shared" si="133"/>
        <v>0</v>
      </c>
      <c r="M385" s="20">
        <f t="shared" si="133"/>
        <v>0</v>
      </c>
      <c r="N385" s="20">
        <f t="shared" si="133"/>
        <v>0</v>
      </c>
      <c r="O385" s="19"/>
    </row>
    <row r="386" spans="1:15" hidden="1" x14ac:dyDescent="0.2">
      <c r="A386" s="17" t="s">
        <v>104</v>
      </c>
      <c r="B386" s="16" t="s">
        <v>193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hidden="1" x14ac:dyDescent="0.2">
      <c r="A387" s="17" t="s">
        <v>102</v>
      </c>
      <c r="B387" s="16" t="s">
        <v>192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100</v>
      </c>
      <c r="B388" s="16" t="s">
        <v>191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s="18" customFormat="1" hidden="1" x14ac:dyDescent="0.2">
      <c r="A389" s="22" t="s">
        <v>190</v>
      </c>
      <c r="B389" s="21" t="s">
        <v>189</v>
      </c>
      <c r="C389" s="20">
        <f t="shared" ref="C389:N389" si="134">C390+C391+C392</f>
        <v>0</v>
      </c>
      <c r="D389" s="20">
        <f t="shared" si="134"/>
        <v>0</v>
      </c>
      <c r="E389" s="20">
        <f t="shared" si="134"/>
        <v>0</v>
      </c>
      <c r="F389" s="20">
        <f t="shared" si="134"/>
        <v>0</v>
      </c>
      <c r="G389" s="20">
        <f t="shared" si="134"/>
        <v>0</v>
      </c>
      <c r="H389" s="20">
        <f t="shared" si="134"/>
        <v>0</v>
      </c>
      <c r="I389" s="20">
        <f t="shared" si="134"/>
        <v>0</v>
      </c>
      <c r="J389" s="20">
        <f t="shared" si="134"/>
        <v>0</v>
      </c>
      <c r="K389" s="20">
        <f t="shared" si="134"/>
        <v>0</v>
      </c>
      <c r="L389" s="20">
        <f t="shared" si="134"/>
        <v>0</v>
      </c>
      <c r="M389" s="20">
        <f t="shared" si="134"/>
        <v>0</v>
      </c>
      <c r="N389" s="20">
        <f t="shared" si="134"/>
        <v>0</v>
      </c>
      <c r="O389" s="19"/>
    </row>
    <row r="390" spans="1:15" hidden="1" x14ac:dyDescent="0.2">
      <c r="A390" s="17" t="s">
        <v>104</v>
      </c>
      <c r="B390" s="16" t="s">
        <v>188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hidden="1" x14ac:dyDescent="0.2">
      <c r="A391" s="17" t="s">
        <v>102</v>
      </c>
      <c r="B391" s="16" t="s">
        <v>187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100</v>
      </c>
      <c r="B392" s="16" t="s">
        <v>186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s="18" customFormat="1" ht="25.5" hidden="1" x14ac:dyDescent="0.2">
      <c r="A393" s="22" t="s">
        <v>185</v>
      </c>
      <c r="B393" s="21" t="s">
        <v>184</v>
      </c>
      <c r="C393" s="20">
        <f t="shared" ref="C393:N393" si="135">C394+C395+C396</f>
        <v>0</v>
      </c>
      <c r="D393" s="20">
        <f t="shared" si="135"/>
        <v>0</v>
      </c>
      <c r="E393" s="20">
        <f t="shared" si="135"/>
        <v>0</v>
      </c>
      <c r="F393" s="20">
        <f t="shared" si="135"/>
        <v>0</v>
      </c>
      <c r="G393" s="20">
        <f t="shared" si="135"/>
        <v>0</v>
      </c>
      <c r="H393" s="20">
        <f t="shared" si="135"/>
        <v>0</v>
      </c>
      <c r="I393" s="20">
        <f t="shared" si="135"/>
        <v>0</v>
      </c>
      <c r="J393" s="20">
        <f t="shared" si="135"/>
        <v>0</v>
      </c>
      <c r="K393" s="20">
        <f t="shared" si="135"/>
        <v>0</v>
      </c>
      <c r="L393" s="20">
        <f t="shared" si="135"/>
        <v>0</v>
      </c>
      <c r="M393" s="20">
        <f t="shared" si="135"/>
        <v>0</v>
      </c>
      <c r="N393" s="20">
        <f t="shared" si="135"/>
        <v>0</v>
      </c>
      <c r="O393" s="19"/>
    </row>
    <row r="394" spans="1:15" hidden="1" x14ac:dyDescent="0.2">
      <c r="A394" s="17" t="s">
        <v>104</v>
      </c>
      <c r="B394" s="16" t="s">
        <v>183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hidden="1" x14ac:dyDescent="0.2">
      <c r="A395" s="17" t="s">
        <v>102</v>
      </c>
      <c r="B395" s="16" t="s">
        <v>182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100</v>
      </c>
      <c r="B396" s="16" t="s">
        <v>181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s="18" customFormat="1" hidden="1" x14ac:dyDescent="0.2">
      <c r="A397" s="22" t="s">
        <v>180</v>
      </c>
      <c r="B397" s="21" t="s">
        <v>179</v>
      </c>
      <c r="C397" s="20">
        <f t="shared" ref="C397:N397" si="136">C398+C399+C400</f>
        <v>0</v>
      </c>
      <c r="D397" s="20">
        <f t="shared" si="136"/>
        <v>0</v>
      </c>
      <c r="E397" s="20">
        <f t="shared" si="136"/>
        <v>0</v>
      </c>
      <c r="F397" s="20">
        <f t="shared" si="136"/>
        <v>0</v>
      </c>
      <c r="G397" s="20">
        <f t="shared" si="136"/>
        <v>0</v>
      </c>
      <c r="H397" s="20">
        <f t="shared" si="136"/>
        <v>0</v>
      </c>
      <c r="I397" s="20">
        <f t="shared" si="136"/>
        <v>0</v>
      </c>
      <c r="J397" s="20">
        <f t="shared" si="136"/>
        <v>0</v>
      </c>
      <c r="K397" s="20">
        <f t="shared" si="136"/>
        <v>0</v>
      </c>
      <c r="L397" s="20">
        <f t="shared" si="136"/>
        <v>0</v>
      </c>
      <c r="M397" s="20">
        <f t="shared" si="136"/>
        <v>0</v>
      </c>
      <c r="N397" s="20">
        <f t="shared" si="136"/>
        <v>0</v>
      </c>
      <c r="O397" s="19"/>
    </row>
    <row r="398" spans="1:15" hidden="1" x14ac:dyDescent="0.2">
      <c r="A398" s="17" t="s">
        <v>104</v>
      </c>
      <c r="B398" s="16" t="s">
        <v>178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hidden="1" x14ac:dyDescent="0.2">
      <c r="A399" s="17" t="s">
        <v>102</v>
      </c>
      <c r="B399" s="16" t="s">
        <v>177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100</v>
      </c>
      <c r="B400" s="16" t="s">
        <v>176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s="18" customFormat="1" ht="25.5" hidden="1" x14ac:dyDescent="0.2">
      <c r="A401" s="22" t="s">
        <v>175</v>
      </c>
      <c r="B401" s="21" t="s">
        <v>174</v>
      </c>
      <c r="C401" s="20">
        <f t="shared" ref="C401:N401" si="137">C402+C403+C404</f>
        <v>0</v>
      </c>
      <c r="D401" s="20">
        <f t="shared" si="137"/>
        <v>0</v>
      </c>
      <c r="E401" s="20">
        <f t="shared" si="137"/>
        <v>0</v>
      </c>
      <c r="F401" s="20">
        <f t="shared" si="137"/>
        <v>0</v>
      </c>
      <c r="G401" s="20">
        <f t="shared" si="137"/>
        <v>0</v>
      </c>
      <c r="H401" s="20">
        <f t="shared" si="137"/>
        <v>0</v>
      </c>
      <c r="I401" s="20">
        <f t="shared" si="137"/>
        <v>0</v>
      </c>
      <c r="J401" s="20">
        <f t="shared" si="137"/>
        <v>0</v>
      </c>
      <c r="K401" s="20">
        <f t="shared" si="137"/>
        <v>0</v>
      </c>
      <c r="L401" s="20">
        <f t="shared" si="137"/>
        <v>0</v>
      </c>
      <c r="M401" s="20">
        <f t="shared" si="137"/>
        <v>0</v>
      </c>
      <c r="N401" s="20">
        <f t="shared" si="137"/>
        <v>0</v>
      </c>
      <c r="O401" s="19"/>
    </row>
    <row r="402" spans="1:15" hidden="1" x14ac:dyDescent="0.2">
      <c r="A402" s="17" t="s">
        <v>104</v>
      </c>
      <c r="B402" s="16" t="s">
        <v>173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hidden="1" x14ac:dyDescent="0.2">
      <c r="A403" s="17" t="s">
        <v>102</v>
      </c>
      <c r="B403" s="16" t="s">
        <v>172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100</v>
      </c>
      <c r="B404" s="16" t="s">
        <v>171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18" customFormat="1" hidden="1" x14ac:dyDescent="0.2">
      <c r="A405" s="22" t="s">
        <v>170</v>
      </c>
      <c r="B405" s="21" t="s">
        <v>169</v>
      </c>
      <c r="C405" s="20">
        <f t="shared" ref="C405:N405" si="138">C406</f>
        <v>0</v>
      </c>
      <c r="D405" s="20">
        <f t="shared" si="138"/>
        <v>0</v>
      </c>
      <c r="E405" s="20">
        <f t="shared" si="138"/>
        <v>0</v>
      </c>
      <c r="F405" s="20">
        <f t="shared" si="138"/>
        <v>0</v>
      </c>
      <c r="G405" s="20">
        <f t="shared" si="138"/>
        <v>0</v>
      </c>
      <c r="H405" s="20">
        <f t="shared" si="138"/>
        <v>0</v>
      </c>
      <c r="I405" s="20">
        <f t="shared" si="138"/>
        <v>0</v>
      </c>
      <c r="J405" s="20">
        <f t="shared" si="138"/>
        <v>0</v>
      </c>
      <c r="K405" s="20">
        <f t="shared" si="138"/>
        <v>0</v>
      </c>
      <c r="L405" s="20">
        <f t="shared" si="138"/>
        <v>0</v>
      </c>
      <c r="M405" s="20">
        <f t="shared" si="138"/>
        <v>0</v>
      </c>
      <c r="N405" s="20">
        <f t="shared" si="138"/>
        <v>0</v>
      </c>
      <c r="O405" s="19"/>
    </row>
    <row r="406" spans="1:15" hidden="1" x14ac:dyDescent="0.2">
      <c r="A406" s="17" t="s">
        <v>102</v>
      </c>
      <c r="B406" s="16" t="s">
        <v>168</v>
      </c>
      <c r="C406" s="15"/>
      <c r="D406" s="15"/>
      <c r="E406" s="15">
        <f>C406+D406</f>
        <v>0</v>
      </c>
      <c r="F406" s="15">
        <f>G406+H406+I406+J406</f>
        <v>0</v>
      </c>
      <c r="G406" s="15"/>
      <c r="H406" s="15"/>
      <c r="I406" s="15"/>
      <c r="J406" s="15"/>
      <c r="K406" s="15">
        <v>0</v>
      </c>
      <c r="L406" s="15">
        <v>0</v>
      </c>
      <c r="M406" s="15">
        <v>0</v>
      </c>
      <c r="N406" s="15">
        <v>0</v>
      </c>
      <c r="O406" s="2">
        <v>2</v>
      </c>
    </row>
    <row r="407" spans="1:15" s="39" customFormat="1" hidden="1" x14ac:dyDescent="0.2">
      <c r="A407" s="23" t="s">
        <v>167</v>
      </c>
      <c r="B407" s="46" t="s">
        <v>166</v>
      </c>
      <c r="C407" s="25">
        <f t="shared" ref="C407:N407" si="139">C408</f>
        <v>0</v>
      </c>
      <c r="D407" s="25">
        <f t="shared" si="139"/>
        <v>0</v>
      </c>
      <c r="E407" s="25">
        <f t="shared" si="139"/>
        <v>0</v>
      </c>
      <c r="F407" s="25">
        <f t="shared" si="139"/>
        <v>0</v>
      </c>
      <c r="G407" s="25">
        <f t="shared" si="139"/>
        <v>0</v>
      </c>
      <c r="H407" s="25">
        <f t="shared" si="139"/>
        <v>0</v>
      </c>
      <c r="I407" s="25">
        <f t="shared" si="139"/>
        <v>0</v>
      </c>
      <c r="J407" s="25">
        <f t="shared" si="139"/>
        <v>0</v>
      </c>
      <c r="K407" s="25">
        <f t="shared" si="139"/>
        <v>0</v>
      </c>
      <c r="L407" s="25">
        <f t="shared" si="139"/>
        <v>0</v>
      </c>
      <c r="M407" s="25">
        <f t="shared" si="139"/>
        <v>0</v>
      </c>
      <c r="N407" s="25">
        <f t="shared" si="139"/>
        <v>0</v>
      </c>
      <c r="O407" s="40"/>
    </row>
    <row r="408" spans="1:15" s="18" customFormat="1" hidden="1" x14ac:dyDescent="0.2">
      <c r="A408" s="22" t="s">
        <v>165</v>
      </c>
      <c r="B408" s="21" t="s">
        <v>164</v>
      </c>
      <c r="C408" s="20">
        <f t="shared" ref="C408:N408" si="140">C409+C410+C411+C412+C413</f>
        <v>0</v>
      </c>
      <c r="D408" s="20">
        <f t="shared" si="140"/>
        <v>0</v>
      </c>
      <c r="E408" s="20">
        <f t="shared" si="140"/>
        <v>0</v>
      </c>
      <c r="F408" s="20">
        <f t="shared" si="140"/>
        <v>0</v>
      </c>
      <c r="G408" s="20">
        <f t="shared" si="140"/>
        <v>0</v>
      </c>
      <c r="H408" s="20">
        <f t="shared" si="140"/>
        <v>0</v>
      </c>
      <c r="I408" s="20">
        <f t="shared" si="140"/>
        <v>0</v>
      </c>
      <c r="J408" s="20">
        <f t="shared" si="140"/>
        <v>0</v>
      </c>
      <c r="K408" s="20">
        <f t="shared" si="140"/>
        <v>0</v>
      </c>
      <c r="L408" s="20">
        <f t="shared" si="140"/>
        <v>0</v>
      </c>
      <c r="M408" s="20">
        <f t="shared" si="140"/>
        <v>0</v>
      </c>
      <c r="N408" s="20">
        <f t="shared" si="140"/>
        <v>0</v>
      </c>
      <c r="O408" s="19"/>
    </row>
    <row r="409" spans="1:15" hidden="1" x14ac:dyDescent="0.2">
      <c r="A409" s="17" t="s">
        <v>163</v>
      </c>
      <c r="B409" s="16" t="s">
        <v>162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161</v>
      </c>
      <c r="B410" s="16" t="s">
        <v>160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159</v>
      </c>
      <c r="B411" s="16" t="s">
        <v>158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157</v>
      </c>
      <c r="B412" s="16" t="s">
        <v>156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155</v>
      </c>
      <c r="B413" s="16" t="s">
        <v>154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s="8" customFormat="1" ht="38.25" hidden="1" x14ac:dyDescent="0.2">
      <c r="A414" s="14" t="s">
        <v>153</v>
      </c>
      <c r="B414" s="13" t="s">
        <v>152</v>
      </c>
      <c r="C414" s="11">
        <f t="shared" ref="C414:N414" si="141">C415+C419+C423+C427+C431+C435+C439+C443+C447+C451</f>
        <v>0</v>
      </c>
      <c r="D414" s="11">
        <f t="shared" si="141"/>
        <v>0</v>
      </c>
      <c r="E414" s="11">
        <f t="shared" si="141"/>
        <v>0</v>
      </c>
      <c r="F414" s="11">
        <f t="shared" si="141"/>
        <v>0</v>
      </c>
      <c r="G414" s="11">
        <f t="shared" si="141"/>
        <v>0</v>
      </c>
      <c r="H414" s="11">
        <f t="shared" si="141"/>
        <v>0</v>
      </c>
      <c r="I414" s="11">
        <f t="shared" si="141"/>
        <v>0</v>
      </c>
      <c r="J414" s="11">
        <f t="shared" si="141"/>
        <v>0</v>
      </c>
      <c r="K414" s="11">
        <f t="shared" si="141"/>
        <v>0</v>
      </c>
      <c r="L414" s="11">
        <f t="shared" si="141"/>
        <v>0</v>
      </c>
      <c r="M414" s="11">
        <f t="shared" si="141"/>
        <v>0</v>
      </c>
      <c r="N414" s="11">
        <f t="shared" si="141"/>
        <v>0</v>
      </c>
      <c r="O414" s="10"/>
    </row>
    <row r="415" spans="1:15" s="18" customFormat="1" ht="25.5" hidden="1" x14ac:dyDescent="0.2">
      <c r="A415" s="22" t="s">
        <v>151</v>
      </c>
      <c r="B415" s="21" t="s">
        <v>150</v>
      </c>
      <c r="C415" s="20">
        <f t="shared" ref="C415:N415" si="142">C416+C417+C418</f>
        <v>0</v>
      </c>
      <c r="D415" s="20">
        <f t="shared" si="142"/>
        <v>0</v>
      </c>
      <c r="E415" s="20">
        <f t="shared" si="142"/>
        <v>0</v>
      </c>
      <c r="F415" s="20">
        <f t="shared" si="142"/>
        <v>0</v>
      </c>
      <c r="G415" s="20">
        <f t="shared" si="142"/>
        <v>0</v>
      </c>
      <c r="H415" s="20">
        <f t="shared" si="142"/>
        <v>0</v>
      </c>
      <c r="I415" s="20">
        <f t="shared" si="142"/>
        <v>0</v>
      </c>
      <c r="J415" s="20">
        <f t="shared" si="142"/>
        <v>0</v>
      </c>
      <c r="K415" s="20">
        <f t="shared" si="142"/>
        <v>0</v>
      </c>
      <c r="L415" s="20">
        <f t="shared" si="142"/>
        <v>0</v>
      </c>
      <c r="M415" s="20">
        <f t="shared" si="142"/>
        <v>0</v>
      </c>
      <c r="N415" s="20">
        <f t="shared" si="142"/>
        <v>0</v>
      </c>
      <c r="O415" s="19"/>
    </row>
    <row r="416" spans="1:15" hidden="1" x14ac:dyDescent="0.2">
      <c r="A416" s="17" t="s">
        <v>104</v>
      </c>
      <c r="B416" s="16" t="s">
        <v>149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hidden="1" x14ac:dyDescent="0.2">
      <c r="A417" s="17" t="s">
        <v>102</v>
      </c>
      <c r="B417" s="16" t="s">
        <v>148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100</v>
      </c>
      <c r="B418" s="16" t="s">
        <v>147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s="18" customFormat="1" hidden="1" x14ac:dyDescent="0.2">
      <c r="A419" s="22" t="s">
        <v>146</v>
      </c>
      <c r="B419" s="21" t="s">
        <v>145</v>
      </c>
      <c r="C419" s="20">
        <f t="shared" ref="C419:N419" si="143">C420+C421+C422</f>
        <v>0</v>
      </c>
      <c r="D419" s="20">
        <f t="shared" si="143"/>
        <v>0</v>
      </c>
      <c r="E419" s="20">
        <f t="shared" si="143"/>
        <v>0</v>
      </c>
      <c r="F419" s="20">
        <f t="shared" si="143"/>
        <v>0</v>
      </c>
      <c r="G419" s="20">
        <f t="shared" si="143"/>
        <v>0</v>
      </c>
      <c r="H419" s="20">
        <f t="shared" si="143"/>
        <v>0</v>
      </c>
      <c r="I419" s="20">
        <f t="shared" si="143"/>
        <v>0</v>
      </c>
      <c r="J419" s="20">
        <f t="shared" si="143"/>
        <v>0</v>
      </c>
      <c r="K419" s="20">
        <f t="shared" si="143"/>
        <v>0</v>
      </c>
      <c r="L419" s="20">
        <f t="shared" si="143"/>
        <v>0</v>
      </c>
      <c r="M419" s="20">
        <f t="shared" si="143"/>
        <v>0</v>
      </c>
      <c r="N419" s="20">
        <f t="shared" si="143"/>
        <v>0</v>
      </c>
      <c r="O419" s="19"/>
    </row>
    <row r="420" spans="1:15" hidden="1" x14ac:dyDescent="0.2">
      <c r="A420" s="17" t="s">
        <v>104</v>
      </c>
      <c r="B420" s="16" t="s">
        <v>144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hidden="1" x14ac:dyDescent="0.2">
      <c r="A421" s="17" t="s">
        <v>102</v>
      </c>
      <c r="B421" s="16" t="s">
        <v>143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100</v>
      </c>
      <c r="B422" s="16" t="s">
        <v>142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s="18" customFormat="1" hidden="1" x14ac:dyDescent="0.2">
      <c r="A423" s="22" t="s">
        <v>141</v>
      </c>
      <c r="B423" s="21" t="s">
        <v>140</v>
      </c>
      <c r="C423" s="20">
        <f t="shared" ref="C423:N423" si="144">C424+C425+C426</f>
        <v>0</v>
      </c>
      <c r="D423" s="20">
        <f t="shared" si="144"/>
        <v>0</v>
      </c>
      <c r="E423" s="20">
        <f t="shared" si="144"/>
        <v>0</v>
      </c>
      <c r="F423" s="20">
        <f t="shared" si="144"/>
        <v>0</v>
      </c>
      <c r="G423" s="20">
        <f t="shared" si="144"/>
        <v>0</v>
      </c>
      <c r="H423" s="20">
        <f t="shared" si="144"/>
        <v>0</v>
      </c>
      <c r="I423" s="20">
        <f t="shared" si="144"/>
        <v>0</v>
      </c>
      <c r="J423" s="20">
        <f t="shared" si="144"/>
        <v>0</v>
      </c>
      <c r="K423" s="20">
        <f t="shared" si="144"/>
        <v>0</v>
      </c>
      <c r="L423" s="20">
        <f t="shared" si="144"/>
        <v>0</v>
      </c>
      <c r="M423" s="20">
        <f t="shared" si="144"/>
        <v>0</v>
      </c>
      <c r="N423" s="20">
        <f t="shared" si="144"/>
        <v>0</v>
      </c>
      <c r="O423" s="19"/>
    </row>
    <row r="424" spans="1:15" hidden="1" x14ac:dyDescent="0.2">
      <c r="A424" s="17" t="s">
        <v>104</v>
      </c>
      <c r="B424" s="16" t="s">
        <v>139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hidden="1" x14ac:dyDescent="0.2">
      <c r="A425" s="17" t="s">
        <v>102</v>
      </c>
      <c r="B425" s="16" t="s">
        <v>138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100</v>
      </c>
      <c r="B426" s="16" t="s">
        <v>137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s="18" customFormat="1" ht="25.5" hidden="1" x14ac:dyDescent="0.2">
      <c r="A427" s="22" t="s">
        <v>136</v>
      </c>
      <c r="B427" s="21" t="s">
        <v>135</v>
      </c>
      <c r="C427" s="20">
        <f t="shared" ref="C427:N427" si="145">C428+C429+C430</f>
        <v>0</v>
      </c>
      <c r="D427" s="20">
        <f t="shared" si="145"/>
        <v>0</v>
      </c>
      <c r="E427" s="20">
        <f t="shared" si="145"/>
        <v>0</v>
      </c>
      <c r="F427" s="20">
        <f t="shared" si="145"/>
        <v>0</v>
      </c>
      <c r="G427" s="20">
        <f t="shared" si="145"/>
        <v>0</v>
      </c>
      <c r="H427" s="20">
        <f t="shared" si="145"/>
        <v>0</v>
      </c>
      <c r="I427" s="20">
        <f t="shared" si="145"/>
        <v>0</v>
      </c>
      <c r="J427" s="20">
        <f t="shared" si="145"/>
        <v>0</v>
      </c>
      <c r="K427" s="20">
        <f t="shared" si="145"/>
        <v>0</v>
      </c>
      <c r="L427" s="20">
        <f t="shared" si="145"/>
        <v>0</v>
      </c>
      <c r="M427" s="20">
        <f t="shared" si="145"/>
        <v>0</v>
      </c>
      <c r="N427" s="20">
        <f t="shared" si="145"/>
        <v>0</v>
      </c>
      <c r="O427" s="19"/>
    </row>
    <row r="428" spans="1:15" hidden="1" x14ac:dyDescent="0.2">
      <c r="A428" s="17" t="s">
        <v>104</v>
      </c>
      <c r="B428" s="16" t="s">
        <v>134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hidden="1" x14ac:dyDescent="0.2">
      <c r="A429" s="17" t="s">
        <v>102</v>
      </c>
      <c r="B429" s="16" t="s">
        <v>133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100</v>
      </c>
      <c r="B430" s="16" t="s">
        <v>132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s="18" customFormat="1" ht="25.5" hidden="1" x14ac:dyDescent="0.2">
      <c r="A431" s="22" t="s">
        <v>131</v>
      </c>
      <c r="B431" s="21" t="s">
        <v>130</v>
      </c>
      <c r="C431" s="20">
        <f t="shared" ref="C431:N431" si="146">C432+C433+C434</f>
        <v>0</v>
      </c>
      <c r="D431" s="20">
        <f t="shared" si="146"/>
        <v>0</v>
      </c>
      <c r="E431" s="20">
        <f t="shared" si="146"/>
        <v>0</v>
      </c>
      <c r="F431" s="20">
        <f t="shared" si="146"/>
        <v>0</v>
      </c>
      <c r="G431" s="20">
        <f t="shared" si="146"/>
        <v>0</v>
      </c>
      <c r="H431" s="20">
        <f t="shared" si="146"/>
        <v>0</v>
      </c>
      <c r="I431" s="20">
        <f t="shared" si="146"/>
        <v>0</v>
      </c>
      <c r="J431" s="20">
        <f t="shared" si="146"/>
        <v>0</v>
      </c>
      <c r="K431" s="20">
        <f t="shared" si="146"/>
        <v>0</v>
      </c>
      <c r="L431" s="20">
        <f t="shared" si="146"/>
        <v>0</v>
      </c>
      <c r="M431" s="20">
        <f t="shared" si="146"/>
        <v>0</v>
      </c>
      <c r="N431" s="20">
        <f t="shared" si="146"/>
        <v>0</v>
      </c>
      <c r="O431" s="19"/>
    </row>
    <row r="432" spans="1:15" hidden="1" x14ac:dyDescent="0.2">
      <c r="A432" s="17" t="s">
        <v>104</v>
      </c>
      <c r="B432" s="16" t="s">
        <v>129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hidden="1" x14ac:dyDescent="0.2">
      <c r="A433" s="17" t="s">
        <v>102</v>
      </c>
      <c r="B433" s="16" t="s">
        <v>128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100</v>
      </c>
      <c r="B434" s="16" t="s">
        <v>127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s="44" customFormat="1" ht="25.5" hidden="1" x14ac:dyDescent="0.2">
      <c r="A435" s="27" t="s">
        <v>126</v>
      </c>
      <c r="B435" s="26" t="s">
        <v>125</v>
      </c>
      <c r="C435" s="24">
        <f t="shared" ref="C435:N435" si="147">C436+C437+C438</f>
        <v>0</v>
      </c>
      <c r="D435" s="24">
        <f t="shared" si="147"/>
        <v>0</v>
      </c>
      <c r="E435" s="24">
        <f t="shared" si="147"/>
        <v>0</v>
      </c>
      <c r="F435" s="24">
        <f t="shared" si="147"/>
        <v>0</v>
      </c>
      <c r="G435" s="24">
        <f t="shared" si="147"/>
        <v>0</v>
      </c>
      <c r="H435" s="24">
        <f t="shared" si="147"/>
        <v>0</v>
      </c>
      <c r="I435" s="24">
        <f t="shared" si="147"/>
        <v>0</v>
      </c>
      <c r="J435" s="24">
        <f t="shared" si="147"/>
        <v>0</v>
      </c>
      <c r="K435" s="24">
        <f t="shared" si="147"/>
        <v>0</v>
      </c>
      <c r="L435" s="24">
        <f t="shared" si="147"/>
        <v>0</v>
      </c>
      <c r="M435" s="24">
        <f t="shared" si="147"/>
        <v>0</v>
      </c>
      <c r="N435" s="24">
        <f t="shared" si="147"/>
        <v>0</v>
      </c>
      <c r="O435" s="45"/>
    </row>
    <row r="436" spans="1:15" hidden="1" x14ac:dyDescent="0.2">
      <c r="A436" s="17" t="s">
        <v>104</v>
      </c>
      <c r="B436" s="16" t="s">
        <v>124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hidden="1" x14ac:dyDescent="0.2">
      <c r="A437" s="17" t="s">
        <v>102</v>
      </c>
      <c r="B437" s="16" t="s">
        <v>123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100</v>
      </c>
      <c r="B438" s="16" t="s">
        <v>122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s="18" customFormat="1" hidden="1" x14ac:dyDescent="0.2">
      <c r="A439" s="22" t="s">
        <v>121</v>
      </c>
      <c r="B439" s="21" t="s">
        <v>120</v>
      </c>
      <c r="C439" s="20">
        <f t="shared" ref="C439:N439" si="148">C440+C441+C442</f>
        <v>0</v>
      </c>
      <c r="D439" s="20">
        <f t="shared" si="148"/>
        <v>0</v>
      </c>
      <c r="E439" s="20">
        <f t="shared" si="148"/>
        <v>0</v>
      </c>
      <c r="F439" s="20">
        <f t="shared" si="148"/>
        <v>0</v>
      </c>
      <c r="G439" s="20">
        <f t="shared" si="148"/>
        <v>0</v>
      </c>
      <c r="H439" s="20">
        <f t="shared" si="148"/>
        <v>0</v>
      </c>
      <c r="I439" s="20">
        <f t="shared" si="148"/>
        <v>0</v>
      </c>
      <c r="J439" s="20">
        <f t="shared" si="148"/>
        <v>0</v>
      </c>
      <c r="K439" s="20">
        <f t="shared" si="148"/>
        <v>0</v>
      </c>
      <c r="L439" s="20">
        <f t="shared" si="148"/>
        <v>0</v>
      </c>
      <c r="M439" s="20">
        <f t="shared" si="148"/>
        <v>0</v>
      </c>
      <c r="N439" s="20">
        <f t="shared" si="148"/>
        <v>0</v>
      </c>
      <c r="O439" s="19"/>
    </row>
    <row r="440" spans="1:15" hidden="1" x14ac:dyDescent="0.2">
      <c r="A440" s="17" t="s">
        <v>104</v>
      </c>
      <c r="B440" s="16" t="s">
        <v>119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hidden="1" x14ac:dyDescent="0.2">
      <c r="A441" s="17" t="s">
        <v>102</v>
      </c>
      <c r="B441" s="16" t="s">
        <v>118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100</v>
      </c>
      <c r="B442" s="16" t="s">
        <v>117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s="18" customFormat="1" ht="25.5" hidden="1" x14ac:dyDescent="0.2">
      <c r="A443" s="22" t="s">
        <v>116</v>
      </c>
      <c r="B443" s="21" t="s">
        <v>115</v>
      </c>
      <c r="C443" s="20">
        <f t="shared" ref="C443:N443" si="149">C444+C445+C446</f>
        <v>0</v>
      </c>
      <c r="D443" s="20">
        <f t="shared" si="149"/>
        <v>0</v>
      </c>
      <c r="E443" s="20">
        <f t="shared" si="149"/>
        <v>0</v>
      </c>
      <c r="F443" s="20">
        <f t="shared" si="149"/>
        <v>0</v>
      </c>
      <c r="G443" s="20">
        <f t="shared" si="149"/>
        <v>0</v>
      </c>
      <c r="H443" s="20">
        <f t="shared" si="149"/>
        <v>0</v>
      </c>
      <c r="I443" s="20">
        <f t="shared" si="149"/>
        <v>0</v>
      </c>
      <c r="J443" s="20">
        <f t="shared" si="149"/>
        <v>0</v>
      </c>
      <c r="K443" s="20">
        <f t="shared" si="149"/>
        <v>0</v>
      </c>
      <c r="L443" s="20">
        <f t="shared" si="149"/>
        <v>0</v>
      </c>
      <c r="M443" s="20">
        <f t="shared" si="149"/>
        <v>0</v>
      </c>
      <c r="N443" s="20">
        <f t="shared" si="149"/>
        <v>0</v>
      </c>
      <c r="O443" s="19"/>
    </row>
    <row r="444" spans="1:15" hidden="1" x14ac:dyDescent="0.2">
      <c r="A444" s="17" t="s">
        <v>104</v>
      </c>
      <c r="B444" s="16" t="s">
        <v>114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hidden="1" x14ac:dyDescent="0.2">
      <c r="A445" s="17" t="s">
        <v>102</v>
      </c>
      <c r="B445" s="16" t="s">
        <v>113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100</v>
      </c>
      <c r="B446" s="16" t="s">
        <v>112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s="18" customFormat="1" hidden="1" x14ac:dyDescent="0.2">
      <c r="A447" s="22" t="s">
        <v>111</v>
      </c>
      <c r="B447" s="21" t="s">
        <v>110</v>
      </c>
      <c r="C447" s="20">
        <f t="shared" ref="C447:N447" si="150">C448+C449+C450</f>
        <v>0</v>
      </c>
      <c r="D447" s="20">
        <f t="shared" si="150"/>
        <v>0</v>
      </c>
      <c r="E447" s="20">
        <f t="shared" si="150"/>
        <v>0</v>
      </c>
      <c r="F447" s="20">
        <f t="shared" si="150"/>
        <v>0</v>
      </c>
      <c r="G447" s="20">
        <f t="shared" si="150"/>
        <v>0</v>
      </c>
      <c r="H447" s="20">
        <f t="shared" si="150"/>
        <v>0</v>
      </c>
      <c r="I447" s="20">
        <f t="shared" si="150"/>
        <v>0</v>
      </c>
      <c r="J447" s="20">
        <f t="shared" si="150"/>
        <v>0</v>
      </c>
      <c r="K447" s="20">
        <f t="shared" si="150"/>
        <v>0</v>
      </c>
      <c r="L447" s="20">
        <f t="shared" si="150"/>
        <v>0</v>
      </c>
      <c r="M447" s="20">
        <f t="shared" si="150"/>
        <v>0</v>
      </c>
      <c r="N447" s="20">
        <f t="shared" si="150"/>
        <v>0</v>
      </c>
      <c r="O447" s="19"/>
    </row>
    <row r="448" spans="1:15" hidden="1" x14ac:dyDescent="0.2">
      <c r="A448" s="17" t="s">
        <v>104</v>
      </c>
      <c r="B448" s="16" t="s">
        <v>109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5" hidden="1" x14ac:dyDescent="0.2">
      <c r="A449" s="17" t="s">
        <v>102</v>
      </c>
      <c r="B449" s="16" t="s">
        <v>108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hidden="1" x14ac:dyDescent="0.2">
      <c r="A450" s="17" t="s">
        <v>100</v>
      </c>
      <c r="B450" s="16" t="s">
        <v>107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5" s="18" customFormat="1" hidden="1" x14ac:dyDescent="0.2">
      <c r="A451" s="22" t="s">
        <v>106</v>
      </c>
      <c r="B451" s="21" t="s">
        <v>105</v>
      </c>
      <c r="C451" s="20">
        <f t="shared" ref="C451:N451" si="151">C452+C453+C454</f>
        <v>0</v>
      </c>
      <c r="D451" s="20">
        <f t="shared" si="151"/>
        <v>0</v>
      </c>
      <c r="E451" s="20">
        <f t="shared" si="151"/>
        <v>0</v>
      </c>
      <c r="F451" s="20">
        <f t="shared" si="151"/>
        <v>0</v>
      </c>
      <c r="G451" s="20">
        <f t="shared" si="151"/>
        <v>0</v>
      </c>
      <c r="H451" s="20">
        <f t="shared" si="151"/>
        <v>0</v>
      </c>
      <c r="I451" s="20">
        <f t="shared" si="151"/>
        <v>0</v>
      </c>
      <c r="J451" s="20">
        <f t="shared" si="151"/>
        <v>0</v>
      </c>
      <c r="K451" s="20">
        <f t="shared" si="151"/>
        <v>0</v>
      </c>
      <c r="L451" s="20">
        <f t="shared" si="151"/>
        <v>0</v>
      </c>
      <c r="M451" s="20">
        <f t="shared" si="151"/>
        <v>0</v>
      </c>
      <c r="N451" s="20">
        <f t="shared" si="151"/>
        <v>0</v>
      </c>
      <c r="O451" s="19"/>
    </row>
    <row r="452" spans="1:25" hidden="1" x14ac:dyDescent="0.2">
      <c r="A452" s="17" t="s">
        <v>104</v>
      </c>
      <c r="B452" s="16" t="s">
        <v>103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5" hidden="1" x14ac:dyDescent="0.2">
      <c r="A453" s="17" t="s">
        <v>102</v>
      </c>
      <c r="B453" s="16" t="s">
        <v>101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ht="13.5" hidden="1" thickBot="1" x14ac:dyDescent="0.25">
      <c r="A454" s="591" t="s">
        <v>100</v>
      </c>
      <c r="B454" s="592" t="s">
        <v>99</v>
      </c>
      <c r="C454" s="593"/>
      <c r="D454" s="15"/>
      <c r="E454" s="15">
        <f>C454+D454</f>
        <v>0</v>
      </c>
      <c r="F454" s="593">
        <f>G454+H454+I454+J454</f>
        <v>0</v>
      </c>
      <c r="G454" s="593"/>
      <c r="H454" s="593"/>
      <c r="I454" s="593"/>
      <c r="J454" s="593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5" s="39" customFormat="1" ht="27.75" customHeight="1" thickBot="1" x14ac:dyDescent="0.25">
      <c r="A455" s="254" t="s">
        <v>98</v>
      </c>
      <c r="B455" s="255" t="s">
        <v>97</v>
      </c>
      <c r="C455" s="931">
        <f t="shared" ref="C455:N455" si="152">C456+C457+C458+C459+C460+C461+C462+C463+C464+C465+C466+C467+C468+C469</f>
        <v>128</v>
      </c>
      <c r="D455" s="561">
        <f t="shared" si="152"/>
        <v>0</v>
      </c>
      <c r="E455" s="527">
        <f t="shared" si="152"/>
        <v>128</v>
      </c>
      <c r="F455" s="256">
        <f t="shared" si="152"/>
        <v>132</v>
      </c>
      <c r="G455" s="256">
        <f t="shared" si="152"/>
        <v>36</v>
      </c>
      <c r="H455" s="256">
        <f t="shared" si="152"/>
        <v>32</v>
      </c>
      <c r="I455" s="256">
        <f t="shared" si="152"/>
        <v>32</v>
      </c>
      <c r="J455" s="256">
        <f t="shared" si="152"/>
        <v>32</v>
      </c>
      <c r="K455" s="579">
        <f t="shared" si="152"/>
        <v>0</v>
      </c>
      <c r="L455" s="42">
        <f t="shared" si="152"/>
        <v>132</v>
      </c>
      <c r="M455" s="42">
        <f t="shared" si="152"/>
        <v>134</v>
      </c>
      <c r="N455" s="42">
        <f t="shared" si="152"/>
        <v>136</v>
      </c>
      <c r="O455" s="40"/>
      <c r="P455" s="417"/>
      <c r="Q455" s="245"/>
      <c r="R455" s="237"/>
      <c r="S455" s="237"/>
      <c r="T455" s="237"/>
      <c r="U455" s="503">
        <f>G455+H455</f>
        <v>68</v>
      </c>
      <c r="Y455" s="500"/>
    </row>
    <row r="456" spans="1:25" s="18" customFormat="1" hidden="1" x14ac:dyDescent="0.2">
      <c r="A456" s="641" t="s">
        <v>96</v>
      </c>
      <c r="B456" s="642" t="s">
        <v>95</v>
      </c>
      <c r="C456" s="637"/>
      <c r="D456" s="24"/>
      <c r="E456" s="42">
        <f t="shared" ref="E456:E472" si="153">C456+D456</f>
        <v>0</v>
      </c>
      <c r="F456" s="643">
        <f t="shared" ref="F456:F469" si="154">G456+H456+I456+J456</f>
        <v>0</v>
      </c>
      <c r="G456" s="643"/>
      <c r="H456" s="643"/>
      <c r="I456" s="643"/>
      <c r="J456" s="643"/>
      <c r="K456" s="20">
        <v>0</v>
      </c>
      <c r="L456" s="20">
        <v>0</v>
      </c>
      <c r="M456" s="20">
        <v>0</v>
      </c>
      <c r="N456" s="20">
        <v>0</v>
      </c>
      <c r="O456" s="41">
        <v>1</v>
      </c>
    </row>
    <row r="457" spans="1:25" s="18" customFormat="1" hidden="1" x14ac:dyDescent="0.2">
      <c r="A457" s="22" t="s">
        <v>94</v>
      </c>
      <c r="B457" s="21" t="s">
        <v>93</v>
      </c>
      <c r="C457" s="20"/>
      <c r="D457" s="20"/>
      <c r="E457" s="20">
        <f t="shared" si="153"/>
        <v>0</v>
      </c>
      <c r="F457" s="20">
        <f t="shared" si="154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5" s="18" customFormat="1" hidden="1" x14ac:dyDescent="0.2">
      <c r="A458" s="22" t="s">
        <v>92</v>
      </c>
      <c r="B458" s="21" t="s">
        <v>91</v>
      </c>
      <c r="C458" s="20"/>
      <c r="D458" s="20"/>
      <c r="E458" s="20">
        <f t="shared" si="153"/>
        <v>0</v>
      </c>
      <c r="F458" s="20">
        <f t="shared" si="15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t="25.5" hidden="1" x14ac:dyDescent="0.2">
      <c r="A459" s="22" t="s">
        <v>90</v>
      </c>
      <c r="B459" s="21" t="s">
        <v>89</v>
      </c>
      <c r="C459" s="20"/>
      <c r="D459" s="20"/>
      <c r="E459" s="20">
        <f t="shared" si="153"/>
        <v>0</v>
      </c>
      <c r="F459" s="20">
        <f t="shared" si="15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idden="1" x14ac:dyDescent="0.2">
      <c r="A460" s="22" t="s">
        <v>88</v>
      </c>
      <c r="B460" s="21" t="s">
        <v>87</v>
      </c>
      <c r="C460" s="20"/>
      <c r="D460" s="20"/>
      <c r="E460" s="20">
        <f t="shared" si="153"/>
        <v>0</v>
      </c>
      <c r="F460" s="20">
        <f t="shared" si="15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86</v>
      </c>
      <c r="B461" s="21" t="s">
        <v>85</v>
      </c>
      <c r="C461" s="20"/>
      <c r="D461" s="20"/>
      <c r="E461" s="20">
        <f t="shared" si="153"/>
        <v>0</v>
      </c>
      <c r="F461" s="20">
        <f t="shared" si="15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idden="1" x14ac:dyDescent="0.2">
      <c r="A462" s="22" t="s">
        <v>84</v>
      </c>
      <c r="B462" s="21" t="s">
        <v>83</v>
      </c>
      <c r="C462" s="20"/>
      <c r="D462" s="20"/>
      <c r="E462" s="20">
        <f t="shared" si="153"/>
        <v>0</v>
      </c>
      <c r="F462" s="20">
        <f t="shared" si="15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t="25.5" hidden="1" x14ac:dyDescent="0.2">
      <c r="A463" s="22" t="s">
        <v>82</v>
      </c>
      <c r="B463" s="21" t="s">
        <v>81</v>
      </c>
      <c r="C463" s="20"/>
      <c r="D463" s="20"/>
      <c r="E463" s="20">
        <f t="shared" si="153"/>
        <v>0</v>
      </c>
      <c r="F463" s="20">
        <f t="shared" si="15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idden="1" x14ac:dyDescent="0.2">
      <c r="A464" s="22" t="s">
        <v>80</v>
      </c>
      <c r="B464" s="21" t="s">
        <v>79</v>
      </c>
      <c r="C464" s="20"/>
      <c r="D464" s="20"/>
      <c r="E464" s="20">
        <f t="shared" si="153"/>
        <v>0</v>
      </c>
      <c r="F464" s="20">
        <f t="shared" si="15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t="25.5" hidden="1" x14ac:dyDescent="0.2">
      <c r="A465" s="22" t="s">
        <v>78</v>
      </c>
      <c r="B465" s="21" t="s">
        <v>77</v>
      </c>
      <c r="C465" s="20"/>
      <c r="D465" s="20"/>
      <c r="E465" s="20">
        <f t="shared" si="153"/>
        <v>0</v>
      </c>
      <c r="F465" s="20">
        <f t="shared" si="15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idden="1" x14ac:dyDescent="0.2">
      <c r="A466" s="22" t="s">
        <v>76</v>
      </c>
      <c r="B466" s="21" t="s">
        <v>75</v>
      </c>
      <c r="C466" s="20"/>
      <c r="D466" s="20"/>
      <c r="E466" s="20">
        <f t="shared" si="153"/>
        <v>0</v>
      </c>
      <c r="F466" s="20">
        <f t="shared" si="15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idden="1" x14ac:dyDescent="0.2">
      <c r="A467" s="22" t="s">
        <v>74</v>
      </c>
      <c r="B467" s="21" t="s">
        <v>73</v>
      </c>
      <c r="C467" s="20"/>
      <c r="D467" s="20"/>
      <c r="E467" s="20">
        <f t="shared" si="153"/>
        <v>0</v>
      </c>
      <c r="F467" s="20">
        <f t="shared" si="154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ht="7.5" hidden="1" customHeight="1" thickBot="1" x14ac:dyDescent="0.25">
      <c r="A468" s="600" t="s">
        <v>72</v>
      </c>
      <c r="B468" s="601" t="s">
        <v>71</v>
      </c>
      <c r="C468" s="602"/>
      <c r="D468" s="20"/>
      <c r="E468" s="20">
        <f t="shared" si="153"/>
        <v>0</v>
      </c>
      <c r="F468" s="602">
        <f t="shared" si="154"/>
        <v>0</v>
      </c>
      <c r="G468" s="602"/>
      <c r="H468" s="602"/>
      <c r="I468" s="602"/>
      <c r="J468" s="602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5" s="18" customFormat="1" x14ac:dyDescent="0.2">
      <c r="A469" s="139" t="s">
        <v>70</v>
      </c>
      <c r="B469" s="140" t="s">
        <v>69</v>
      </c>
      <c r="C469" s="930">
        <v>128</v>
      </c>
      <c r="D469" s="558">
        <v>0</v>
      </c>
      <c r="E469" s="528">
        <f t="shared" si="153"/>
        <v>128</v>
      </c>
      <c r="F469" s="141">
        <f t="shared" si="154"/>
        <v>132</v>
      </c>
      <c r="G469" s="141">
        <v>36</v>
      </c>
      <c r="H469" s="141">
        <v>32</v>
      </c>
      <c r="I469" s="141">
        <v>32</v>
      </c>
      <c r="J469" s="141">
        <v>32</v>
      </c>
      <c r="K469" s="570">
        <v>0</v>
      </c>
      <c r="L469" s="42">
        <v>132</v>
      </c>
      <c r="M469" s="42">
        <v>134</v>
      </c>
      <c r="N469" s="42">
        <v>136</v>
      </c>
      <c r="O469" s="19">
        <v>1</v>
      </c>
      <c r="P469" s="417"/>
      <c r="Q469" s="244"/>
      <c r="R469" s="238"/>
      <c r="S469" s="238"/>
      <c r="T469" s="238"/>
      <c r="U469" s="501">
        <f>G469+H469</f>
        <v>68</v>
      </c>
      <c r="Y469" s="500"/>
    </row>
    <row r="470" spans="1:25" s="18" customFormat="1" ht="27" customHeight="1" x14ac:dyDescent="0.25">
      <c r="A470" s="940" t="s">
        <v>998</v>
      </c>
      <c r="B470" s="941">
        <v>60</v>
      </c>
      <c r="C470" s="911">
        <f>C471+C472</f>
        <v>1439.08</v>
      </c>
      <c r="D470" s="558">
        <f>D471+D472</f>
        <v>0</v>
      </c>
      <c r="E470" s="528">
        <f t="shared" si="153"/>
        <v>1439.08</v>
      </c>
      <c r="F470" s="343">
        <f>G470+H470+I470+J470</f>
        <v>1439.075</v>
      </c>
      <c r="G470" s="343">
        <f>G471+G472</f>
        <v>0</v>
      </c>
      <c r="H470" s="343">
        <f t="shared" ref="H470:J470" si="155">H471+H472</f>
        <v>1439.075</v>
      </c>
      <c r="I470" s="343">
        <f t="shared" si="155"/>
        <v>0</v>
      </c>
      <c r="J470" s="343">
        <f t="shared" si="155"/>
        <v>0</v>
      </c>
      <c r="K470" s="943"/>
      <c r="L470" s="944"/>
      <c r="M470" s="944"/>
      <c r="N470" s="944"/>
      <c r="O470" s="19"/>
      <c r="P470" s="417"/>
      <c r="Q470" s="244"/>
      <c r="R470" s="238"/>
      <c r="S470" s="238"/>
      <c r="T470" s="238"/>
      <c r="U470" s="501">
        <f t="shared" ref="U470:U477" si="156">G470+H470</f>
        <v>1439.075</v>
      </c>
      <c r="Y470" s="503"/>
    </row>
    <row r="471" spans="1:25" s="18" customFormat="1" ht="15" x14ac:dyDescent="0.25">
      <c r="A471" s="942" t="s">
        <v>994</v>
      </c>
      <c r="B471" s="941" t="s">
        <v>1000</v>
      </c>
      <c r="C471" s="911">
        <v>1209.31</v>
      </c>
      <c r="D471" s="558"/>
      <c r="E471" s="528">
        <f t="shared" si="153"/>
        <v>1209.31</v>
      </c>
      <c r="F471" s="343">
        <f t="shared" ref="F471:F472" si="157">G471+H471+I471+J471</f>
        <v>1209.307</v>
      </c>
      <c r="G471" s="343">
        <v>0</v>
      </c>
      <c r="H471" s="343">
        <v>1209.307</v>
      </c>
      <c r="I471" s="343">
        <v>0</v>
      </c>
      <c r="J471" s="343">
        <v>0</v>
      </c>
      <c r="K471" s="943"/>
      <c r="L471" s="944"/>
      <c r="M471" s="944"/>
      <c r="N471" s="944"/>
      <c r="O471" s="19"/>
      <c r="P471" s="417"/>
      <c r="Q471" s="244"/>
      <c r="R471" s="238"/>
      <c r="S471" s="238"/>
      <c r="T471" s="238"/>
      <c r="U471" s="504">
        <f t="shared" si="156"/>
        <v>1209.307</v>
      </c>
      <c r="Y471" s="500"/>
    </row>
    <row r="472" spans="1:25" s="18" customFormat="1" ht="15" x14ac:dyDescent="0.25">
      <c r="A472" s="942" t="s">
        <v>996</v>
      </c>
      <c r="B472" s="941" t="s">
        <v>1001</v>
      </c>
      <c r="C472" s="911">
        <v>229.77</v>
      </c>
      <c r="D472" s="558"/>
      <c r="E472" s="528">
        <f t="shared" si="153"/>
        <v>229.77</v>
      </c>
      <c r="F472" s="343">
        <f t="shared" si="157"/>
        <v>229.768</v>
      </c>
      <c r="G472" s="343">
        <v>0</v>
      </c>
      <c r="H472" s="343">
        <v>229.768</v>
      </c>
      <c r="I472" s="343">
        <v>0</v>
      </c>
      <c r="J472" s="343">
        <v>0</v>
      </c>
      <c r="K472" s="943"/>
      <c r="L472" s="944"/>
      <c r="M472" s="944"/>
      <c r="N472" s="944"/>
      <c r="O472" s="19"/>
      <c r="P472" s="417"/>
      <c r="Q472" s="244"/>
      <c r="R472" s="238"/>
      <c r="S472" s="238"/>
      <c r="T472" s="238"/>
      <c r="U472" s="504">
        <f t="shared" si="156"/>
        <v>229.768</v>
      </c>
      <c r="Y472" s="500"/>
    </row>
    <row r="473" spans="1:25" s="39" customFormat="1" x14ac:dyDescent="0.2">
      <c r="A473" s="254" t="s">
        <v>68</v>
      </c>
      <c r="B473" s="255" t="s">
        <v>67</v>
      </c>
      <c r="C473" s="919">
        <f t="shared" ref="C473:N473" si="158">C474+C481+C484</f>
        <v>10</v>
      </c>
      <c r="D473" s="561">
        <f t="shared" si="158"/>
        <v>0</v>
      </c>
      <c r="E473" s="527">
        <f t="shared" si="158"/>
        <v>10</v>
      </c>
      <c r="F473" s="256">
        <f t="shared" si="158"/>
        <v>0</v>
      </c>
      <c r="G473" s="256">
        <f t="shared" si="158"/>
        <v>0</v>
      </c>
      <c r="H473" s="256">
        <f t="shared" si="158"/>
        <v>0</v>
      </c>
      <c r="I473" s="256">
        <f t="shared" si="158"/>
        <v>0</v>
      </c>
      <c r="J473" s="256">
        <f t="shared" si="158"/>
        <v>0</v>
      </c>
      <c r="K473" s="579">
        <f t="shared" si="158"/>
        <v>0</v>
      </c>
      <c r="L473" s="42">
        <f t="shared" si="158"/>
        <v>0</v>
      </c>
      <c r="M473" s="42">
        <f t="shared" si="158"/>
        <v>0</v>
      </c>
      <c r="N473" s="42">
        <f t="shared" si="158"/>
        <v>0</v>
      </c>
      <c r="O473" s="40"/>
      <c r="P473" s="417"/>
      <c r="Q473" s="245"/>
      <c r="R473" s="237"/>
      <c r="S473" s="237"/>
      <c r="T473" s="237"/>
      <c r="U473" s="501">
        <f t="shared" si="156"/>
        <v>0</v>
      </c>
      <c r="Y473" s="500"/>
    </row>
    <row r="474" spans="1:25" s="8" customFormat="1" x14ac:dyDescent="0.2">
      <c r="A474" s="254" t="s">
        <v>66</v>
      </c>
      <c r="B474" s="255" t="s">
        <v>65</v>
      </c>
      <c r="C474" s="919">
        <f t="shared" ref="C474:N474" si="159">C475+C480</f>
        <v>10</v>
      </c>
      <c r="D474" s="561">
        <f t="shared" si="159"/>
        <v>0</v>
      </c>
      <c r="E474" s="527">
        <f t="shared" si="159"/>
        <v>10</v>
      </c>
      <c r="F474" s="256">
        <f t="shared" si="159"/>
        <v>0</v>
      </c>
      <c r="G474" s="256">
        <f t="shared" si="159"/>
        <v>0</v>
      </c>
      <c r="H474" s="256">
        <f t="shared" si="159"/>
        <v>0</v>
      </c>
      <c r="I474" s="256">
        <f t="shared" si="159"/>
        <v>0</v>
      </c>
      <c r="J474" s="256">
        <f t="shared" si="159"/>
        <v>0</v>
      </c>
      <c r="K474" s="565">
        <f t="shared" si="159"/>
        <v>0</v>
      </c>
      <c r="L474" s="20">
        <f t="shared" si="159"/>
        <v>0</v>
      </c>
      <c r="M474" s="20">
        <f t="shared" si="159"/>
        <v>0</v>
      </c>
      <c r="N474" s="20">
        <f t="shared" si="159"/>
        <v>0</v>
      </c>
      <c r="O474" s="10"/>
      <c r="P474" s="417"/>
      <c r="Q474" s="244"/>
      <c r="R474" s="237"/>
      <c r="S474" s="237"/>
      <c r="T474" s="237"/>
      <c r="U474" s="501">
        <f t="shared" si="156"/>
        <v>0</v>
      </c>
      <c r="Y474" s="500"/>
    </row>
    <row r="475" spans="1:25" s="18" customFormat="1" ht="13.5" thickBot="1" x14ac:dyDescent="0.25">
      <c r="A475" s="139" t="s">
        <v>64</v>
      </c>
      <c r="B475" s="140" t="s">
        <v>63</v>
      </c>
      <c r="C475" s="912">
        <f t="shared" ref="C475:N475" si="160">C476+C477+C478+C479</f>
        <v>10</v>
      </c>
      <c r="D475" s="558">
        <f t="shared" si="160"/>
        <v>0</v>
      </c>
      <c r="E475" s="528">
        <f t="shared" si="160"/>
        <v>10</v>
      </c>
      <c r="F475" s="141">
        <f t="shared" si="160"/>
        <v>0</v>
      </c>
      <c r="G475" s="141">
        <f t="shared" si="160"/>
        <v>0</v>
      </c>
      <c r="H475" s="141">
        <f t="shared" si="160"/>
        <v>0</v>
      </c>
      <c r="I475" s="141">
        <f t="shared" si="160"/>
        <v>0</v>
      </c>
      <c r="J475" s="141">
        <f t="shared" si="160"/>
        <v>0</v>
      </c>
      <c r="K475" s="570">
        <f t="shared" si="160"/>
        <v>0</v>
      </c>
      <c r="L475" s="20">
        <f t="shared" si="160"/>
        <v>0</v>
      </c>
      <c r="M475" s="20">
        <f t="shared" si="160"/>
        <v>0</v>
      </c>
      <c r="N475" s="20">
        <f t="shared" si="160"/>
        <v>0</v>
      </c>
      <c r="O475" s="19"/>
      <c r="P475" s="417"/>
      <c r="Q475" s="244"/>
      <c r="R475" s="238"/>
      <c r="S475" s="238"/>
      <c r="T475" s="238"/>
      <c r="U475" s="501">
        <f t="shared" si="156"/>
        <v>0</v>
      </c>
      <c r="Y475" s="500"/>
    </row>
    <row r="476" spans="1:25" ht="13.5" hidden="1" thickBot="1" x14ac:dyDescent="0.25">
      <c r="A476" s="616" t="s">
        <v>62</v>
      </c>
      <c r="B476" s="617" t="s">
        <v>61</v>
      </c>
      <c r="C476" s="618"/>
      <c r="D476" s="15"/>
      <c r="E476" s="15">
        <f>C476+D476</f>
        <v>0</v>
      </c>
      <c r="F476" s="618">
        <f>G476+H476+I476+J476</f>
        <v>0</v>
      </c>
      <c r="G476" s="618"/>
      <c r="H476" s="618"/>
      <c r="I476" s="618"/>
      <c r="J476" s="618"/>
      <c r="K476" s="15">
        <v>0</v>
      </c>
      <c r="L476" s="15">
        <v>0</v>
      </c>
      <c r="M476" s="15">
        <v>0</v>
      </c>
      <c r="N476" s="15">
        <v>0</v>
      </c>
      <c r="O476" s="2">
        <v>2</v>
      </c>
    </row>
    <row r="477" spans="1:25" s="31" customFormat="1" ht="12.75" customHeight="1" thickBot="1" x14ac:dyDescent="0.25">
      <c r="A477" s="135" t="s">
        <v>60</v>
      </c>
      <c r="B477" s="136" t="s">
        <v>59</v>
      </c>
      <c r="C477" s="925">
        <v>10</v>
      </c>
      <c r="D477" s="571"/>
      <c r="E477" s="832">
        <f>C477+D477</f>
        <v>10</v>
      </c>
      <c r="F477" s="137">
        <f>G477+H477+I477+J477</f>
        <v>0</v>
      </c>
      <c r="G477" s="137">
        <v>0</v>
      </c>
      <c r="H477" s="137">
        <v>0</v>
      </c>
      <c r="I477" s="137">
        <v>0</v>
      </c>
      <c r="J477" s="137">
        <v>0</v>
      </c>
      <c r="K477" s="581">
        <v>0</v>
      </c>
      <c r="L477" s="969">
        <v>0</v>
      </c>
      <c r="M477" s="969">
        <v>0</v>
      </c>
      <c r="N477" s="969">
        <v>0</v>
      </c>
      <c r="O477" s="32">
        <v>2</v>
      </c>
      <c r="P477" s="417"/>
      <c r="Q477" s="239"/>
      <c r="R477" s="240"/>
      <c r="S477" s="239"/>
      <c r="T477" s="239"/>
      <c r="U477" s="504">
        <f t="shared" si="156"/>
        <v>0</v>
      </c>
      <c r="Y477" s="500"/>
    </row>
    <row r="478" spans="1:25" hidden="1" x14ac:dyDescent="0.2">
      <c r="A478" s="622" t="s">
        <v>58</v>
      </c>
      <c r="B478" s="623" t="s">
        <v>57</v>
      </c>
      <c r="C478" s="624"/>
      <c r="D478" s="28"/>
      <c r="E478" s="28">
        <f>C478+D478</f>
        <v>0</v>
      </c>
      <c r="F478" s="624">
        <f>G478+H478+I478+J478</f>
        <v>0</v>
      </c>
      <c r="G478" s="624"/>
      <c r="H478" s="624"/>
      <c r="I478" s="624"/>
      <c r="J478" s="624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25" ht="13.5" hidden="1" thickBot="1" x14ac:dyDescent="0.25">
      <c r="A479" s="594" t="s">
        <v>56</v>
      </c>
      <c r="B479" s="595" t="s">
        <v>55</v>
      </c>
      <c r="C479" s="596"/>
      <c r="D479" s="28"/>
      <c r="E479" s="28">
        <f>C479+D479</f>
        <v>0</v>
      </c>
      <c r="F479" s="596">
        <f>G479+H479+I479+J479</f>
        <v>0</v>
      </c>
      <c r="G479" s="596"/>
      <c r="H479" s="596"/>
      <c r="I479" s="596"/>
      <c r="J479" s="596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5" s="18" customFormat="1" ht="3.75" hidden="1" customHeight="1" thickBot="1" x14ac:dyDescent="0.25">
      <c r="A480" s="139" t="s">
        <v>54</v>
      </c>
      <c r="B480" s="140" t="s">
        <v>53</v>
      </c>
      <c r="C480" s="927">
        <v>0</v>
      </c>
      <c r="D480" s="558">
        <v>0</v>
      </c>
      <c r="E480" s="527">
        <f>C480+D480</f>
        <v>0</v>
      </c>
      <c r="F480" s="256">
        <f>G480+H480+I480+J480</f>
        <v>0</v>
      </c>
      <c r="G480" s="141"/>
      <c r="H480" s="141"/>
      <c r="I480" s="141"/>
      <c r="J480" s="141"/>
      <c r="K480" s="570">
        <v>0</v>
      </c>
      <c r="L480" s="20">
        <v>0</v>
      </c>
      <c r="M480" s="20">
        <v>0</v>
      </c>
      <c r="N480" s="20">
        <v>0</v>
      </c>
      <c r="O480" s="19">
        <v>2</v>
      </c>
      <c r="P480" s="417"/>
      <c r="Q480" s="238"/>
      <c r="R480" s="238"/>
      <c r="S480" s="238"/>
      <c r="T480" s="238"/>
      <c r="U480" s="406"/>
      <c r="Y480" s="406"/>
    </row>
    <row r="481" spans="1:15" s="8" customFormat="1" ht="2.25" hidden="1" customHeight="1" x14ac:dyDescent="0.2">
      <c r="A481" s="638" t="s">
        <v>52</v>
      </c>
      <c r="B481" s="639" t="s">
        <v>51</v>
      </c>
      <c r="C481" s="640">
        <f t="shared" ref="C481:N482" si="161">C482</f>
        <v>0</v>
      </c>
      <c r="D481" s="11">
        <f t="shared" si="161"/>
        <v>0</v>
      </c>
      <c r="E481" s="11">
        <f t="shared" si="161"/>
        <v>0</v>
      </c>
      <c r="F481" s="640">
        <f t="shared" si="161"/>
        <v>0</v>
      </c>
      <c r="G481" s="640">
        <f t="shared" si="161"/>
        <v>0</v>
      </c>
      <c r="H481" s="640">
        <f t="shared" si="161"/>
        <v>0</v>
      </c>
      <c r="I481" s="640">
        <f t="shared" si="161"/>
        <v>0</v>
      </c>
      <c r="J481" s="640">
        <f t="shared" si="161"/>
        <v>0</v>
      </c>
      <c r="K481" s="11">
        <f t="shared" si="161"/>
        <v>0</v>
      </c>
      <c r="L481" s="11">
        <f t="shared" si="161"/>
        <v>0</v>
      </c>
      <c r="M481" s="11">
        <f t="shared" si="161"/>
        <v>0</v>
      </c>
      <c r="N481" s="11">
        <f t="shared" si="161"/>
        <v>0</v>
      </c>
      <c r="O481" s="10"/>
    </row>
    <row r="482" spans="1:15" s="18" customFormat="1" ht="12.75" hidden="1" customHeight="1" x14ac:dyDescent="0.2">
      <c r="A482" s="22" t="s">
        <v>50</v>
      </c>
      <c r="B482" s="21" t="s">
        <v>49</v>
      </c>
      <c r="C482" s="20">
        <f t="shared" si="161"/>
        <v>0</v>
      </c>
      <c r="D482" s="20">
        <f t="shared" si="161"/>
        <v>0</v>
      </c>
      <c r="E482" s="20">
        <f t="shared" si="161"/>
        <v>0</v>
      </c>
      <c r="F482" s="20">
        <f t="shared" si="161"/>
        <v>0</v>
      </c>
      <c r="G482" s="20">
        <f t="shared" si="161"/>
        <v>0</v>
      </c>
      <c r="H482" s="20">
        <f t="shared" si="161"/>
        <v>0</v>
      </c>
      <c r="I482" s="20">
        <f t="shared" si="161"/>
        <v>0</v>
      </c>
      <c r="J482" s="20">
        <f t="shared" si="161"/>
        <v>0</v>
      </c>
      <c r="K482" s="20">
        <f t="shared" si="161"/>
        <v>0</v>
      </c>
      <c r="L482" s="20">
        <f t="shared" si="161"/>
        <v>0</v>
      </c>
      <c r="M482" s="20">
        <f t="shared" si="161"/>
        <v>0</v>
      </c>
      <c r="N482" s="20">
        <f t="shared" si="161"/>
        <v>0</v>
      </c>
      <c r="O482" s="19"/>
    </row>
    <row r="483" spans="1:15" ht="14.25" hidden="1" customHeight="1" x14ac:dyDescent="0.2">
      <c r="A483" s="17" t="s">
        <v>48</v>
      </c>
      <c r="B483" s="16" t="s">
        <v>47</v>
      </c>
      <c r="C483" s="15"/>
      <c r="D483" s="15"/>
      <c r="E483" s="15">
        <f>C483+D483</f>
        <v>0</v>
      </c>
      <c r="F483" s="15">
        <f>G483+H483+I483+J483</f>
        <v>0</v>
      </c>
      <c r="G483" s="15"/>
      <c r="H483" s="15"/>
      <c r="I483" s="15"/>
      <c r="J483" s="15"/>
      <c r="K483" s="15">
        <v>0</v>
      </c>
      <c r="L483" s="15">
        <v>0</v>
      </c>
      <c r="M483" s="15">
        <v>0</v>
      </c>
      <c r="N483" s="15">
        <v>0</v>
      </c>
      <c r="O483" s="2">
        <v>2</v>
      </c>
    </row>
    <row r="484" spans="1:15" s="8" customFormat="1" ht="17.25" hidden="1" customHeight="1" x14ac:dyDescent="0.2">
      <c r="A484" s="14" t="s">
        <v>46</v>
      </c>
      <c r="B484" s="13" t="s">
        <v>45</v>
      </c>
      <c r="C484" s="11"/>
      <c r="D484" s="11"/>
      <c r="E484" s="11">
        <f>C484+D484</f>
        <v>0</v>
      </c>
      <c r="F484" s="11">
        <f>G484+H484+I484+J484</f>
        <v>0</v>
      </c>
      <c r="G484" s="11"/>
      <c r="H484" s="11"/>
      <c r="I484" s="11"/>
      <c r="J484" s="11"/>
      <c r="K484" s="11">
        <v>0</v>
      </c>
      <c r="L484" s="11">
        <v>0</v>
      </c>
      <c r="M484" s="11">
        <v>0</v>
      </c>
      <c r="N484" s="11">
        <v>0</v>
      </c>
      <c r="O484" s="10">
        <v>2</v>
      </c>
    </row>
    <row r="485" spans="1:15" s="8" customFormat="1" ht="15" hidden="1" customHeight="1" x14ac:dyDescent="0.2">
      <c r="A485" s="14" t="s">
        <v>44</v>
      </c>
      <c r="B485" s="13" t="s">
        <v>43</v>
      </c>
      <c r="C485" s="11">
        <f t="shared" ref="C485:N485" si="162">C486+C489</f>
        <v>0</v>
      </c>
      <c r="D485" s="11">
        <f t="shared" si="162"/>
        <v>0</v>
      </c>
      <c r="E485" s="11">
        <f t="shared" si="162"/>
        <v>0</v>
      </c>
      <c r="F485" s="11">
        <f t="shared" si="162"/>
        <v>0</v>
      </c>
      <c r="G485" s="11">
        <f t="shared" si="162"/>
        <v>0</v>
      </c>
      <c r="H485" s="11">
        <f t="shared" si="162"/>
        <v>0</v>
      </c>
      <c r="I485" s="11">
        <f t="shared" si="162"/>
        <v>0</v>
      </c>
      <c r="J485" s="11">
        <f t="shared" si="162"/>
        <v>0</v>
      </c>
      <c r="K485" s="11">
        <f t="shared" si="162"/>
        <v>0</v>
      </c>
      <c r="L485" s="11">
        <f t="shared" si="162"/>
        <v>0</v>
      </c>
      <c r="M485" s="11">
        <f t="shared" si="162"/>
        <v>0</v>
      </c>
      <c r="N485" s="11">
        <f t="shared" si="162"/>
        <v>0</v>
      </c>
      <c r="O485" s="10"/>
    </row>
    <row r="486" spans="1:15" s="8" customFormat="1" ht="21.75" hidden="1" customHeight="1" x14ac:dyDescent="0.2">
      <c r="A486" s="14" t="s">
        <v>42</v>
      </c>
      <c r="B486" s="13" t="s">
        <v>41</v>
      </c>
      <c r="C486" s="11">
        <f t="shared" ref="C486:N486" si="163">C487+C488</f>
        <v>0</v>
      </c>
      <c r="D486" s="11">
        <f t="shared" si="163"/>
        <v>0</v>
      </c>
      <c r="E486" s="11">
        <f t="shared" si="163"/>
        <v>0</v>
      </c>
      <c r="F486" s="11">
        <f t="shared" si="163"/>
        <v>0</v>
      </c>
      <c r="G486" s="11">
        <f t="shared" si="163"/>
        <v>0</v>
      </c>
      <c r="H486" s="11">
        <f t="shared" si="163"/>
        <v>0</v>
      </c>
      <c r="I486" s="11">
        <f t="shared" si="163"/>
        <v>0</v>
      </c>
      <c r="J486" s="11">
        <f t="shared" si="163"/>
        <v>0</v>
      </c>
      <c r="K486" s="11">
        <f t="shared" si="163"/>
        <v>0</v>
      </c>
      <c r="L486" s="11">
        <f t="shared" si="163"/>
        <v>0</v>
      </c>
      <c r="M486" s="11">
        <f t="shared" si="163"/>
        <v>0</v>
      </c>
      <c r="N486" s="11">
        <f t="shared" si="163"/>
        <v>0</v>
      </c>
      <c r="O486" s="10"/>
    </row>
    <row r="487" spans="1:15" s="18" customFormat="1" ht="25.5" hidden="1" customHeight="1" x14ac:dyDescent="0.2">
      <c r="A487" s="22" t="s">
        <v>40</v>
      </c>
      <c r="B487" s="21" t="s">
        <v>39</v>
      </c>
      <c r="C487" s="20"/>
      <c r="D487" s="20"/>
      <c r="E487" s="20">
        <f>C487+D487</f>
        <v>0</v>
      </c>
      <c r="F487" s="20">
        <f>G487+H487+I487+J487</f>
        <v>0</v>
      </c>
      <c r="G487" s="20"/>
      <c r="H487" s="20"/>
      <c r="I487" s="20"/>
      <c r="J487" s="20"/>
      <c r="K487" s="20">
        <v>0</v>
      </c>
      <c r="L487" s="20">
        <v>0</v>
      </c>
      <c r="M487" s="20">
        <v>0</v>
      </c>
      <c r="N487" s="20">
        <v>0</v>
      </c>
      <c r="O487" s="19">
        <v>1</v>
      </c>
    </row>
    <row r="488" spans="1:15" s="18" customFormat="1" ht="24" hidden="1" customHeight="1" x14ac:dyDescent="0.2">
      <c r="A488" s="22" t="s">
        <v>38</v>
      </c>
      <c r="B488" s="21" t="s">
        <v>37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15" s="8" customFormat="1" ht="21.75" hidden="1" customHeight="1" x14ac:dyDescent="0.2">
      <c r="A489" s="23" t="s">
        <v>36</v>
      </c>
      <c r="B489" s="13" t="s">
        <v>35</v>
      </c>
      <c r="C489" s="11">
        <f t="shared" ref="C489:N489" si="164">C490+C495+C499</f>
        <v>0</v>
      </c>
      <c r="D489" s="11">
        <f t="shared" si="164"/>
        <v>0</v>
      </c>
      <c r="E489" s="11">
        <f t="shared" si="164"/>
        <v>0</v>
      </c>
      <c r="F489" s="11">
        <f t="shared" si="164"/>
        <v>0</v>
      </c>
      <c r="G489" s="11">
        <f t="shared" si="164"/>
        <v>0</v>
      </c>
      <c r="H489" s="11">
        <f t="shared" si="164"/>
        <v>0</v>
      </c>
      <c r="I489" s="11">
        <f t="shared" si="164"/>
        <v>0</v>
      </c>
      <c r="J489" s="11">
        <f t="shared" si="164"/>
        <v>0</v>
      </c>
      <c r="K489" s="11">
        <f t="shared" si="164"/>
        <v>0</v>
      </c>
      <c r="L489" s="11">
        <f t="shared" si="164"/>
        <v>0</v>
      </c>
      <c r="M489" s="11">
        <f t="shared" si="164"/>
        <v>0</v>
      </c>
      <c r="N489" s="11">
        <f t="shared" si="164"/>
        <v>0</v>
      </c>
      <c r="O489" s="10"/>
    </row>
    <row r="490" spans="1:15" s="18" customFormat="1" ht="18" hidden="1" customHeight="1" x14ac:dyDescent="0.2">
      <c r="A490" s="22" t="s">
        <v>34</v>
      </c>
      <c r="B490" s="21" t="s">
        <v>33</v>
      </c>
      <c r="C490" s="20">
        <f t="shared" ref="C490:N490" si="165">C491+C492+C493+C494</f>
        <v>0</v>
      </c>
      <c r="D490" s="20">
        <f t="shared" si="165"/>
        <v>0</v>
      </c>
      <c r="E490" s="20">
        <f t="shared" si="165"/>
        <v>0</v>
      </c>
      <c r="F490" s="20">
        <f t="shared" si="165"/>
        <v>0</v>
      </c>
      <c r="G490" s="20">
        <f t="shared" si="165"/>
        <v>0</v>
      </c>
      <c r="H490" s="20">
        <f t="shared" si="165"/>
        <v>0</v>
      </c>
      <c r="I490" s="20">
        <f t="shared" si="165"/>
        <v>0</v>
      </c>
      <c r="J490" s="20">
        <f t="shared" si="165"/>
        <v>0</v>
      </c>
      <c r="K490" s="20">
        <f t="shared" si="165"/>
        <v>0</v>
      </c>
      <c r="L490" s="20">
        <f t="shared" si="165"/>
        <v>0</v>
      </c>
      <c r="M490" s="20">
        <f t="shared" si="165"/>
        <v>0</v>
      </c>
      <c r="N490" s="20">
        <f t="shared" si="165"/>
        <v>0</v>
      </c>
      <c r="O490" s="19"/>
    </row>
    <row r="491" spans="1:15" ht="24.75" hidden="1" customHeight="1" x14ac:dyDescent="0.2">
      <c r="A491" s="17" t="s">
        <v>32</v>
      </c>
      <c r="B491" s="16" t="s">
        <v>31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10.5" hidden="1" customHeight="1" x14ac:dyDescent="0.2">
      <c r="A492" s="17" t="s">
        <v>30</v>
      </c>
      <c r="B492" s="16" t="s">
        <v>29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14.25" hidden="1" customHeight="1" x14ac:dyDescent="0.2">
      <c r="A493" s="17" t="s">
        <v>28</v>
      </c>
      <c r="B493" s="16" t="s">
        <v>27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ht="19.5" hidden="1" customHeight="1" x14ac:dyDescent="0.2">
      <c r="A494" s="17" t="s">
        <v>26</v>
      </c>
      <c r="B494" s="16" t="s">
        <v>25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15" s="18" customFormat="1" ht="16.5" hidden="1" customHeight="1" x14ac:dyDescent="0.2">
      <c r="A495" s="22" t="s">
        <v>24</v>
      </c>
      <c r="B495" s="21" t="s">
        <v>23</v>
      </c>
      <c r="C495" s="20">
        <f t="shared" ref="C495:N495" si="166">C496+C497+C498</f>
        <v>0</v>
      </c>
      <c r="D495" s="20">
        <f t="shared" si="166"/>
        <v>0</v>
      </c>
      <c r="E495" s="20">
        <f t="shared" si="166"/>
        <v>0</v>
      </c>
      <c r="F495" s="20">
        <f t="shared" si="166"/>
        <v>0</v>
      </c>
      <c r="G495" s="20">
        <f t="shared" si="166"/>
        <v>0</v>
      </c>
      <c r="H495" s="20">
        <f t="shared" si="166"/>
        <v>0</v>
      </c>
      <c r="I495" s="20">
        <f t="shared" si="166"/>
        <v>0</v>
      </c>
      <c r="J495" s="20">
        <f t="shared" si="166"/>
        <v>0</v>
      </c>
      <c r="K495" s="20">
        <f t="shared" si="166"/>
        <v>0</v>
      </c>
      <c r="L495" s="20">
        <f t="shared" si="166"/>
        <v>0</v>
      </c>
      <c r="M495" s="20">
        <f t="shared" si="166"/>
        <v>0</v>
      </c>
      <c r="N495" s="20">
        <f t="shared" si="166"/>
        <v>0</v>
      </c>
      <c r="O495" s="19"/>
    </row>
    <row r="496" spans="1:15" ht="19.5" hidden="1" customHeight="1" x14ac:dyDescent="0.2">
      <c r="A496" s="17" t="s">
        <v>22</v>
      </c>
      <c r="B496" s="16" t="s">
        <v>21</v>
      </c>
      <c r="C496" s="15"/>
      <c r="D496" s="15"/>
      <c r="E496" s="15">
        <f>C496+D496</f>
        <v>0</v>
      </c>
      <c r="F496" s="15">
        <f>G496+H496+I496+J496</f>
        <v>0</v>
      </c>
      <c r="G496" s="15"/>
      <c r="H496" s="15"/>
      <c r="I496" s="15"/>
      <c r="J496" s="15"/>
      <c r="K496" s="15">
        <v>0</v>
      </c>
      <c r="L496" s="15">
        <v>0</v>
      </c>
      <c r="M496" s="15">
        <v>0</v>
      </c>
      <c r="N496" s="15">
        <v>0</v>
      </c>
      <c r="O496" s="2">
        <v>1</v>
      </c>
    </row>
    <row r="497" spans="1:25" ht="30" hidden="1" customHeight="1" x14ac:dyDescent="0.2">
      <c r="A497" s="17" t="s">
        <v>20</v>
      </c>
      <c r="B497" s="16" t="s">
        <v>19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ht="20.25" hidden="1" customHeight="1" x14ac:dyDescent="0.2">
      <c r="A498" s="17" t="s">
        <v>18</v>
      </c>
      <c r="B498" s="16" t="s">
        <v>17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5" s="18" customFormat="1" ht="20.25" hidden="1" customHeight="1" x14ac:dyDescent="0.2">
      <c r="A499" s="22" t="s">
        <v>16</v>
      </c>
      <c r="B499" s="21" t="s">
        <v>15</v>
      </c>
      <c r="C499" s="20"/>
      <c r="D499" s="20"/>
      <c r="E499" s="20">
        <f>C499+D499</f>
        <v>0</v>
      </c>
      <c r="F499" s="20">
        <f>G499+H499+I499+J499</f>
        <v>0</v>
      </c>
      <c r="G499" s="20"/>
      <c r="H499" s="20"/>
      <c r="I499" s="20"/>
      <c r="J499" s="20"/>
      <c r="K499" s="20">
        <v>0</v>
      </c>
      <c r="L499" s="20">
        <v>0</v>
      </c>
      <c r="M499" s="20">
        <v>0</v>
      </c>
      <c r="N499" s="20">
        <v>0</v>
      </c>
      <c r="O499" s="19">
        <v>2</v>
      </c>
    </row>
    <row r="500" spans="1:25" s="8" customFormat="1" ht="16.5" hidden="1" customHeight="1" x14ac:dyDescent="0.2">
      <c r="A500" s="14" t="s">
        <v>14</v>
      </c>
      <c r="B500" s="13" t="s">
        <v>13</v>
      </c>
      <c r="C500" s="11">
        <f t="shared" ref="C500:N500" si="167">C501</f>
        <v>0</v>
      </c>
      <c r="D500" s="11">
        <f t="shared" si="167"/>
        <v>0</v>
      </c>
      <c r="E500" s="11">
        <f t="shared" si="167"/>
        <v>0</v>
      </c>
      <c r="F500" s="11">
        <f t="shared" si="167"/>
        <v>0</v>
      </c>
      <c r="G500" s="11">
        <f t="shared" si="167"/>
        <v>0</v>
      </c>
      <c r="H500" s="11">
        <f t="shared" si="167"/>
        <v>0</v>
      </c>
      <c r="I500" s="11">
        <f t="shared" si="167"/>
        <v>0</v>
      </c>
      <c r="J500" s="11">
        <f t="shared" si="167"/>
        <v>0</v>
      </c>
      <c r="K500" s="11">
        <f t="shared" si="167"/>
        <v>0</v>
      </c>
      <c r="L500" s="11">
        <f t="shared" si="167"/>
        <v>0</v>
      </c>
      <c r="M500" s="11">
        <f t="shared" si="167"/>
        <v>0</v>
      </c>
      <c r="N500" s="11">
        <f t="shared" si="167"/>
        <v>0</v>
      </c>
      <c r="O500" s="10"/>
    </row>
    <row r="501" spans="1:25" s="18" customFormat="1" ht="10.5" hidden="1" customHeight="1" x14ac:dyDescent="0.2">
      <c r="A501" s="22" t="s">
        <v>12</v>
      </c>
      <c r="B501" s="21" t="s">
        <v>11</v>
      </c>
      <c r="C501" s="20">
        <f t="shared" ref="C501:N501" si="168">C502+C503+C504</f>
        <v>0</v>
      </c>
      <c r="D501" s="20">
        <f t="shared" si="168"/>
        <v>0</v>
      </c>
      <c r="E501" s="20">
        <f t="shared" si="168"/>
        <v>0</v>
      </c>
      <c r="F501" s="20">
        <f t="shared" si="168"/>
        <v>0</v>
      </c>
      <c r="G501" s="20">
        <f t="shared" si="168"/>
        <v>0</v>
      </c>
      <c r="H501" s="20">
        <f t="shared" si="168"/>
        <v>0</v>
      </c>
      <c r="I501" s="20">
        <f t="shared" si="168"/>
        <v>0</v>
      </c>
      <c r="J501" s="20">
        <f t="shared" si="168"/>
        <v>0</v>
      </c>
      <c r="K501" s="20">
        <f t="shared" si="168"/>
        <v>0</v>
      </c>
      <c r="L501" s="20">
        <f t="shared" si="168"/>
        <v>0</v>
      </c>
      <c r="M501" s="20">
        <f t="shared" si="168"/>
        <v>0</v>
      </c>
      <c r="N501" s="20">
        <f t="shared" si="168"/>
        <v>0</v>
      </c>
      <c r="O501" s="19"/>
    </row>
    <row r="502" spans="1:25" ht="6.75" hidden="1" customHeight="1" x14ac:dyDescent="0.2">
      <c r="A502" s="17" t="s">
        <v>10</v>
      </c>
      <c r="B502" s="16" t="s">
        <v>9</v>
      </c>
      <c r="C502" s="15"/>
      <c r="D502" s="15"/>
      <c r="E502" s="15">
        <f>C502+D502</f>
        <v>0</v>
      </c>
      <c r="F502" s="15">
        <f>G502+H502+I502+J502</f>
        <v>0</v>
      </c>
      <c r="G502" s="15"/>
      <c r="H502" s="15"/>
      <c r="I502" s="15"/>
      <c r="J502" s="15"/>
      <c r="K502" s="15">
        <v>0</v>
      </c>
      <c r="L502" s="15">
        <v>0</v>
      </c>
      <c r="M502" s="15">
        <v>0</v>
      </c>
      <c r="N502" s="15">
        <v>0</v>
      </c>
      <c r="O502" s="2">
        <v>1</v>
      </c>
    </row>
    <row r="503" spans="1:25" ht="10.5" hidden="1" customHeight="1" x14ac:dyDescent="0.2">
      <c r="A503" s="17" t="s">
        <v>8</v>
      </c>
      <c r="B503" s="16" t="s">
        <v>7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2</v>
      </c>
    </row>
    <row r="504" spans="1:25" ht="13.5" hidden="1" customHeight="1" thickBot="1" x14ac:dyDescent="0.25">
      <c r="A504" s="591" t="s">
        <v>6</v>
      </c>
      <c r="B504" s="592" t="s">
        <v>5</v>
      </c>
      <c r="C504" s="593"/>
      <c r="D504" s="15"/>
      <c r="E504" s="15">
        <f>C504+D504</f>
        <v>0</v>
      </c>
      <c r="F504" s="593">
        <f>G504+H504+I504+J504</f>
        <v>0</v>
      </c>
      <c r="G504" s="593"/>
      <c r="H504" s="593"/>
      <c r="I504" s="593"/>
      <c r="J504" s="593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5" s="8" customFormat="1" ht="13.5" thickBot="1" x14ac:dyDescent="0.25">
      <c r="A505" s="817" t="s">
        <v>4</v>
      </c>
      <c r="B505" s="818" t="s">
        <v>3</v>
      </c>
      <c r="C505" s="819">
        <f t="shared" ref="C505:K505" si="169">C12-C202</f>
        <v>-492</v>
      </c>
      <c r="D505" s="582">
        <f t="shared" si="169"/>
        <v>0</v>
      </c>
      <c r="E505" s="836">
        <f t="shared" si="169"/>
        <v>-492</v>
      </c>
      <c r="F505" s="820">
        <f t="shared" si="169"/>
        <v>-863</v>
      </c>
      <c r="G505" s="812">
        <f t="shared" si="169"/>
        <v>-213</v>
      </c>
      <c r="H505" s="812">
        <f t="shared" si="169"/>
        <v>-30</v>
      </c>
      <c r="I505" s="812">
        <f t="shared" si="169"/>
        <v>-129</v>
      </c>
      <c r="J505" s="810">
        <f t="shared" si="169"/>
        <v>-491</v>
      </c>
      <c r="K505" s="565">
        <f t="shared" si="169"/>
        <v>-75</v>
      </c>
      <c r="L505" s="20">
        <f>L12-L202</f>
        <v>0</v>
      </c>
      <c r="M505" s="20">
        <f>M12-M202</f>
        <v>0</v>
      </c>
      <c r="N505" s="20">
        <f>N12-N202</f>
        <v>0</v>
      </c>
      <c r="O505" s="10"/>
      <c r="P505" s="417"/>
      <c r="Q505" s="237"/>
      <c r="R505" s="237"/>
      <c r="S505" s="237"/>
      <c r="T505" s="237"/>
      <c r="U505" s="489">
        <f>G505+H505</f>
        <v>-243</v>
      </c>
      <c r="Y505" s="397"/>
    </row>
    <row r="506" spans="1:25" x14ac:dyDescent="0.2">
      <c r="A506" s="7" t="s">
        <v>2</v>
      </c>
      <c r="Q506" s="239"/>
      <c r="R506" s="239"/>
      <c r="S506" s="239"/>
    </row>
    <row r="507" spans="1:25" x14ac:dyDescent="0.2">
      <c r="A507" s="367" t="s">
        <v>1</v>
      </c>
      <c r="G507" s="1068" t="s">
        <v>957</v>
      </c>
      <c r="H507" s="1068"/>
      <c r="I507" s="1068"/>
      <c r="J507" s="1068"/>
      <c r="K507" s="1068"/>
      <c r="Q507" s="239"/>
      <c r="R507" s="239"/>
      <c r="S507" s="239"/>
    </row>
    <row r="508" spans="1:25" x14ac:dyDescent="0.2">
      <c r="A508" s="367" t="s">
        <v>0</v>
      </c>
      <c r="C508" s="229"/>
      <c r="G508" s="1068" t="s">
        <v>860</v>
      </c>
      <c r="H508" s="1068"/>
      <c r="I508" s="1068"/>
      <c r="J508" s="1068"/>
      <c r="K508" s="1068"/>
      <c r="Q508" s="239"/>
      <c r="R508" s="239"/>
      <c r="S508" s="239"/>
    </row>
    <row r="509" spans="1:25" x14ac:dyDescent="0.2">
      <c r="F509" s="229">
        <v>863</v>
      </c>
      <c r="I509" s="1068"/>
      <c r="J509" s="1068"/>
      <c r="K509" s="1068"/>
      <c r="L509" s="1068"/>
      <c r="M509" s="1068"/>
    </row>
    <row r="510" spans="1:25" x14ac:dyDescent="0.2">
      <c r="I510" s="1068"/>
      <c r="J510" s="1068"/>
      <c r="K510" s="1069"/>
      <c r="L510" s="1068"/>
      <c r="M510" s="1068"/>
    </row>
  </sheetData>
  <autoFilter ref="E1:E506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H3:J3"/>
    <mergeCell ref="C1:I1"/>
    <mergeCell ref="L1:N1"/>
    <mergeCell ref="C2:E2"/>
    <mergeCell ref="H2:J2"/>
    <mergeCell ref="L2:N2"/>
    <mergeCell ref="G507:K507"/>
    <mergeCell ref="G508:K508"/>
    <mergeCell ref="I509:M509"/>
    <mergeCell ref="I510:M510"/>
    <mergeCell ref="A7:N7"/>
    <mergeCell ref="A9:A10"/>
    <mergeCell ref="B9:B10"/>
    <mergeCell ref="C9:K9"/>
    <mergeCell ref="L9:L10"/>
    <mergeCell ref="M9:M10"/>
    <mergeCell ref="N9:N10"/>
  </mergeCells>
  <printOptions horizontalCentered="1"/>
  <pageMargins left="0.43" right="0.19685039370078741" top="0.33" bottom="0.16" header="0.36" footer="0"/>
  <pageSetup paperSize="9" scale="69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D511"/>
  <sheetViews>
    <sheetView zoomScale="98" zoomScaleNormal="98" workbookViewId="0">
      <pane ySplit="12" topLeftCell="A77" activePane="bottomLeft" state="frozen"/>
      <selection pane="bottomLeft" activeCell="AH84" sqref="AH84"/>
    </sheetView>
  </sheetViews>
  <sheetFormatPr defaultColWidth="9.140625" defaultRowHeight="12.75" x14ac:dyDescent="0.2"/>
  <cols>
    <col min="1" max="1" width="78.5703125" style="6" customWidth="1"/>
    <col min="2" max="2" width="9.7109375" style="5" customWidth="1"/>
    <col min="3" max="3" width="10.140625" style="3" hidden="1" customWidth="1"/>
    <col min="4" max="4" width="7.42578125" style="3" hidden="1" customWidth="1"/>
    <col min="5" max="5" width="9.7109375" style="3" hidden="1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28515625" style="3" customWidth="1"/>
    <col min="11" max="12" width="0.140625" style="3" hidden="1" customWidth="1"/>
    <col min="13" max="13" width="20.140625" style="3" hidden="1" customWidth="1"/>
    <col min="14" max="14" width="17" style="3" hidden="1" customWidth="1"/>
    <col min="15" max="15" width="19.5703125" style="2" hidden="1" customWidth="1"/>
    <col min="16" max="16" width="14" style="1" hidden="1" customWidth="1"/>
    <col min="17" max="17" width="16.5703125" style="1" hidden="1" customWidth="1"/>
    <col min="18" max="18" width="11.85546875" style="1" hidden="1" customWidth="1"/>
    <col min="19" max="19" width="14.85546875" style="1" hidden="1" customWidth="1"/>
    <col min="20" max="20" width="8.5703125" style="1" hidden="1" customWidth="1"/>
    <col min="21" max="22" width="9.140625" style="1" hidden="1" customWidth="1"/>
    <col min="23" max="23" width="0.28515625" style="1" hidden="1" customWidth="1"/>
    <col min="24" max="24" width="9.140625" style="1" hidden="1" customWidth="1"/>
    <col min="25" max="25" width="2.28515625" style="1" hidden="1" customWidth="1"/>
    <col min="26" max="26" width="9.140625" style="1" hidden="1" customWidth="1"/>
    <col min="27" max="27" width="0.140625" style="1" hidden="1" customWidth="1"/>
    <col min="28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1017</v>
      </c>
      <c r="C2" s="1068" t="s">
        <v>856</v>
      </c>
      <c r="D2" s="1068"/>
      <c r="E2" s="1068"/>
      <c r="F2" s="93" t="s">
        <v>856</v>
      </c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884"/>
      <c r="H3" s="1068" t="s">
        <v>1007</v>
      </c>
      <c r="I3" s="1068"/>
      <c r="J3" s="1068"/>
      <c r="L3" s="884"/>
      <c r="M3" s="884"/>
      <c r="N3" s="884"/>
      <c r="Q3" s="286"/>
    </row>
    <row r="4" spans="1:27" x14ac:dyDescent="0.2">
      <c r="A4" s="96" t="s">
        <v>958</v>
      </c>
      <c r="B4" s="142" t="s">
        <v>958</v>
      </c>
      <c r="G4" s="884"/>
      <c r="H4" s="884"/>
      <c r="I4" s="884"/>
      <c r="J4" s="93"/>
      <c r="L4" s="884"/>
      <c r="M4" s="884"/>
      <c r="N4" s="884"/>
      <c r="Q4" s="286"/>
      <c r="S4" s="1" t="s">
        <v>958</v>
      </c>
    </row>
    <row r="5" spans="1:27" x14ac:dyDescent="0.2">
      <c r="A5" s="96"/>
      <c r="G5" s="884"/>
      <c r="H5" s="884"/>
      <c r="I5" s="884"/>
      <c r="J5" s="93"/>
      <c r="L5" s="884"/>
      <c r="M5" s="884"/>
      <c r="N5" s="884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7" s="8" customFormat="1" ht="13.5" thickBot="1" x14ac:dyDescent="0.25">
      <c r="A9" s="95" t="s">
        <v>1019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7" s="8" customFormat="1" x14ac:dyDescent="0.2">
      <c r="A10" s="1089" t="s">
        <v>853</v>
      </c>
      <c r="B10" s="1091" t="s">
        <v>852</v>
      </c>
      <c r="C10" s="1093" t="s">
        <v>978</v>
      </c>
      <c r="D10" s="1077"/>
      <c r="E10" s="1077"/>
      <c r="F10" s="1094"/>
      <c r="G10" s="1095"/>
      <c r="H10" s="1095"/>
      <c r="I10" s="1095"/>
      <c r="J10" s="1093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7" s="8" customFormat="1" ht="48" customHeight="1" x14ac:dyDescent="0.2">
      <c r="A11" s="1090"/>
      <c r="B11" s="1092"/>
      <c r="C11" s="543" t="s">
        <v>851</v>
      </c>
      <c r="D11" s="539" t="s">
        <v>956</v>
      </c>
      <c r="E11" s="538" t="s">
        <v>850</v>
      </c>
      <c r="F11" s="885" t="s">
        <v>960</v>
      </c>
      <c r="G11" s="90" t="s">
        <v>849</v>
      </c>
      <c r="H11" s="369" t="s">
        <v>848</v>
      </c>
      <c r="I11" s="369" t="s">
        <v>847</v>
      </c>
      <c r="J11" s="543" t="s">
        <v>846</v>
      </c>
      <c r="K11" s="541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  <c r="Y11" s="397"/>
      <c r="Z11" s="369"/>
      <c r="AA11" s="369"/>
    </row>
    <row r="12" spans="1:27" s="8" customFormat="1" x14ac:dyDescent="0.2">
      <c r="A12" s="885">
        <v>1</v>
      </c>
      <c r="B12" s="886" t="s">
        <v>844</v>
      </c>
      <c r="C12" s="543">
        <v>3</v>
      </c>
      <c r="D12" s="540">
        <v>4</v>
      </c>
      <c r="E12" s="538">
        <v>5</v>
      </c>
      <c r="F12" s="885">
        <v>3</v>
      </c>
      <c r="G12" s="90">
        <v>4</v>
      </c>
      <c r="H12" s="369">
        <v>5</v>
      </c>
      <c r="I12" s="369">
        <v>5</v>
      </c>
      <c r="J12" s="543">
        <v>7</v>
      </c>
      <c r="K12" s="541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887">
        <v>8</v>
      </c>
      <c r="S12" s="887">
        <v>9</v>
      </c>
      <c r="T12" s="887">
        <v>10</v>
      </c>
      <c r="Y12" s="397"/>
    </row>
    <row r="13" spans="1:27" s="8" customFormat="1" x14ac:dyDescent="0.2">
      <c r="A13" s="838" t="s">
        <v>843</v>
      </c>
      <c r="B13" s="88" t="s">
        <v>842</v>
      </c>
      <c r="C13" s="839">
        <f t="shared" ref="C13:X13" si="0">C14+C63+C67+C77+C105+C167</f>
        <v>17782.080000000002</v>
      </c>
      <c r="D13" s="544">
        <f t="shared" si="0"/>
        <v>90</v>
      </c>
      <c r="E13" s="821">
        <f t="shared" si="0"/>
        <v>17872.080000000002</v>
      </c>
      <c r="F13" s="840">
        <f t="shared" si="0"/>
        <v>17872.075000000001</v>
      </c>
      <c r="G13" s="454">
        <f t="shared" si="0"/>
        <v>3931</v>
      </c>
      <c r="H13" s="454">
        <f t="shared" si="0"/>
        <v>5360.0749999999998</v>
      </c>
      <c r="I13" s="454">
        <f t="shared" si="0"/>
        <v>4161</v>
      </c>
      <c r="J13" s="841">
        <f t="shared" si="0"/>
        <v>4420</v>
      </c>
      <c r="K13" s="547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86">
        <f t="shared" si="0"/>
        <v>0</v>
      </c>
      <c r="P13" s="86">
        <f t="shared" si="0"/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  <c r="U13" s="86">
        <f t="shared" si="0"/>
        <v>9291.0750000000007</v>
      </c>
      <c r="V13" s="86">
        <f t="shared" si="0"/>
        <v>0</v>
      </c>
      <c r="W13" s="86">
        <f t="shared" si="0"/>
        <v>0</v>
      </c>
      <c r="X13" s="414">
        <f t="shared" si="0"/>
        <v>0</v>
      </c>
      <c r="Y13" s="86"/>
      <c r="Z13" s="529"/>
      <c r="AA13" s="517"/>
    </row>
    <row r="14" spans="1:27" s="8" customFormat="1" x14ac:dyDescent="0.2">
      <c r="A14" s="644" t="s">
        <v>841</v>
      </c>
      <c r="B14" s="68" t="s">
        <v>840</v>
      </c>
      <c r="C14" s="645">
        <f t="shared" ref="C14:N14" si="1">C15+C20</f>
        <v>5561</v>
      </c>
      <c r="D14" s="545">
        <f t="shared" si="1"/>
        <v>590</v>
      </c>
      <c r="E14" s="822">
        <f t="shared" si="1"/>
        <v>6151</v>
      </c>
      <c r="F14" s="649">
        <f t="shared" si="1"/>
        <v>6151</v>
      </c>
      <c r="G14" s="426">
        <f t="shared" si="1"/>
        <v>1595</v>
      </c>
      <c r="H14" s="426">
        <f t="shared" si="1"/>
        <v>1385</v>
      </c>
      <c r="I14" s="426">
        <f t="shared" si="1"/>
        <v>1525</v>
      </c>
      <c r="J14" s="650">
        <f t="shared" si="1"/>
        <v>1646</v>
      </c>
      <c r="K14" s="546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  <c r="Y14" s="397"/>
    </row>
    <row r="15" spans="1:27" s="8" customFormat="1" x14ac:dyDescent="0.2">
      <c r="A15" s="644" t="s">
        <v>839</v>
      </c>
      <c r="B15" s="68" t="s">
        <v>838</v>
      </c>
      <c r="C15" s="645">
        <f t="shared" ref="C15:N16" si="3">C16</f>
        <v>0</v>
      </c>
      <c r="D15" s="545">
        <f t="shared" si="3"/>
        <v>0</v>
      </c>
      <c r="E15" s="822">
        <f t="shared" si="3"/>
        <v>0</v>
      </c>
      <c r="F15" s="649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50">
        <f t="shared" si="3"/>
        <v>0</v>
      </c>
      <c r="K15" s="546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  <c r="Y15" s="397"/>
    </row>
    <row r="16" spans="1:27" s="8" customFormat="1" ht="13.5" thickBot="1" x14ac:dyDescent="0.25">
      <c r="A16" s="646" t="s">
        <v>837</v>
      </c>
      <c r="B16" s="647" t="s">
        <v>836</v>
      </c>
      <c r="C16" s="648">
        <f t="shared" si="3"/>
        <v>0</v>
      </c>
      <c r="D16" s="546">
        <f t="shared" si="3"/>
        <v>0</v>
      </c>
      <c r="E16" s="823">
        <f t="shared" si="3"/>
        <v>0</v>
      </c>
      <c r="F16" s="651">
        <f t="shared" si="3"/>
        <v>0</v>
      </c>
      <c r="G16" s="652">
        <f t="shared" si="3"/>
        <v>0</v>
      </c>
      <c r="H16" s="653">
        <f t="shared" si="3"/>
        <v>0</v>
      </c>
      <c r="I16" s="653">
        <f t="shared" si="3"/>
        <v>0</v>
      </c>
      <c r="J16" s="648">
        <f t="shared" si="3"/>
        <v>0</v>
      </c>
      <c r="K16" s="546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  <c r="Y16" s="397"/>
    </row>
    <row r="17" spans="1:25" s="8" customFormat="1" ht="13.5" hidden="1" thickBot="1" x14ac:dyDescent="0.25">
      <c r="A17" s="603" t="s">
        <v>835</v>
      </c>
      <c r="B17" s="604" t="s">
        <v>834</v>
      </c>
      <c r="C17" s="605">
        <f t="shared" ref="C17:N17" si="4">C18+C19</f>
        <v>0</v>
      </c>
      <c r="D17" s="67">
        <f t="shared" si="4"/>
        <v>0</v>
      </c>
      <c r="E17" s="67">
        <f t="shared" si="4"/>
        <v>0</v>
      </c>
      <c r="F17" s="605">
        <f t="shared" si="4"/>
        <v>0</v>
      </c>
      <c r="G17" s="605">
        <f t="shared" si="4"/>
        <v>0</v>
      </c>
      <c r="H17" s="605">
        <f t="shared" si="4"/>
        <v>0</v>
      </c>
      <c r="I17" s="605">
        <f t="shared" si="4"/>
        <v>0</v>
      </c>
      <c r="J17" s="605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5" ht="13.5" hidden="1" thickBot="1" x14ac:dyDescent="0.25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5" ht="13.5" hidden="1" thickBot="1" x14ac:dyDescent="0.25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5" s="8" customFormat="1" ht="13.5" hidden="1" thickBot="1" x14ac:dyDescent="0.25">
      <c r="A20" s="583" t="s">
        <v>829</v>
      </c>
      <c r="B20" s="584" t="s">
        <v>828</v>
      </c>
      <c r="C20" s="585">
        <f t="shared" ref="C20:N20" si="5">C21+C32</f>
        <v>5561</v>
      </c>
      <c r="D20" s="67">
        <f t="shared" si="5"/>
        <v>590</v>
      </c>
      <c r="E20" s="67">
        <f t="shared" si="5"/>
        <v>6151</v>
      </c>
      <c r="F20" s="585">
        <f t="shared" si="5"/>
        <v>6151</v>
      </c>
      <c r="G20" s="585">
        <f t="shared" si="5"/>
        <v>1595</v>
      </c>
      <c r="H20" s="585">
        <f t="shared" si="5"/>
        <v>1385</v>
      </c>
      <c r="I20" s="585">
        <f t="shared" si="5"/>
        <v>1525</v>
      </c>
      <c r="J20" s="585">
        <f t="shared" si="5"/>
        <v>1646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5" s="8" customFormat="1" x14ac:dyDescent="0.2">
      <c r="A21" s="654" t="s">
        <v>827</v>
      </c>
      <c r="B21" s="655" t="s">
        <v>826</v>
      </c>
      <c r="C21" s="656">
        <f t="shared" ref="C21:N21" si="6">C22+C30</f>
        <v>0</v>
      </c>
      <c r="D21" s="546">
        <f t="shared" si="6"/>
        <v>0</v>
      </c>
      <c r="E21" s="823">
        <f t="shared" si="6"/>
        <v>0</v>
      </c>
      <c r="F21" s="662">
        <f t="shared" si="6"/>
        <v>0</v>
      </c>
      <c r="G21" s="663">
        <f t="shared" si="6"/>
        <v>0</v>
      </c>
      <c r="H21" s="664">
        <f t="shared" si="6"/>
        <v>0</v>
      </c>
      <c r="I21" s="664">
        <f t="shared" si="6"/>
        <v>0</v>
      </c>
      <c r="J21" s="656">
        <f t="shared" si="6"/>
        <v>0</v>
      </c>
      <c r="K21" s="546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  <c r="Y21" s="397"/>
    </row>
    <row r="22" spans="1:25" s="8" customFormat="1" x14ac:dyDescent="0.2">
      <c r="A22" s="644" t="s">
        <v>825</v>
      </c>
      <c r="B22" s="68" t="s">
        <v>824</v>
      </c>
      <c r="C22" s="650">
        <f t="shared" ref="C22:N22" si="8">C23+C25+C28+C29</f>
        <v>0</v>
      </c>
      <c r="D22" s="546">
        <f t="shared" si="8"/>
        <v>0</v>
      </c>
      <c r="E22" s="823">
        <f t="shared" si="8"/>
        <v>0</v>
      </c>
      <c r="F22" s="665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50">
        <f t="shared" si="8"/>
        <v>0</v>
      </c>
      <c r="K22" s="546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  <c r="Y22" s="397"/>
    </row>
    <row r="23" spans="1:25" s="18" customFormat="1" x14ac:dyDescent="0.2">
      <c r="A23" s="657" t="s">
        <v>823</v>
      </c>
      <c r="B23" s="64" t="s">
        <v>822</v>
      </c>
      <c r="C23" s="658">
        <f t="shared" ref="C23:N23" si="9">C24</f>
        <v>0</v>
      </c>
      <c r="D23" s="548">
        <f t="shared" si="9"/>
        <v>0</v>
      </c>
      <c r="E23" s="824">
        <f t="shared" si="9"/>
        <v>0</v>
      </c>
      <c r="F23" s="666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58">
        <f t="shared" si="9"/>
        <v>0</v>
      </c>
      <c r="K23" s="548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  <c r="Y23" s="406"/>
    </row>
    <row r="24" spans="1:25" ht="24.75" thickBot="1" x14ac:dyDescent="0.25">
      <c r="A24" s="659" t="s">
        <v>821</v>
      </c>
      <c r="B24" s="660" t="s">
        <v>820</v>
      </c>
      <c r="C24" s="661">
        <v>0</v>
      </c>
      <c r="D24" s="549"/>
      <c r="E24" s="825">
        <f>C24+D24</f>
        <v>0</v>
      </c>
      <c r="F24" s="667">
        <f>G24+H24+I24+J24</f>
        <v>0</v>
      </c>
      <c r="G24" s="668">
        <v>0</v>
      </c>
      <c r="H24" s="669">
        <v>0</v>
      </c>
      <c r="I24" s="669">
        <v>0</v>
      </c>
      <c r="J24" s="661">
        <v>0</v>
      </c>
      <c r="K24" s="54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  <c r="Y24" s="399"/>
    </row>
    <row r="25" spans="1:25" s="18" customFormat="1" ht="13.5" hidden="1" thickBot="1" x14ac:dyDescent="0.25">
      <c r="A25" s="606" t="s">
        <v>819</v>
      </c>
      <c r="B25" s="607" t="s">
        <v>818</v>
      </c>
      <c r="C25" s="608">
        <f t="shared" ref="C25:N25" si="10">C26+C27</f>
        <v>0</v>
      </c>
      <c r="D25" s="63">
        <f t="shared" si="10"/>
        <v>0</v>
      </c>
      <c r="E25" s="63">
        <f t="shared" si="10"/>
        <v>0</v>
      </c>
      <c r="F25" s="608">
        <f t="shared" si="10"/>
        <v>0</v>
      </c>
      <c r="G25" s="608">
        <f t="shared" si="10"/>
        <v>0</v>
      </c>
      <c r="H25" s="608">
        <f t="shared" si="10"/>
        <v>0</v>
      </c>
      <c r="I25" s="608">
        <f t="shared" si="10"/>
        <v>0</v>
      </c>
      <c r="J25" s="608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5" ht="26.25" hidden="1" thickBot="1" x14ac:dyDescent="0.25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t="26.25" hidden="1" thickBot="1" x14ac:dyDescent="0.25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5" ht="13.5" hidden="1" thickBot="1" x14ac:dyDescent="0.25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5" ht="13.5" hidden="1" thickBot="1" x14ac:dyDescent="0.25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5" s="8" customFormat="1" ht="13.5" hidden="1" thickBot="1" x14ac:dyDescent="0.25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5" ht="13.5" hidden="1" thickBot="1" x14ac:dyDescent="0.25">
      <c r="A31" s="586" t="s">
        <v>807</v>
      </c>
      <c r="B31" s="587" t="s">
        <v>806</v>
      </c>
      <c r="C31" s="588"/>
      <c r="D31" s="59"/>
      <c r="E31" s="59">
        <f>C31+D31</f>
        <v>0</v>
      </c>
      <c r="F31" s="588">
        <f>G31+H31+I31+J31</f>
        <v>0</v>
      </c>
      <c r="G31" s="588"/>
      <c r="H31" s="588"/>
      <c r="I31" s="588"/>
      <c r="J31" s="588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5" s="8" customFormat="1" x14ac:dyDescent="0.2">
      <c r="A32" s="654" t="s">
        <v>805</v>
      </c>
      <c r="B32" s="655" t="s">
        <v>804</v>
      </c>
      <c r="C32" s="656">
        <f t="shared" ref="C32:N32" si="12">C33+C48+C50+C52+C58</f>
        <v>5561</v>
      </c>
      <c r="D32" s="545">
        <f t="shared" si="12"/>
        <v>590</v>
      </c>
      <c r="E32" s="823">
        <f t="shared" si="12"/>
        <v>6151</v>
      </c>
      <c r="F32" s="662">
        <f t="shared" si="12"/>
        <v>6151</v>
      </c>
      <c r="G32" s="663">
        <f t="shared" si="12"/>
        <v>1595</v>
      </c>
      <c r="H32" s="673">
        <f t="shared" si="12"/>
        <v>1385</v>
      </c>
      <c r="I32" s="673">
        <f t="shared" si="12"/>
        <v>1525</v>
      </c>
      <c r="J32" s="674">
        <f t="shared" si="12"/>
        <v>1646</v>
      </c>
      <c r="K32" s="546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" si="13">Q32+R32+S32+T32</f>
        <v>0</v>
      </c>
      <c r="Q32" s="395"/>
      <c r="R32" s="395"/>
      <c r="S32" s="395"/>
      <c r="T32" s="475"/>
      <c r="U32" s="397"/>
      <c r="Y32" s="397"/>
    </row>
    <row r="33" spans="1:27" s="8" customFormat="1" ht="15.75" customHeight="1" thickBot="1" x14ac:dyDescent="0.25">
      <c r="A33" s="670" t="s">
        <v>803</v>
      </c>
      <c r="B33" s="671" t="s">
        <v>802</v>
      </c>
      <c r="C33" s="672">
        <f t="shared" ref="C33:X33" si="14">C34+C35+C36+C37+C38+C39+C40+C41+C42+C43+C44+C45+C46+C47</f>
        <v>5561</v>
      </c>
      <c r="D33" s="550">
        <f t="shared" si="14"/>
        <v>590</v>
      </c>
      <c r="E33" s="826">
        <f t="shared" si="14"/>
        <v>6151</v>
      </c>
      <c r="F33" s="675">
        <f t="shared" si="14"/>
        <v>6151</v>
      </c>
      <c r="G33" s="676">
        <f t="shared" si="14"/>
        <v>1595</v>
      </c>
      <c r="H33" s="677">
        <f t="shared" si="14"/>
        <v>1385</v>
      </c>
      <c r="I33" s="677">
        <f t="shared" si="14"/>
        <v>1525</v>
      </c>
      <c r="J33" s="678">
        <f t="shared" si="14"/>
        <v>1646</v>
      </c>
      <c r="K33" s="550">
        <f t="shared" si="14"/>
        <v>0</v>
      </c>
      <c r="L33" s="227">
        <f t="shared" si="14"/>
        <v>6040</v>
      </c>
      <c r="M33" s="227">
        <f t="shared" si="14"/>
        <v>6005</v>
      </c>
      <c r="N33" s="227">
        <f t="shared" si="14"/>
        <v>5970</v>
      </c>
      <c r="O33" s="227">
        <f t="shared" si="14"/>
        <v>14</v>
      </c>
      <c r="P33" s="227">
        <f t="shared" si="14"/>
        <v>0</v>
      </c>
      <c r="Q33" s="227">
        <f t="shared" si="14"/>
        <v>0</v>
      </c>
      <c r="R33" s="227">
        <f t="shared" si="14"/>
        <v>0</v>
      </c>
      <c r="S33" s="227">
        <f t="shared" si="14"/>
        <v>0</v>
      </c>
      <c r="T33" s="227">
        <f t="shared" si="14"/>
        <v>5587</v>
      </c>
      <c r="U33" s="227">
        <f t="shared" si="14"/>
        <v>2314</v>
      </c>
      <c r="V33" s="227">
        <f t="shared" si="14"/>
        <v>0</v>
      </c>
      <c r="W33" s="227">
        <f t="shared" si="14"/>
        <v>0</v>
      </c>
      <c r="X33" s="519" t="e">
        <f t="shared" si="14"/>
        <v>#VALUE!</v>
      </c>
      <c r="Y33" s="227"/>
    </row>
    <row r="34" spans="1:27" ht="13.5" hidden="1" thickBot="1" x14ac:dyDescent="0.25">
      <c r="A34" s="609" t="s">
        <v>801</v>
      </c>
      <c r="B34" s="610" t="s">
        <v>800</v>
      </c>
      <c r="C34" s="611"/>
      <c r="D34" s="59"/>
      <c r="E34" s="59">
        <f t="shared" ref="E34:E47" si="15">C34+D34</f>
        <v>0</v>
      </c>
      <c r="F34" s="611">
        <f t="shared" ref="F34:F47" si="16">G34+H34+I34+J34</f>
        <v>0</v>
      </c>
      <c r="G34" s="611"/>
      <c r="H34" s="611"/>
      <c r="I34" s="611"/>
      <c r="J34" s="611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7" s="31" customFormat="1" ht="13.5" thickBot="1" x14ac:dyDescent="0.25">
      <c r="A35" s="865" t="s">
        <v>799</v>
      </c>
      <c r="B35" s="866" t="s">
        <v>798</v>
      </c>
      <c r="C35" s="867">
        <v>107</v>
      </c>
      <c r="D35" s="855">
        <v>40</v>
      </c>
      <c r="E35" s="868">
        <f t="shared" si="15"/>
        <v>147</v>
      </c>
      <c r="F35" s="869">
        <f t="shared" si="16"/>
        <v>147</v>
      </c>
      <c r="G35" s="870">
        <v>25</v>
      </c>
      <c r="H35" s="871">
        <v>35</v>
      </c>
      <c r="I35" s="871">
        <v>25</v>
      </c>
      <c r="J35" s="878">
        <v>62</v>
      </c>
      <c r="K35" s="552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  <c r="Y35" s="500"/>
    </row>
    <row r="36" spans="1:27" ht="13.5" hidden="1" thickBot="1" x14ac:dyDescent="0.25">
      <c r="A36" s="612" t="s">
        <v>797</v>
      </c>
      <c r="B36" s="613" t="s">
        <v>796</v>
      </c>
      <c r="C36" s="614"/>
      <c r="D36" s="59"/>
      <c r="E36" s="59">
        <f t="shared" si="15"/>
        <v>0</v>
      </c>
      <c r="F36" s="614">
        <f t="shared" si="16"/>
        <v>0</v>
      </c>
      <c r="G36" s="614"/>
      <c r="H36" s="614"/>
      <c r="I36" s="614"/>
      <c r="J36" s="614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7" ht="13.5" hidden="1" thickBot="1" x14ac:dyDescent="0.25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7" ht="13.5" hidden="1" thickBot="1" x14ac:dyDescent="0.25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7" ht="13.5" hidden="1" thickBot="1" x14ac:dyDescent="0.25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t="26.25" hidden="1" thickBot="1" x14ac:dyDescent="0.25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t="13.5" hidden="1" thickBot="1" x14ac:dyDescent="0.25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ht="13.5" hidden="1" thickBot="1" x14ac:dyDescent="0.25">
      <c r="A42" s="586" t="s">
        <v>785</v>
      </c>
      <c r="B42" s="587" t="s">
        <v>784</v>
      </c>
      <c r="C42" s="588"/>
      <c r="D42" s="59"/>
      <c r="E42" s="59">
        <f t="shared" si="15"/>
        <v>0</v>
      </c>
      <c r="F42" s="588">
        <f t="shared" si="16"/>
        <v>0</v>
      </c>
      <c r="G42" s="588"/>
      <c r="H42" s="588"/>
      <c r="I42" s="588"/>
      <c r="J42" s="588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7" s="31" customFormat="1" x14ac:dyDescent="0.2">
      <c r="A43" s="872" t="s">
        <v>783</v>
      </c>
      <c r="B43" s="873" t="s">
        <v>782</v>
      </c>
      <c r="C43" s="874">
        <v>4414</v>
      </c>
      <c r="D43" s="855">
        <v>550</v>
      </c>
      <c r="E43" s="868">
        <f t="shared" si="15"/>
        <v>4964</v>
      </c>
      <c r="F43" s="875">
        <f t="shared" si="16"/>
        <v>4964</v>
      </c>
      <c r="G43" s="876">
        <v>1200</v>
      </c>
      <c r="H43" s="857">
        <v>1000</v>
      </c>
      <c r="I43" s="857">
        <v>1180</v>
      </c>
      <c r="J43" s="877">
        <v>1584</v>
      </c>
      <c r="K43" s="552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  <c r="Y43" s="500"/>
      <c r="Z43" s="530"/>
      <c r="AA43" s="428"/>
    </row>
    <row r="44" spans="1:27" s="31" customFormat="1" ht="13.5" thickBot="1" x14ac:dyDescent="0.25">
      <c r="A44" s="689" t="s">
        <v>1003</v>
      </c>
      <c r="B44" s="690" t="s">
        <v>780</v>
      </c>
      <c r="C44" s="691">
        <v>1040</v>
      </c>
      <c r="D44" s="555"/>
      <c r="E44" s="827">
        <f t="shared" si="15"/>
        <v>1040</v>
      </c>
      <c r="F44" s="696">
        <f t="shared" si="16"/>
        <v>1040</v>
      </c>
      <c r="G44" s="697">
        <v>370</v>
      </c>
      <c r="H44" s="698">
        <v>350</v>
      </c>
      <c r="I44" s="698">
        <v>320</v>
      </c>
      <c r="J44" s="699">
        <v>0</v>
      </c>
      <c r="K44" s="552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  <c r="Y44" s="500"/>
    </row>
    <row r="45" spans="1:27" ht="26.25" hidden="1" thickBot="1" x14ac:dyDescent="0.25">
      <c r="A45" s="612" t="s">
        <v>779</v>
      </c>
      <c r="B45" s="613" t="s">
        <v>778</v>
      </c>
      <c r="C45" s="614"/>
      <c r="D45" s="59"/>
      <c r="E45" s="59">
        <f t="shared" si="15"/>
        <v>0</v>
      </c>
      <c r="F45" s="614">
        <f t="shared" si="16"/>
        <v>0</v>
      </c>
      <c r="G45" s="614"/>
      <c r="H45" s="614"/>
      <c r="I45" s="614"/>
      <c r="J45" s="614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ht="13.5" hidden="1" thickBot="1" x14ac:dyDescent="0.25">
      <c r="A46" s="586" t="s">
        <v>777</v>
      </c>
      <c r="B46" s="587" t="s">
        <v>776</v>
      </c>
      <c r="C46" s="588"/>
      <c r="D46" s="59"/>
      <c r="E46" s="59">
        <f t="shared" si="15"/>
        <v>0</v>
      </c>
      <c r="F46" s="588">
        <f t="shared" si="16"/>
        <v>0</v>
      </c>
      <c r="G46" s="588"/>
      <c r="H46" s="588"/>
      <c r="I46" s="588"/>
      <c r="J46" s="588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7" s="31" customFormat="1" ht="13.5" thickBot="1" x14ac:dyDescent="0.25">
      <c r="A47" s="700" t="s">
        <v>775</v>
      </c>
      <c r="B47" s="701" t="s">
        <v>774</v>
      </c>
      <c r="C47" s="681">
        <v>0</v>
      </c>
      <c r="D47" s="555"/>
      <c r="E47" s="827">
        <f t="shared" si="15"/>
        <v>0</v>
      </c>
      <c r="F47" s="702">
        <f t="shared" si="16"/>
        <v>0</v>
      </c>
      <c r="G47" s="683">
        <v>0</v>
      </c>
      <c r="H47" s="684">
        <v>0</v>
      </c>
      <c r="I47" s="684">
        <v>0</v>
      </c>
      <c r="J47" s="685">
        <v>0</v>
      </c>
      <c r="K47" s="552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  <c r="Y47" s="233"/>
    </row>
    <row r="48" spans="1:27" s="8" customFormat="1" ht="13.5" hidden="1" thickBot="1" x14ac:dyDescent="0.25">
      <c r="A48" s="603" t="s">
        <v>773</v>
      </c>
      <c r="B48" s="604" t="s">
        <v>772</v>
      </c>
      <c r="C48" s="605">
        <f t="shared" ref="C48:N48" si="18">C49</f>
        <v>0</v>
      </c>
      <c r="D48" s="67">
        <f t="shared" si="18"/>
        <v>0</v>
      </c>
      <c r="E48" s="67">
        <f t="shared" si="18"/>
        <v>0</v>
      </c>
      <c r="F48" s="605">
        <f t="shared" si="18"/>
        <v>0</v>
      </c>
      <c r="G48" s="605">
        <f t="shared" si="18"/>
        <v>0</v>
      </c>
      <c r="H48" s="605">
        <f t="shared" si="18"/>
        <v>0</v>
      </c>
      <c r="I48" s="605">
        <f t="shared" si="18"/>
        <v>0</v>
      </c>
      <c r="J48" s="605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5" ht="13.5" hidden="1" thickBot="1" x14ac:dyDescent="0.25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t="13.5" hidden="1" thickBot="1" x14ac:dyDescent="0.25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5" ht="13.5" hidden="1" thickBot="1" x14ac:dyDescent="0.25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8" customFormat="1" ht="13.5" hidden="1" thickBot="1" x14ac:dyDescent="0.25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5" ht="13.5" hidden="1" thickBot="1" x14ac:dyDescent="0.25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5" s="18" customFormat="1" ht="26.25" hidden="1" thickBot="1" x14ac:dyDescent="0.25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5" ht="26.25" hidden="1" thickBot="1" x14ac:dyDescent="0.25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5" ht="26.25" hidden="1" thickBot="1" x14ac:dyDescent="0.25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5" ht="13.5" hidden="1" thickBot="1" x14ac:dyDescent="0.25">
      <c r="A57" s="586" t="s">
        <v>755</v>
      </c>
      <c r="B57" s="587" t="s">
        <v>754</v>
      </c>
      <c r="C57" s="588"/>
      <c r="D57" s="59"/>
      <c r="E57" s="59">
        <f>C57+D57</f>
        <v>0</v>
      </c>
      <c r="F57" s="588">
        <f>G57+H57+I57+J57</f>
        <v>0</v>
      </c>
      <c r="G57" s="588"/>
      <c r="H57" s="588"/>
      <c r="I57" s="588"/>
      <c r="J57" s="588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8" customFormat="1" ht="11.25" customHeight="1" thickBot="1" x14ac:dyDescent="0.25">
      <c r="A58" s="679" t="s">
        <v>753</v>
      </c>
      <c r="B58" s="680" t="s">
        <v>752</v>
      </c>
      <c r="C58" s="703">
        <f t="shared" ref="C58:N58" si="22">C59+C60+C61+C62</f>
        <v>0</v>
      </c>
      <c r="D58" s="550">
        <f t="shared" si="22"/>
        <v>0</v>
      </c>
      <c r="E58" s="826">
        <f t="shared" si="22"/>
        <v>0</v>
      </c>
      <c r="F58" s="704">
        <f t="shared" si="22"/>
        <v>0</v>
      </c>
      <c r="G58" s="705">
        <f t="shared" si="22"/>
        <v>0</v>
      </c>
      <c r="H58" s="706">
        <f t="shared" si="22"/>
        <v>0</v>
      </c>
      <c r="I58" s="706">
        <f t="shared" si="22"/>
        <v>0</v>
      </c>
      <c r="J58" s="707">
        <f t="shared" si="22"/>
        <v>0</v>
      </c>
      <c r="K58" s="546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  <c r="Y58" s="397"/>
    </row>
    <row r="59" spans="1:25" ht="13.5" hidden="1" thickBot="1" x14ac:dyDescent="0.25">
      <c r="A59" s="609" t="s">
        <v>751</v>
      </c>
      <c r="B59" s="610" t="s">
        <v>750</v>
      </c>
      <c r="C59" s="611"/>
      <c r="D59" s="59"/>
      <c r="E59" s="59">
        <f>C59+D59</f>
        <v>0</v>
      </c>
      <c r="F59" s="611">
        <f>G59+H59+I59+J59</f>
        <v>0</v>
      </c>
      <c r="G59" s="611"/>
      <c r="H59" s="611"/>
      <c r="I59" s="611"/>
      <c r="J59" s="611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5" s="31" customFormat="1" ht="10.5" customHeight="1" x14ac:dyDescent="0.2">
      <c r="A60" s="852" t="s">
        <v>749</v>
      </c>
      <c r="B60" s="853" t="s">
        <v>748</v>
      </c>
      <c r="C60" s="854">
        <v>-10</v>
      </c>
      <c r="D60" s="855">
        <v>10</v>
      </c>
      <c r="E60" s="856">
        <f>C60+D60</f>
        <v>0</v>
      </c>
      <c r="F60" s="744">
        <f>G60+H60+I60+J60</f>
        <v>0</v>
      </c>
      <c r="G60" s="857">
        <v>0</v>
      </c>
      <c r="H60" s="857">
        <v>-10</v>
      </c>
      <c r="I60" s="745">
        <v>0</v>
      </c>
      <c r="J60" s="746">
        <v>10</v>
      </c>
      <c r="K60" s="552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  <c r="Y60" s="500"/>
    </row>
    <row r="61" spans="1:25" s="31" customFormat="1" ht="11.25" customHeight="1" thickBot="1" x14ac:dyDescent="0.25">
      <c r="A61" s="858" t="s">
        <v>747</v>
      </c>
      <c r="B61" s="859" t="s">
        <v>746</v>
      </c>
      <c r="C61" s="860">
        <v>10</v>
      </c>
      <c r="D61" s="855">
        <v>-10</v>
      </c>
      <c r="E61" s="856">
        <f>C61+D61</f>
        <v>0</v>
      </c>
      <c r="F61" s="861">
        <f>G61+H61+I61+J61</f>
        <v>0</v>
      </c>
      <c r="G61" s="862">
        <v>0</v>
      </c>
      <c r="H61" s="862">
        <v>10</v>
      </c>
      <c r="I61" s="863">
        <v>0</v>
      </c>
      <c r="J61" s="864">
        <v>-10</v>
      </c>
      <c r="K61" s="552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  <c r="Y61" s="500"/>
    </row>
    <row r="62" spans="1:25" ht="13.5" hidden="1" thickBot="1" x14ac:dyDescent="0.25">
      <c r="A62" s="612" t="s">
        <v>745</v>
      </c>
      <c r="B62" s="613" t="s">
        <v>744</v>
      </c>
      <c r="C62" s="614"/>
      <c r="D62" s="59"/>
      <c r="E62" s="59">
        <f>C62+D62</f>
        <v>0</v>
      </c>
      <c r="F62" s="614">
        <f>G62+H62+I62+J62</f>
        <v>0</v>
      </c>
      <c r="G62" s="614"/>
      <c r="H62" s="614"/>
      <c r="I62" s="614"/>
      <c r="J62" s="614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5" s="8" customFormat="1" ht="13.5" hidden="1" thickBot="1" x14ac:dyDescent="0.25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5" s="8" customFormat="1" ht="13.5" hidden="1" thickBot="1" x14ac:dyDescent="0.25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5" ht="13.5" hidden="1" thickBot="1" x14ac:dyDescent="0.25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5" ht="13.5" hidden="1" thickBot="1" x14ac:dyDescent="0.25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5" s="8" customFormat="1" ht="13.5" hidden="1" thickBot="1" x14ac:dyDescent="0.25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5" s="8" customFormat="1" ht="13.5" hidden="1" thickBot="1" x14ac:dyDescent="0.25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5" s="18" customFormat="1" ht="26.25" hidden="1" thickBot="1" x14ac:dyDescent="0.25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5" ht="26.25" hidden="1" thickBot="1" x14ac:dyDescent="0.25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5" ht="26.25" hidden="1" thickBot="1" x14ac:dyDescent="0.25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5" ht="13.5" hidden="1" thickBot="1" x14ac:dyDescent="0.25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5" s="8" customFormat="1" ht="13.5" hidden="1" thickBot="1" x14ac:dyDescent="0.25">
      <c r="A73" s="583" t="s">
        <v>723</v>
      </c>
      <c r="B73" s="584" t="s">
        <v>722</v>
      </c>
      <c r="C73" s="585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585">
        <f t="shared" si="29"/>
        <v>0</v>
      </c>
      <c r="G73" s="585">
        <f t="shared" si="29"/>
        <v>0</v>
      </c>
      <c r="H73" s="585">
        <f t="shared" si="29"/>
        <v>0</v>
      </c>
      <c r="I73" s="585">
        <f t="shared" si="29"/>
        <v>0</v>
      </c>
      <c r="J73" s="585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5" ht="12" customHeight="1" thickBot="1" x14ac:dyDescent="0.25">
      <c r="A74" s="700" t="s">
        <v>721</v>
      </c>
      <c r="B74" s="701" t="s">
        <v>720</v>
      </c>
      <c r="C74" s="681"/>
      <c r="D74" s="555"/>
      <c r="E74" s="827">
        <f>C74+D74</f>
        <v>0</v>
      </c>
      <c r="F74" s="714">
        <f>G74+H74+I74+J74</f>
        <v>0</v>
      </c>
      <c r="G74" s="715"/>
      <c r="H74" s="715"/>
      <c r="I74" s="715"/>
      <c r="J74" s="681"/>
      <c r="K74" s="54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  <c r="Y74" s="399"/>
    </row>
    <row r="75" spans="1:25" ht="0.75" hidden="1" customHeight="1" x14ac:dyDescent="0.2">
      <c r="A75" s="612" t="s">
        <v>719</v>
      </c>
      <c r="B75" s="613" t="s">
        <v>718</v>
      </c>
      <c r="C75" s="614"/>
      <c r="D75" s="59"/>
      <c r="E75" s="59">
        <f>C75+D75</f>
        <v>0</v>
      </c>
      <c r="F75" s="614">
        <f>G75+H75+I75+J75</f>
        <v>0</v>
      </c>
      <c r="G75" s="614"/>
      <c r="H75" s="614"/>
      <c r="I75" s="614"/>
      <c r="J75" s="614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5" s="78" customFormat="1" ht="19.5" hidden="1" customHeight="1" x14ac:dyDescent="0.2">
      <c r="A76" s="589" t="s">
        <v>717</v>
      </c>
      <c r="B76" s="590" t="s">
        <v>716</v>
      </c>
      <c r="C76" s="588"/>
      <c r="D76" s="59"/>
      <c r="E76" s="59">
        <f>C76+D76</f>
        <v>0</v>
      </c>
      <c r="F76" s="588">
        <f>G76+H76+I76+J76</f>
        <v>0</v>
      </c>
      <c r="G76" s="588"/>
      <c r="H76" s="588"/>
      <c r="I76" s="588"/>
      <c r="J76" s="588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5" s="39" customFormat="1" x14ac:dyDescent="0.2">
      <c r="A77" s="716" t="s">
        <v>715</v>
      </c>
      <c r="B77" s="717" t="s">
        <v>714</v>
      </c>
      <c r="C77" s="718">
        <f t="shared" ref="C77:N77" si="30">C78</f>
        <v>12221.08</v>
      </c>
      <c r="D77" s="550">
        <f t="shared" si="30"/>
        <v>-500</v>
      </c>
      <c r="E77" s="826">
        <f t="shared" si="30"/>
        <v>11721.08</v>
      </c>
      <c r="F77" s="711">
        <f t="shared" si="30"/>
        <v>11721.075000000001</v>
      </c>
      <c r="G77" s="721">
        <f t="shared" si="30"/>
        <v>2336</v>
      </c>
      <c r="H77" s="721">
        <f t="shared" si="30"/>
        <v>3975.0749999999998</v>
      </c>
      <c r="I77" s="721">
        <f t="shared" si="30"/>
        <v>2636</v>
      </c>
      <c r="J77" s="722">
        <f t="shared" si="30"/>
        <v>2774</v>
      </c>
      <c r="K77" s="556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6311.0749999999998</v>
      </c>
      <c r="Y77" s="396"/>
    </row>
    <row r="78" spans="1:25" s="39" customFormat="1" x14ac:dyDescent="0.2">
      <c r="A78" s="719" t="s">
        <v>713</v>
      </c>
      <c r="B78" s="247" t="s">
        <v>712</v>
      </c>
      <c r="C78" s="720">
        <f>C79+C84+C88</f>
        <v>12221.08</v>
      </c>
      <c r="D78" s="550">
        <f t="shared" ref="D78:J78" si="32">D79+D84+D88</f>
        <v>-500</v>
      </c>
      <c r="E78" s="826">
        <f t="shared" si="32"/>
        <v>11721.08</v>
      </c>
      <c r="F78" s="723">
        <f t="shared" si="32"/>
        <v>11721.075000000001</v>
      </c>
      <c r="G78" s="226">
        <f t="shared" si="32"/>
        <v>2336</v>
      </c>
      <c r="H78" s="226">
        <f t="shared" si="32"/>
        <v>3975.0749999999998</v>
      </c>
      <c r="I78" s="226">
        <f t="shared" si="32"/>
        <v>2636</v>
      </c>
      <c r="J78" s="720">
        <f t="shared" si="32"/>
        <v>2774</v>
      </c>
      <c r="K78" s="556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  <c r="Y78" s="396"/>
    </row>
    <row r="79" spans="1:25" s="8" customFormat="1" ht="13.5" thickBot="1" x14ac:dyDescent="0.25">
      <c r="A79" s="670" t="s">
        <v>711</v>
      </c>
      <c r="B79" s="671" t="s">
        <v>710</v>
      </c>
      <c r="C79" s="672">
        <f>C83</f>
        <v>0</v>
      </c>
      <c r="D79" s="550">
        <f t="shared" ref="D79:J79" si="34">D83</f>
        <v>0</v>
      </c>
      <c r="E79" s="826">
        <f t="shared" si="34"/>
        <v>0</v>
      </c>
      <c r="F79" s="675">
        <f t="shared" si="34"/>
        <v>0</v>
      </c>
      <c r="G79" s="724">
        <f t="shared" si="34"/>
        <v>0</v>
      </c>
      <c r="H79" s="724">
        <f t="shared" si="34"/>
        <v>0</v>
      </c>
      <c r="I79" s="724">
        <f t="shared" si="34"/>
        <v>0</v>
      </c>
      <c r="J79" s="672">
        <f t="shared" si="34"/>
        <v>0</v>
      </c>
      <c r="K79" s="546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  <c r="Y79" s="397"/>
    </row>
    <row r="80" spans="1:25" ht="13.5" hidden="1" thickBot="1" x14ac:dyDescent="0.25">
      <c r="A80" s="612" t="s">
        <v>709</v>
      </c>
      <c r="B80" s="613" t="s">
        <v>708</v>
      </c>
      <c r="C80" s="614"/>
      <c r="D80" s="59"/>
      <c r="E80" s="59">
        <f>C80+D80</f>
        <v>0</v>
      </c>
      <c r="F80" s="614">
        <f>G80+H80+I80+J80</f>
        <v>0</v>
      </c>
      <c r="G80" s="614"/>
      <c r="H80" s="614"/>
      <c r="I80" s="614"/>
      <c r="J80" s="614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8" ht="26.25" hidden="1" thickBot="1" x14ac:dyDescent="0.25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8" ht="26.25" hidden="1" thickBot="1" x14ac:dyDescent="0.25">
      <c r="A82" s="586" t="s">
        <v>705</v>
      </c>
      <c r="B82" s="587" t="s">
        <v>704</v>
      </c>
      <c r="C82" s="588"/>
      <c r="D82" s="59"/>
      <c r="E82" s="59">
        <f>C82+D82</f>
        <v>0</v>
      </c>
      <c r="F82" s="588">
        <f>G82+H82+I82+J82</f>
        <v>0</v>
      </c>
      <c r="G82" s="588"/>
      <c r="H82" s="588"/>
      <c r="I82" s="588"/>
      <c r="J82" s="588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8" x14ac:dyDescent="0.2">
      <c r="A83" s="686" t="s">
        <v>703</v>
      </c>
      <c r="B83" s="687" t="s">
        <v>702</v>
      </c>
      <c r="C83" s="713">
        <v>0</v>
      </c>
      <c r="D83" s="555">
        <v>0</v>
      </c>
      <c r="E83" s="828">
        <v>0</v>
      </c>
      <c r="F83" s="730">
        <v>0</v>
      </c>
      <c r="G83" s="693">
        <v>0</v>
      </c>
      <c r="H83" s="693">
        <v>0</v>
      </c>
      <c r="I83" s="693">
        <v>0</v>
      </c>
      <c r="J83" s="731">
        <v>0</v>
      </c>
      <c r="K83" s="549"/>
      <c r="L83" s="59"/>
      <c r="M83" s="59"/>
      <c r="N83" s="59"/>
      <c r="O83" s="3"/>
      <c r="U83" s="493"/>
      <c r="Y83" s="399"/>
    </row>
    <row r="84" spans="1:28" ht="15" x14ac:dyDescent="0.25">
      <c r="A84" s="725" t="s">
        <v>993</v>
      </c>
      <c r="B84" s="837">
        <v>42.88</v>
      </c>
      <c r="C84" s="726">
        <v>1439.08</v>
      </c>
      <c r="D84" s="558"/>
      <c r="E84" s="528">
        <f t="shared" ref="E84:E86" si="36">C84+D84</f>
        <v>1439.08</v>
      </c>
      <c r="F84" s="732">
        <f>G84+H84+I84+J84</f>
        <v>1439.075</v>
      </c>
      <c r="G84" s="141">
        <f>G85+G86</f>
        <v>0</v>
      </c>
      <c r="H84" s="141">
        <f t="shared" ref="H84:J84" si="37">H85+H86</f>
        <v>1439.075</v>
      </c>
      <c r="I84" s="141">
        <f t="shared" si="37"/>
        <v>0</v>
      </c>
      <c r="J84" s="733">
        <f t="shared" si="37"/>
        <v>0</v>
      </c>
      <c r="K84" s="549"/>
      <c r="L84" s="59"/>
      <c r="M84" s="59"/>
      <c r="N84" s="59"/>
      <c r="O84" s="3"/>
      <c r="U84" s="496">
        <f>G84+H84</f>
        <v>1439.075</v>
      </c>
      <c r="Y84" s="399"/>
    </row>
    <row r="85" spans="1:28" ht="15" x14ac:dyDescent="0.25">
      <c r="A85" s="727" t="s">
        <v>994</v>
      </c>
      <c r="B85" s="837" t="s">
        <v>995</v>
      </c>
      <c r="C85" s="726">
        <v>1209.31</v>
      </c>
      <c r="D85" s="558"/>
      <c r="E85" s="528">
        <f t="shared" si="36"/>
        <v>1209.31</v>
      </c>
      <c r="F85" s="732">
        <f t="shared" ref="F85:F86" si="38">G85+H85+I85+J85</f>
        <v>1209.307</v>
      </c>
      <c r="G85" s="141">
        <v>0</v>
      </c>
      <c r="H85" s="141">
        <v>1209.307</v>
      </c>
      <c r="I85" s="141">
        <v>0</v>
      </c>
      <c r="J85" s="733">
        <v>0</v>
      </c>
      <c r="K85" s="549"/>
      <c r="L85" s="59"/>
      <c r="M85" s="59"/>
      <c r="N85" s="59"/>
      <c r="O85" s="3"/>
      <c r="U85" s="497">
        <f>G85+H85</f>
        <v>1209.307</v>
      </c>
      <c r="Y85" s="499"/>
      <c r="AA85" s="286"/>
      <c r="AB85" s="286"/>
    </row>
    <row r="86" spans="1:28" ht="15.75" thickBot="1" x14ac:dyDescent="0.3">
      <c r="A86" s="728" t="s">
        <v>996</v>
      </c>
      <c r="B86" s="842" t="s">
        <v>997</v>
      </c>
      <c r="C86" s="729">
        <v>229.77</v>
      </c>
      <c r="D86" s="558"/>
      <c r="E86" s="528">
        <f t="shared" si="36"/>
        <v>229.77</v>
      </c>
      <c r="F86" s="734">
        <f t="shared" si="38"/>
        <v>229.768</v>
      </c>
      <c r="G86" s="735">
        <v>0</v>
      </c>
      <c r="H86" s="735">
        <v>229.768</v>
      </c>
      <c r="I86" s="735">
        <v>0</v>
      </c>
      <c r="J86" s="736">
        <v>0</v>
      </c>
      <c r="K86" s="54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229.768</v>
      </c>
      <c r="Y86" s="499"/>
      <c r="AA86" s="286"/>
      <c r="AB86" s="286"/>
    </row>
    <row r="87" spans="1:28" ht="39" hidden="1" thickBot="1" x14ac:dyDescent="0.25">
      <c r="A87" s="609" t="s">
        <v>701</v>
      </c>
      <c r="B87" s="610" t="s">
        <v>700</v>
      </c>
      <c r="C87" s="611"/>
      <c r="D87" s="59"/>
      <c r="E87" s="59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8" s="39" customFormat="1" ht="11.25" customHeight="1" thickBot="1" x14ac:dyDescent="0.25">
      <c r="A88" s="737" t="s">
        <v>699</v>
      </c>
      <c r="B88" s="738" t="s">
        <v>698</v>
      </c>
      <c r="C88" s="707">
        <f t="shared" ref="C88:N88" si="39">C89+C90+C91+C92+C93+C97+C101+C102+C103+C104</f>
        <v>10782</v>
      </c>
      <c r="D88" s="550">
        <f t="shared" si="39"/>
        <v>-500</v>
      </c>
      <c r="E88" s="519">
        <f t="shared" si="39"/>
        <v>10282</v>
      </c>
      <c r="F88" s="704">
        <f t="shared" si="39"/>
        <v>10282</v>
      </c>
      <c r="G88" s="706">
        <f t="shared" si="39"/>
        <v>2336</v>
      </c>
      <c r="H88" s="706">
        <f t="shared" si="39"/>
        <v>2536</v>
      </c>
      <c r="I88" s="706">
        <f t="shared" si="39"/>
        <v>2636</v>
      </c>
      <c r="J88" s="707">
        <f t="shared" si="39"/>
        <v>2774</v>
      </c>
      <c r="K88" s="556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  <c r="Y88" s="396"/>
      <c r="AA88" s="287"/>
      <c r="AB88" s="287"/>
    </row>
    <row r="89" spans="1:28" ht="13.5" hidden="1" thickBot="1" x14ac:dyDescent="0.25">
      <c r="A89" s="609" t="s">
        <v>697</v>
      </c>
      <c r="B89" s="610" t="s">
        <v>696</v>
      </c>
      <c r="C89" s="611"/>
      <c r="D89" s="59"/>
      <c r="E89" s="59">
        <f>C89+D89</f>
        <v>0</v>
      </c>
      <c r="F89" s="611">
        <f>G89+H89+I89+J89</f>
        <v>0</v>
      </c>
      <c r="G89" s="611"/>
      <c r="H89" s="611"/>
      <c r="I89" s="611"/>
      <c r="J89" s="611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8" s="31" customFormat="1" ht="12.75" customHeight="1" x14ac:dyDescent="0.2">
      <c r="A90" s="739" t="s">
        <v>695</v>
      </c>
      <c r="B90" s="740" t="s">
        <v>694</v>
      </c>
      <c r="C90" s="741">
        <v>1022</v>
      </c>
      <c r="D90" s="855">
        <v>100</v>
      </c>
      <c r="E90" s="829">
        <f>C90+D90</f>
        <v>1122</v>
      </c>
      <c r="F90" s="744">
        <f>G90+H90+I90+J90</f>
        <v>1122</v>
      </c>
      <c r="G90" s="745">
        <v>336</v>
      </c>
      <c r="H90" s="745">
        <v>336</v>
      </c>
      <c r="I90" s="745">
        <v>206</v>
      </c>
      <c r="J90" s="746">
        <v>244</v>
      </c>
      <c r="K90" s="552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  <c r="Y90" s="500"/>
      <c r="AA90" s="286"/>
      <c r="AB90" s="286"/>
    </row>
    <row r="91" spans="1:28" s="31" customFormat="1" ht="11.25" customHeight="1" thickBot="1" x14ac:dyDescent="0.25">
      <c r="A91" s="742" t="s">
        <v>693</v>
      </c>
      <c r="B91" s="743" t="s">
        <v>692</v>
      </c>
      <c r="C91" s="699">
        <v>0</v>
      </c>
      <c r="D91" s="555"/>
      <c r="E91" s="830">
        <f>C91+D91</f>
        <v>0</v>
      </c>
      <c r="F91" s="696">
        <f>G91+H91+I91+J91</f>
        <v>0</v>
      </c>
      <c r="G91" s="698">
        <v>0</v>
      </c>
      <c r="H91" s="698">
        <v>0</v>
      </c>
      <c r="I91" s="698">
        <v>0</v>
      </c>
      <c r="J91" s="699">
        <v>0</v>
      </c>
      <c r="K91" s="560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  <c r="Y91" s="500"/>
      <c r="AA91" s="286"/>
      <c r="AB91" s="286"/>
    </row>
    <row r="92" spans="1:28" ht="13.5" hidden="1" thickBot="1" x14ac:dyDescent="0.25">
      <c r="A92" s="612" t="s">
        <v>691</v>
      </c>
      <c r="B92" s="613" t="s">
        <v>690</v>
      </c>
      <c r="C92" s="614"/>
      <c r="D92" s="75"/>
      <c r="E92" s="59">
        <f>C92+D92</f>
        <v>0</v>
      </c>
      <c r="F92" s="614">
        <f>G92+H92+I92+J92</f>
        <v>0</v>
      </c>
      <c r="G92" s="615"/>
      <c r="H92" s="615"/>
      <c r="I92" s="615"/>
      <c r="J92" s="61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8" s="18" customFormat="1" ht="26.25" hidden="1" thickBot="1" x14ac:dyDescent="0.25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8" s="31" customFormat="1" ht="26.25" hidden="1" thickBot="1" x14ac:dyDescent="0.25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8" ht="26.25" hidden="1" thickBot="1" x14ac:dyDescent="0.25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8" ht="26.25" hidden="1" thickBot="1" x14ac:dyDescent="0.25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8" s="18" customFormat="1" ht="26.25" hidden="1" thickBot="1" x14ac:dyDescent="0.25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8" ht="26.25" hidden="1" thickBot="1" x14ac:dyDescent="0.25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8" ht="26.25" hidden="1" thickBot="1" x14ac:dyDescent="0.25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8" ht="26.25" hidden="1" thickBot="1" x14ac:dyDescent="0.25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8" ht="13.5" hidden="1" thickBot="1" x14ac:dyDescent="0.25">
      <c r="A101" s="586" t="s">
        <v>673</v>
      </c>
      <c r="B101" s="587" t="s">
        <v>672</v>
      </c>
      <c r="C101" s="588"/>
      <c r="D101" s="59"/>
      <c r="E101" s="59">
        <f t="shared" si="43"/>
        <v>0</v>
      </c>
      <c r="F101" s="588">
        <f t="shared" si="44"/>
        <v>0</v>
      </c>
      <c r="G101" s="588"/>
      <c r="H101" s="588"/>
      <c r="I101" s="588"/>
      <c r="J101" s="588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8" ht="0.75" customHeight="1" x14ac:dyDescent="0.2">
      <c r="A102" s="708" t="s">
        <v>671</v>
      </c>
      <c r="B102" s="709" t="s">
        <v>670</v>
      </c>
      <c r="C102" s="695"/>
      <c r="D102" s="555"/>
      <c r="E102" s="830">
        <f t="shared" si="43"/>
        <v>0</v>
      </c>
      <c r="F102" s="749">
        <f t="shared" si="44"/>
        <v>0</v>
      </c>
      <c r="G102" s="694"/>
      <c r="H102" s="694"/>
      <c r="I102" s="694"/>
      <c r="J102" s="695"/>
      <c r="K102" s="54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  <c r="Y102" s="500"/>
      <c r="AA102" s="286"/>
      <c r="AB102" s="286"/>
    </row>
    <row r="103" spans="1:28" s="31" customFormat="1" ht="11.25" customHeight="1" x14ac:dyDescent="0.2">
      <c r="A103" s="847" t="s">
        <v>669</v>
      </c>
      <c r="B103" s="512" t="s">
        <v>668</v>
      </c>
      <c r="C103" s="848">
        <v>9760</v>
      </c>
      <c r="D103" s="849">
        <v>-600</v>
      </c>
      <c r="E103" s="829">
        <f t="shared" si="43"/>
        <v>9160</v>
      </c>
      <c r="F103" s="850">
        <f t="shared" si="44"/>
        <v>9160</v>
      </c>
      <c r="G103" s="360">
        <v>2000</v>
      </c>
      <c r="H103" s="360">
        <v>2200</v>
      </c>
      <c r="I103" s="360">
        <v>2430</v>
      </c>
      <c r="J103" s="851">
        <v>2530</v>
      </c>
      <c r="K103" s="552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  <c r="Y103" s="500"/>
      <c r="Z103" s="530"/>
      <c r="AA103" s="398"/>
      <c r="AB103" s="286"/>
    </row>
    <row r="104" spans="1:28" s="31" customFormat="1" ht="13.5" thickBot="1" x14ac:dyDescent="0.25">
      <c r="A104" s="710" t="s">
        <v>667</v>
      </c>
      <c r="B104" s="690" t="s">
        <v>666</v>
      </c>
      <c r="C104" s="699">
        <v>0</v>
      </c>
      <c r="D104" s="555"/>
      <c r="E104" s="830">
        <f t="shared" si="43"/>
        <v>0</v>
      </c>
      <c r="F104" s="751">
        <f t="shared" si="44"/>
        <v>0</v>
      </c>
      <c r="G104" s="698">
        <v>0</v>
      </c>
      <c r="H104" s="698">
        <v>0</v>
      </c>
      <c r="I104" s="698">
        <v>0</v>
      </c>
      <c r="J104" s="699">
        <v>0</v>
      </c>
      <c r="K104" s="552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  <c r="Y104" s="233"/>
      <c r="AA104" s="286"/>
      <c r="AB104" s="286"/>
    </row>
    <row r="105" spans="1:28" s="8" customFormat="1" ht="51.75" hidden="1" thickBot="1" x14ac:dyDescent="0.25">
      <c r="A105" s="603" t="s">
        <v>665</v>
      </c>
      <c r="B105" s="604" t="s">
        <v>664</v>
      </c>
      <c r="C105" s="605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05">
        <f t="shared" si="46"/>
        <v>0</v>
      </c>
      <c r="G105" s="605">
        <f t="shared" si="46"/>
        <v>0</v>
      </c>
      <c r="H105" s="605">
        <f t="shared" si="46"/>
        <v>0</v>
      </c>
      <c r="I105" s="605">
        <f t="shared" si="46"/>
        <v>0</v>
      </c>
      <c r="J105" s="605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8" s="18" customFormat="1" ht="13.5" hidden="1" thickBot="1" x14ac:dyDescent="0.25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8" ht="26.25" hidden="1" thickBot="1" x14ac:dyDescent="0.25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8" ht="26.25" hidden="1" thickBot="1" x14ac:dyDescent="0.25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8" s="18" customFormat="1" ht="13.5" hidden="1" thickBot="1" x14ac:dyDescent="0.25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8" ht="26.25" hidden="1" thickBot="1" x14ac:dyDescent="0.25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8" ht="26.25" hidden="1" thickBot="1" x14ac:dyDescent="0.25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8" s="18" customFormat="1" ht="13.5" hidden="1" thickBot="1" x14ac:dyDescent="0.25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t="26.25" hidden="1" thickBot="1" x14ac:dyDescent="0.25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6.25" hidden="1" thickBot="1" x14ac:dyDescent="0.25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6.25" hidden="1" thickBot="1" x14ac:dyDescent="0.25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t="26.25" hidden="1" thickBot="1" x14ac:dyDescent="0.25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6.25" hidden="1" thickBot="1" x14ac:dyDescent="0.25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6.25" hidden="1" thickBot="1" x14ac:dyDescent="0.25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6.25" hidden="1" thickBot="1" x14ac:dyDescent="0.25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13.5" hidden="1" thickBot="1" x14ac:dyDescent="0.25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t="26.25" hidden="1" thickBot="1" x14ac:dyDescent="0.25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6.25" hidden="1" thickBot="1" x14ac:dyDescent="0.25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6.25" hidden="1" thickBot="1" x14ac:dyDescent="0.25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t="26.25" hidden="1" thickBot="1" x14ac:dyDescent="0.25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6.25" hidden="1" thickBot="1" x14ac:dyDescent="0.25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6.25" hidden="1" thickBot="1" x14ac:dyDescent="0.25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6.25" hidden="1" thickBot="1" x14ac:dyDescent="0.25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6.25" hidden="1" thickBot="1" x14ac:dyDescent="0.25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t="26.25" hidden="1" thickBot="1" x14ac:dyDescent="0.25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6.25" hidden="1" thickBot="1" x14ac:dyDescent="0.25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6.25" hidden="1" thickBot="1" x14ac:dyDescent="0.25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6.25" hidden="1" thickBot="1" x14ac:dyDescent="0.25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6.25" hidden="1" thickBot="1" x14ac:dyDescent="0.25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t="26.25" hidden="1" thickBot="1" x14ac:dyDescent="0.25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6.25" hidden="1" thickBot="1" x14ac:dyDescent="0.25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6.25" hidden="1" thickBot="1" x14ac:dyDescent="0.25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6.25" hidden="1" thickBot="1" x14ac:dyDescent="0.25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6.25" hidden="1" thickBot="1" x14ac:dyDescent="0.25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t="26.25" hidden="1" thickBot="1" x14ac:dyDescent="0.25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6.25" hidden="1" thickBot="1" x14ac:dyDescent="0.25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6.25" hidden="1" thickBot="1" x14ac:dyDescent="0.25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6.25" hidden="1" thickBot="1" x14ac:dyDescent="0.25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t="13.5" hidden="1" thickBot="1" x14ac:dyDescent="0.25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t="26.25" hidden="1" thickBot="1" x14ac:dyDescent="0.25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6.25" hidden="1" thickBot="1" x14ac:dyDescent="0.25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6.25" hidden="1" thickBot="1" x14ac:dyDescent="0.25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6.25" hidden="1" thickBot="1" x14ac:dyDescent="0.25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6.25" hidden="1" thickBot="1" x14ac:dyDescent="0.25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t="26.25" hidden="1" thickBot="1" x14ac:dyDescent="0.25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6.25" hidden="1" thickBot="1" x14ac:dyDescent="0.25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6.25" hidden="1" thickBot="1" x14ac:dyDescent="0.25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6.25" hidden="1" thickBot="1" x14ac:dyDescent="0.25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9" hidden="1" thickBot="1" x14ac:dyDescent="0.25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t="26.25" hidden="1" thickBot="1" x14ac:dyDescent="0.25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6.25" hidden="1" thickBot="1" x14ac:dyDescent="0.25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6.25" hidden="1" thickBot="1" x14ac:dyDescent="0.25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6.25" hidden="1" thickBot="1" x14ac:dyDescent="0.25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t="26.25" hidden="1" thickBot="1" x14ac:dyDescent="0.25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6.25" hidden="1" thickBot="1" x14ac:dyDescent="0.25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6.25" hidden="1" thickBot="1" x14ac:dyDescent="0.25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6.25" hidden="1" thickBot="1" x14ac:dyDescent="0.25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6.25" hidden="1" thickBot="1" x14ac:dyDescent="0.25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t="26.25" hidden="1" thickBot="1" x14ac:dyDescent="0.25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6.25" hidden="1" thickBot="1" x14ac:dyDescent="0.25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6.25" hidden="1" thickBot="1" x14ac:dyDescent="0.25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6.25" hidden="1" thickBot="1" x14ac:dyDescent="0.25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9" hidden="1" thickBot="1" x14ac:dyDescent="0.25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6.25" hidden="1" thickBot="1" x14ac:dyDescent="0.25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t="26.25" hidden="1" thickBot="1" x14ac:dyDescent="0.25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6.25" hidden="1" thickBot="1" x14ac:dyDescent="0.25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6.25" hidden="1" thickBot="1" x14ac:dyDescent="0.25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t="13.5" hidden="1" thickBot="1" x14ac:dyDescent="0.25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t="26.25" hidden="1" thickBot="1" x14ac:dyDescent="0.25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6.25" hidden="1" thickBot="1" x14ac:dyDescent="0.25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6.25" hidden="1" thickBot="1" x14ac:dyDescent="0.25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t="13.5" hidden="1" thickBot="1" x14ac:dyDescent="0.25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t="26.25" hidden="1" thickBot="1" x14ac:dyDescent="0.25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6.25" hidden="1" thickBot="1" x14ac:dyDescent="0.25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6.25" hidden="1" thickBot="1" x14ac:dyDescent="0.25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6.25" hidden="1" thickBot="1" x14ac:dyDescent="0.25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t="26.25" hidden="1" thickBot="1" x14ac:dyDescent="0.25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6.25" hidden="1" thickBot="1" x14ac:dyDescent="0.25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6.25" hidden="1" thickBot="1" x14ac:dyDescent="0.25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6.25" hidden="1" thickBot="1" x14ac:dyDescent="0.25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t="26.25" hidden="1" thickBot="1" x14ac:dyDescent="0.25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6.25" hidden="1" thickBot="1" x14ac:dyDescent="0.25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6.25" hidden="1" thickBot="1" x14ac:dyDescent="0.25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6.25" hidden="1" thickBot="1" x14ac:dyDescent="0.25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t="26.25" hidden="1" thickBot="1" x14ac:dyDescent="0.25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6.25" hidden="1" thickBot="1" x14ac:dyDescent="0.25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6.25" hidden="1" thickBot="1" x14ac:dyDescent="0.25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6.25" hidden="1" thickBot="1" x14ac:dyDescent="0.25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8" ht="26.25" hidden="1" thickBot="1" x14ac:dyDescent="0.25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8" ht="26.25" hidden="1" thickBot="1" x14ac:dyDescent="0.25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8" ht="26.25" hidden="1" thickBot="1" x14ac:dyDescent="0.25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8" s="18" customFormat="1" ht="26.25" hidden="1" thickBot="1" x14ac:dyDescent="0.25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8" ht="26.25" hidden="1" thickBot="1" x14ac:dyDescent="0.25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8" ht="26.25" hidden="1" thickBot="1" x14ac:dyDescent="0.25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8" s="18" customFormat="1" ht="26.25" hidden="1" thickBot="1" x14ac:dyDescent="0.25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8" ht="26.25" hidden="1" thickBot="1" x14ac:dyDescent="0.25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8" ht="26.25" hidden="1" thickBot="1" x14ac:dyDescent="0.25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8" ht="26.25" hidden="1" thickBot="1" x14ac:dyDescent="0.25">
      <c r="A202" s="586" t="s">
        <v>540</v>
      </c>
      <c r="B202" s="587" t="s">
        <v>539</v>
      </c>
      <c r="C202" s="588"/>
      <c r="D202" s="59"/>
      <c r="E202" s="59">
        <f>C202+D202</f>
        <v>0</v>
      </c>
      <c r="F202" s="588">
        <f>G202+H202+I202+J202</f>
        <v>0</v>
      </c>
      <c r="G202" s="588"/>
      <c r="H202" s="588"/>
      <c r="I202" s="588"/>
      <c r="J202" s="588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8" s="8" customFormat="1" x14ac:dyDescent="0.2">
      <c r="A203" s="752" t="s">
        <v>538</v>
      </c>
      <c r="B203" s="753" t="s">
        <v>537</v>
      </c>
      <c r="C203" s="754">
        <f>C205+C238+C294+C308+C312+C314+C334+C353+C408+C415+C456+C471+C474+C482+C485+C486+C501</f>
        <v>18264.080000000002</v>
      </c>
      <c r="D203" s="561">
        <f t="shared" ref="D203:X203" si="71">D205+D238+D294+D308+D312+D314+D334+D353+D408+D415+D456+D471+D474+D482+D485+D486+D501</f>
        <v>90</v>
      </c>
      <c r="E203" s="527">
        <f t="shared" si="71"/>
        <v>18354.080000000002</v>
      </c>
      <c r="F203" s="763">
        <f t="shared" si="71"/>
        <v>18354.075000000001</v>
      </c>
      <c r="G203" s="764">
        <f t="shared" si="71"/>
        <v>4059</v>
      </c>
      <c r="H203" s="764">
        <f t="shared" si="71"/>
        <v>5622.0749999999998</v>
      </c>
      <c r="I203" s="764">
        <f t="shared" si="71"/>
        <v>4200</v>
      </c>
      <c r="J203" s="754">
        <f t="shared" si="71"/>
        <v>4473</v>
      </c>
      <c r="K203" s="563">
        <f t="shared" si="71"/>
        <v>90</v>
      </c>
      <c r="L203" s="516">
        <f t="shared" si="71"/>
        <v>14040</v>
      </c>
      <c r="M203" s="516">
        <f t="shared" si="71"/>
        <v>14055</v>
      </c>
      <c r="N203" s="516">
        <f t="shared" si="71"/>
        <v>14070</v>
      </c>
      <c r="O203" s="516">
        <f t="shared" si="71"/>
        <v>47</v>
      </c>
      <c r="P203" s="516">
        <f t="shared" si="71"/>
        <v>216</v>
      </c>
      <c r="Q203" s="516">
        <f t="shared" si="71"/>
        <v>120</v>
      </c>
      <c r="R203" s="516">
        <f t="shared" si="71"/>
        <v>54</v>
      </c>
      <c r="S203" s="516">
        <f t="shared" si="71"/>
        <v>54</v>
      </c>
      <c r="T203" s="516">
        <f t="shared" si="71"/>
        <v>54</v>
      </c>
      <c r="U203" s="516">
        <f t="shared" si="71"/>
        <v>9681.0750000000007</v>
      </c>
      <c r="V203" s="516" t="e">
        <f t="shared" si="71"/>
        <v>#VALUE!</v>
      </c>
      <c r="W203" s="516">
        <f t="shared" si="71"/>
        <v>286</v>
      </c>
      <c r="X203" s="520">
        <f t="shared" si="71"/>
        <v>1310</v>
      </c>
      <c r="Y203" s="516"/>
      <c r="Z203" s="529"/>
      <c r="AA203" s="395"/>
      <c r="AB203" s="287"/>
    </row>
    <row r="204" spans="1:28" s="8" customFormat="1" x14ac:dyDescent="0.2">
      <c r="A204" s="755" t="s">
        <v>536</v>
      </c>
      <c r="B204" s="255" t="s">
        <v>535</v>
      </c>
      <c r="C204" s="756">
        <f t="shared" ref="C204:X204" si="72">C205+C238+C294+C308+C312+C315+C344+C348+C349+C350+C408+C456</f>
        <v>16815</v>
      </c>
      <c r="D204" s="561">
        <f t="shared" si="72"/>
        <v>100</v>
      </c>
      <c r="E204" s="527">
        <f t="shared" si="72"/>
        <v>16915</v>
      </c>
      <c r="F204" s="765">
        <f t="shared" si="72"/>
        <v>16915</v>
      </c>
      <c r="G204" s="536">
        <f t="shared" si="72"/>
        <v>4059</v>
      </c>
      <c r="H204" s="256">
        <f t="shared" si="72"/>
        <v>4173</v>
      </c>
      <c r="I204" s="256">
        <f t="shared" si="72"/>
        <v>4200</v>
      </c>
      <c r="J204" s="756">
        <f t="shared" si="72"/>
        <v>4483</v>
      </c>
      <c r="K204" s="564">
        <f t="shared" si="72"/>
        <v>90</v>
      </c>
      <c r="L204" s="425">
        <f t="shared" si="72"/>
        <v>14040</v>
      </c>
      <c r="M204" s="425">
        <f t="shared" si="72"/>
        <v>14055</v>
      </c>
      <c r="N204" s="425">
        <f t="shared" si="72"/>
        <v>14070</v>
      </c>
      <c r="O204" s="425">
        <f t="shared" si="72"/>
        <v>48</v>
      </c>
      <c r="P204" s="425">
        <f t="shared" si="72"/>
        <v>216</v>
      </c>
      <c r="Q204" s="425">
        <f t="shared" si="72"/>
        <v>120</v>
      </c>
      <c r="R204" s="425">
        <f t="shared" si="72"/>
        <v>54</v>
      </c>
      <c r="S204" s="425">
        <f t="shared" si="72"/>
        <v>54</v>
      </c>
      <c r="T204" s="425">
        <f t="shared" si="72"/>
        <v>54</v>
      </c>
      <c r="U204" s="425">
        <f t="shared" si="72"/>
        <v>8232</v>
      </c>
      <c r="V204" s="425" t="e">
        <f t="shared" si="72"/>
        <v>#VALUE!</v>
      </c>
      <c r="W204" s="425">
        <f t="shared" si="72"/>
        <v>286</v>
      </c>
      <c r="X204" s="521">
        <f t="shared" si="72"/>
        <v>1310</v>
      </c>
      <c r="Y204" s="425"/>
      <c r="AA204" s="287"/>
      <c r="AB204" s="287"/>
    </row>
    <row r="205" spans="1:28" s="8" customFormat="1" x14ac:dyDescent="0.2">
      <c r="A205" s="755" t="s">
        <v>534</v>
      </c>
      <c r="B205" s="37" t="s">
        <v>533</v>
      </c>
      <c r="C205" s="757">
        <f t="shared" ref="C205:X205" si="73">C206+C222+C230</f>
        <v>13388</v>
      </c>
      <c r="D205" s="561">
        <f t="shared" si="73"/>
        <v>0</v>
      </c>
      <c r="E205" s="413">
        <f t="shared" si="73"/>
        <v>13388</v>
      </c>
      <c r="F205" s="766">
        <f t="shared" si="73"/>
        <v>13388</v>
      </c>
      <c r="G205" s="36">
        <f t="shared" si="73"/>
        <v>3138</v>
      </c>
      <c r="H205" s="256">
        <f t="shared" si="73"/>
        <v>3278</v>
      </c>
      <c r="I205" s="256">
        <f t="shared" si="73"/>
        <v>3474</v>
      </c>
      <c r="J205" s="756">
        <f t="shared" si="73"/>
        <v>3498</v>
      </c>
      <c r="K205" s="565">
        <f t="shared" si="73"/>
        <v>90</v>
      </c>
      <c r="L205" s="11">
        <f t="shared" si="73"/>
        <v>10675</v>
      </c>
      <c r="M205" s="11">
        <f t="shared" si="73"/>
        <v>10680</v>
      </c>
      <c r="N205" s="11">
        <f t="shared" si="73"/>
        <v>10685</v>
      </c>
      <c r="O205" s="11">
        <f t="shared" si="73"/>
        <v>15</v>
      </c>
      <c r="P205" s="11">
        <f t="shared" si="73"/>
        <v>192</v>
      </c>
      <c r="Q205" s="11">
        <f t="shared" si="73"/>
        <v>48</v>
      </c>
      <c r="R205" s="11">
        <f t="shared" si="73"/>
        <v>48</v>
      </c>
      <c r="S205" s="11">
        <f t="shared" si="73"/>
        <v>48</v>
      </c>
      <c r="T205" s="11">
        <f t="shared" si="73"/>
        <v>48</v>
      </c>
      <c r="U205" s="11">
        <f t="shared" si="73"/>
        <v>6416</v>
      </c>
      <c r="V205" s="11">
        <f t="shared" si="73"/>
        <v>0</v>
      </c>
      <c r="W205" s="11">
        <f t="shared" si="73"/>
        <v>286</v>
      </c>
      <c r="X205" s="522">
        <f t="shared" si="73"/>
        <v>1310</v>
      </c>
      <c r="Y205" s="11"/>
      <c r="AA205" s="287"/>
      <c r="AB205" s="287"/>
    </row>
    <row r="206" spans="1:28" s="18" customFormat="1" ht="12.75" customHeight="1" x14ac:dyDescent="0.2">
      <c r="A206" s="758" t="s">
        <v>532</v>
      </c>
      <c r="B206" s="43" t="s">
        <v>531</v>
      </c>
      <c r="C206" s="759">
        <f t="shared" ref="C206:X206" si="74">C207+C213+C208+C209+C210+C211+C212+C214+C215+C216+C217+C218+C220+C219+C221</f>
        <v>12938</v>
      </c>
      <c r="D206" s="558">
        <f t="shared" si="74"/>
        <v>0</v>
      </c>
      <c r="E206" s="831">
        <f t="shared" si="74"/>
        <v>12938</v>
      </c>
      <c r="F206" s="767">
        <f t="shared" si="74"/>
        <v>12938</v>
      </c>
      <c r="G206" s="52">
        <f t="shared" si="74"/>
        <v>3068</v>
      </c>
      <c r="H206" s="141">
        <f t="shared" si="74"/>
        <v>3048</v>
      </c>
      <c r="I206" s="141">
        <f t="shared" si="74"/>
        <v>3404</v>
      </c>
      <c r="J206" s="726">
        <f t="shared" si="74"/>
        <v>3418</v>
      </c>
      <c r="K206" s="566">
        <f t="shared" si="74"/>
        <v>90</v>
      </c>
      <c r="L206" s="52">
        <f t="shared" si="74"/>
        <v>10675</v>
      </c>
      <c r="M206" s="52">
        <f t="shared" si="74"/>
        <v>10680</v>
      </c>
      <c r="N206" s="52">
        <f t="shared" si="74"/>
        <v>10685</v>
      </c>
      <c r="O206" s="52">
        <f t="shared" si="74"/>
        <v>15</v>
      </c>
      <c r="P206" s="52">
        <f t="shared" si="74"/>
        <v>192</v>
      </c>
      <c r="Q206" s="52">
        <f t="shared" si="74"/>
        <v>48</v>
      </c>
      <c r="R206" s="52">
        <f t="shared" si="74"/>
        <v>48</v>
      </c>
      <c r="S206" s="52">
        <f t="shared" si="74"/>
        <v>48</v>
      </c>
      <c r="T206" s="52">
        <f t="shared" si="74"/>
        <v>48</v>
      </c>
      <c r="U206" s="52">
        <f t="shared" si="74"/>
        <v>6116</v>
      </c>
      <c r="V206" s="52">
        <f t="shared" si="74"/>
        <v>0</v>
      </c>
      <c r="W206" s="52">
        <f t="shared" si="74"/>
        <v>286</v>
      </c>
      <c r="X206" s="416">
        <f t="shared" si="74"/>
        <v>1310</v>
      </c>
      <c r="Y206" s="52"/>
      <c r="AA206" s="537"/>
      <c r="AB206" s="537"/>
    </row>
    <row r="207" spans="1:28" s="31" customFormat="1" ht="13.5" thickBot="1" x14ac:dyDescent="0.25">
      <c r="A207" s="760" t="s">
        <v>530</v>
      </c>
      <c r="B207" s="761" t="s">
        <v>529</v>
      </c>
      <c r="C207" s="762">
        <v>8860</v>
      </c>
      <c r="D207" s="562"/>
      <c r="E207" s="832">
        <f t="shared" ref="E207:E221" si="75">C207+D207</f>
        <v>8860</v>
      </c>
      <c r="F207" s="768">
        <f t="shared" ref="F207:F221" si="76">G207+H207+I207+J207</f>
        <v>8860</v>
      </c>
      <c r="G207" s="769">
        <v>2000</v>
      </c>
      <c r="H207" s="769">
        <v>2100</v>
      </c>
      <c r="I207" s="769">
        <v>2350</v>
      </c>
      <c r="J207" s="770">
        <v>2410</v>
      </c>
      <c r="K207" s="567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ref="P207" si="77">Q207+R207+S207+T207</f>
        <v>0</v>
      </c>
      <c r="Q207" s="231"/>
      <c r="R207" s="231"/>
      <c r="S207" s="231"/>
      <c r="T207" s="478"/>
      <c r="U207" s="405">
        <f t="shared" ref="U207" si="78">G207+H207</f>
        <v>4100</v>
      </c>
      <c r="V207" s="485">
        <v>100</v>
      </c>
      <c r="W207" s="456">
        <v>270</v>
      </c>
      <c r="X207" s="523">
        <v>1100</v>
      </c>
      <c r="Y207" s="500"/>
      <c r="Z207" s="530"/>
      <c r="AA207" s="398"/>
      <c r="AB207" s="286"/>
    </row>
    <row r="208" spans="1:28" ht="13.5" hidden="1" thickBot="1" x14ac:dyDescent="0.25">
      <c r="A208" s="616" t="s">
        <v>528</v>
      </c>
      <c r="B208" s="617" t="s">
        <v>527</v>
      </c>
      <c r="C208" s="618"/>
      <c r="D208" s="15"/>
      <c r="E208" s="15">
        <f t="shared" si="75"/>
        <v>0</v>
      </c>
      <c r="F208" s="618">
        <f t="shared" si="76"/>
        <v>0</v>
      </c>
      <c r="G208" s="618"/>
      <c r="H208" s="618"/>
      <c r="I208" s="618"/>
      <c r="J208" s="618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30" x14ac:dyDescent="0.2">
      <c r="A209" s="771" t="s">
        <v>526</v>
      </c>
      <c r="B209" s="772" t="s">
        <v>525</v>
      </c>
      <c r="C209" s="773">
        <v>800</v>
      </c>
      <c r="D209" s="562"/>
      <c r="E209" s="832">
        <f t="shared" si="75"/>
        <v>800</v>
      </c>
      <c r="F209" s="774">
        <f t="shared" si="76"/>
        <v>800</v>
      </c>
      <c r="G209" s="775">
        <v>200</v>
      </c>
      <c r="H209" s="775">
        <v>200</v>
      </c>
      <c r="I209" s="775">
        <v>200</v>
      </c>
      <c r="J209" s="773">
        <v>200</v>
      </c>
      <c r="K209" s="568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79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523">
        <v>50</v>
      </c>
      <c r="Y209" s="499"/>
      <c r="AA209" s="286"/>
      <c r="AB209" s="286"/>
    </row>
    <row r="210" spans="1:30" ht="13.5" thickBot="1" x14ac:dyDescent="0.25">
      <c r="A210" s="760" t="s">
        <v>524</v>
      </c>
      <c r="B210" s="761" t="s">
        <v>523</v>
      </c>
      <c r="C210" s="770">
        <v>1860</v>
      </c>
      <c r="D210" s="562"/>
      <c r="E210" s="832">
        <f t="shared" si="75"/>
        <v>1860</v>
      </c>
      <c r="F210" s="768">
        <f t="shared" si="76"/>
        <v>1860</v>
      </c>
      <c r="G210" s="769">
        <v>480</v>
      </c>
      <c r="H210" s="769">
        <v>440</v>
      </c>
      <c r="I210" s="769">
        <v>480</v>
      </c>
      <c r="J210" s="770">
        <v>460</v>
      </c>
      <c r="K210" s="568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79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523">
        <v>160</v>
      </c>
      <c r="Y210" s="499"/>
      <c r="AA210" s="286"/>
      <c r="AB210" s="286"/>
    </row>
    <row r="211" spans="1:30" ht="13.5" hidden="1" thickBot="1" x14ac:dyDescent="0.25">
      <c r="A211" s="619" t="s">
        <v>522</v>
      </c>
      <c r="B211" s="620" t="s">
        <v>521</v>
      </c>
      <c r="C211" s="621"/>
      <c r="D211" s="15"/>
      <c r="E211" s="15">
        <f t="shared" si="75"/>
        <v>0</v>
      </c>
      <c r="F211" s="621">
        <f t="shared" si="76"/>
        <v>0</v>
      </c>
      <c r="G211" s="621"/>
      <c r="H211" s="621"/>
      <c r="I211" s="621"/>
      <c r="J211" s="621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30" ht="13.5" hidden="1" thickBot="1" x14ac:dyDescent="0.25">
      <c r="A212" s="17" t="s">
        <v>520</v>
      </c>
      <c r="B212" s="16" t="s">
        <v>519</v>
      </c>
      <c r="C212" s="15"/>
      <c r="D212" s="15"/>
      <c r="E212" s="15">
        <f t="shared" si="75"/>
        <v>0</v>
      </c>
      <c r="F212" s="15">
        <f t="shared" si="76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30" ht="13.5" hidden="1" thickBot="1" x14ac:dyDescent="0.25">
      <c r="A213" s="17" t="s">
        <v>518</v>
      </c>
      <c r="B213" s="53" t="s">
        <v>517</v>
      </c>
      <c r="C213" s="15"/>
      <c r="D213" s="15"/>
      <c r="E213" s="15">
        <f t="shared" si="75"/>
        <v>0</v>
      </c>
      <c r="F213" s="15">
        <f t="shared" si="76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30" ht="13.5" hidden="1" thickBot="1" x14ac:dyDescent="0.25">
      <c r="A214" s="591" t="s">
        <v>516</v>
      </c>
      <c r="B214" s="592" t="s">
        <v>515</v>
      </c>
      <c r="C214" s="593"/>
      <c r="D214" s="15"/>
      <c r="E214" s="15">
        <f t="shared" si="75"/>
        <v>0</v>
      </c>
      <c r="F214" s="593">
        <f t="shared" si="76"/>
        <v>0</v>
      </c>
      <c r="G214" s="593"/>
      <c r="H214" s="593"/>
      <c r="I214" s="593"/>
      <c r="J214" s="593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30" s="31" customFormat="1" ht="13.5" thickBot="1" x14ac:dyDescent="0.25">
      <c r="A215" s="776" t="s">
        <v>514</v>
      </c>
      <c r="B215" s="777" t="s">
        <v>513</v>
      </c>
      <c r="C215" s="778">
        <v>600</v>
      </c>
      <c r="D215" s="562"/>
      <c r="E215" s="832">
        <f t="shared" si="75"/>
        <v>600</v>
      </c>
      <c r="F215" s="779">
        <f t="shared" si="76"/>
        <v>600</v>
      </c>
      <c r="G215" s="780">
        <v>150</v>
      </c>
      <c r="H215" s="780">
        <v>150</v>
      </c>
      <c r="I215" s="780">
        <v>150</v>
      </c>
      <c r="J215" s="778">
        <v>150</v>
      </c>
      <c r="K215" s="567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524"/>
      <c r="Y215" s="500"/>
      <c r="AA215" s="286"/>
      <c r="AB215" s="286"/>
      <c r="AD215" s="31" t="s">
        <v>958</v>
      </c>
    </row>
    <row r="216" spans="1:30" s="31" customFormat="1" ht="13.5" hidden="1" thickBot="1" x14ac:dyDescent="0.25">
      <c r="A216" s="622" t="s">
        <v>512</v>
      </c>
      <c r="B216" s="623" t="s">
        <v>511</v>
      </c>
      <c r="C216" s="624"/>
      <c r="D216" s="28"/>
      <c r="E216" s="28">
        <f t="shared" si="75"/>
        <v>0</v>
      </c>
      <c r="F216" s="624">
        <f t="shared" si="76"/>
        <v>0</v>
      </c>
      <c r="G216" s="624"/>
      <c r="H216" s="624"/>
      <c r="I216" s="624"/>
      <c r="J216" s="624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30" s="31" customFormat="1" ht="13.5" hidden="1" thickBot="1" x14ac:dyDescent="0.25">
      <c r="A217" s="30" t="s">
        <v>510</v>
      </c>
      <c r="B217" s="29" t="s">
        <v>509</v>
      </c>
      <c r="C217" s="28"/>
      <c r="D217" s="28"/>
      <c r="E217" s="28">
        <f t="shared" si="75"/>
        <v>0</v>
      </c>
      <c r="F217" s="28">
        <f t="shared" si="76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30" s="31" customFormat="1" ht="13.5" hidden="1" thickBot="1" x14ac:dyDescent="0.25">
      <c r="A218" s="594" t="s">
        <v>508</v>
      </c>
      <c r="B218" s="595" t="s">
        <v>507</v>
      </c>
      <c r="C218" s="596"/>
      <c r="D218" s="28"/>
      <c r="E218" s="28">
        <f t="shared" si="75"/>
        <v>0</v>
      </c>
      <c r="F218" s="596">
        <f t="shared" si="76"/>
        <v>0</v>
      </c>
      <c r="G218" s="596"/>
      <c r="H218" s="596"/>
      <c r="I218" s="596"/>
      <c r="J218" s="596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30" s="31" customFormat="1" x14ac:dyDescent="0.2">
      <c r="A219" s="771" t="s">
        <v>506</v>
      </c>
      <c r="B219" s="781" t="s">
        <v>505</v>
      </c>
      <c r="C219" s="773">
        <v>360</v>
      </c>
      <c r="D219" s="562"/>
      <c r="E219" s="832">
        <f t="shared" si="75"/>
        <v>360</v>
      </c>
      <c r="F219" s="774">
        <f t="shared" si="76"/>
        <v>360</v>
      </c>
      <c r="G219" s="775">
        <v>90</v>
      </c>
      <c r="H219" s="775">
        <v>90</v>
      </c>
      <c r="I219" s="775">
        <v>90</v>
      </c>
      <c r="J219" s="773">
        <v>90</v>
      </c>
      <c r="K219" s="569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524"/>
      <c r="Y219" s="500"/>
      <c r="AA219" s="286"/>
      <c r="AB219" s="286"/>
    </row>
    <row r="220" spans="1:30" s="31" customFormat="1" x14ac:dyDescent="0.2">
      <c r="A220" s="782" t="s">
        <v>504</v>
      </c>
      <c r="B220" s="138" t="s">
        <v>503</v>
      </c>
      <c r="C220" s="783">
        <v>0</v>
      </c>
      <c r="D220" s="562"/>
      <c r="E220" s="832">
        <f t="shared" si="75"/>
        <v>0</v>
      </c>
      <c r="F220" s="786">
        <f t="shared" si="76"/>
        <v>0</v>
      </c>
      <c r="G220" s="137">
        <v>0</v>
      </c>
      <c r="H220" s="137">
        <v>0</v>
      </c>
      <c r="I220" s="137">
        <v>0</v>
      </c>
      <c r="J220" s="783">
        <v>0</v>
      </c>
      <c r="K220" s="567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0">Q220+R220+S220+T220</f>
        <v>0</v>
      </c>
      <c r="Q220" s="404"/>
      <c r="R220" s="398"/>
      <c r="S220" s="398"/>
      <c r="T220" s="478"/>
      <c r="U220" s="233"/>
      <c r="V220" s="487"/>
      <c r="W220" s="315"/>
      <c r="X220" s="524"/>
      <c r="Y220" s="233"/>
      <c r="AA220" s="286"/>
      <c r="AB220" s="286"/>
    </row>
    <row r="221" spans="1:30" s="31" customFormat="1" x14ac:dyDescent="0.2">
      <c r="A221" s="782" t="s">
        <v>502</v>
      </c>
      <c r="B221" s="136" t="s">
        <v>501</v>
      </c>
      <c r="C221" s="783">
        <v>458</v>
      </c>
      <c r="D221" s="562"/>
      <c r="E221" s="832">
        <f t="shared" si="75"/>
        <v>458</v>
      </c>
      <c r="F221" s="786">
        <f t="shared" si="76"/>
        <v>458</v>
      </c>
      <c r="G221" s="137">
        <v>148</v>
      </c>
      <c r="H221" s="137">
        <v>68</v>
      </c>
      <c r="I221" s="137">
        <v>134</v>
      </c>
      <c r="J221" s="783">
        <v>108</v>
      </c>
      <c r="K221" s="567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0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524"/>
      <c r="Y221" s="500"/>
      <c r="Z221" s="530"/>
      <c r="AA221" s="398"/>
      <c r="AB221" s="286"/>
    </row>
    <row r="222" spans="1:30" s="18" customFormat="1" ht="13.5" thickBot="1" x14ac:dyDescent="0.25">
      <c r="A222" s="784" t="s">
        <v>500</v>
      </c>
      <c r="B222" s="785" t="s">
        <v>499</v>
      </c>
      <c r="C222" s="729">
        <f t="shared" ref="C222:N222" si="81">C223+C224+C225+C226+C227+C228+C229</f>
        <v>165</v>
      </c>
      <c r="D222" s="558">
        <f t="shared" si="81"/>
        <v>0</v>
      </c>
      <c r="E222" s="528">
        <f t="shared" si="81"/>
        <v>165</v>
      </c>
      <c r="F222" s="734">
        <f t="shared" si="81"/>
        <v>165</v>
      </c>
      <c r="G222" s="735">
        <f t="shared" si="81"/>
        <v>0</v>
      </c>
      <c r="H222" s="735">
        <f t="shared" si="81"/>
        <v>165</v>
      </c>
      <c r="I222" s="735">
        <f t="shared" si="81"/>
        <v>0</v>
      </c>
      <c r="J222" s="729">
        <f t="shared" si="81"/>
        <v>0</v>
      </c>
      <c r="K222" s="570">
        <f t="shared" si="81"/>
        <v>0</v>
      </c>
      <c r="L222" s="42">
        <f t="shared" si="81"/>
        <v>0</v>
      </c>
      <c r="M222" s="42">
        <f t="shared" si="81"/>
        <v>0</v>
      </c>
      <c r="N222" s="42">
        <f t="shared" si="81"/>
        <v>0</v>
      </c>
      <c r="O222" s="19"/>
      <c r="P222" s="86">
        <f t="shared" si="80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525"/>
      <c r="Y222" s="406"/>
      <c r="AA222" s="537"/>
      <c r="AB222" s="537"/>
    </row>
    <row r="223" spans="1:30" ht="13.5" hidden="1" thickBot="1" x14ac:dyDescent="0.25">
      <c r="A223" s="619" t="s">
        <v>498</v>
      </c>
      <c r="B223" s="620" t="s">
        <v>497</v>
      </c>
      <c r="C223" s="621"/>
      <c r="D223" s="15"/>
      <c r="E223" s="15">
        <f t="shared" ref="E223:E229" si="82">C223+D223</f>
        <v>0</v>
      </c>
      <c r="F223" s="621">
        <f t="shared" ref="F223:F229" si="83">G223+H223+I223+J223</f>
        <v>0</v>
      </c>
      <c r="G223" s="621"/>
      <c r="H223" s="621"/>
      <c r="I223" s="621"/>
      <c r="J223" s="621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30" ht="13.5" hidden="1" thickBot="1" x14ac:dyDescent="0.25">
      <c r="A224" s="17" t="s">
        <v>496</v>
      </c>
      <c r="B224" s="16" t="s">
        <v>495</v>
      </c>
      <c r="C224" s="15"/>
      <c r="D224" s="15"/>
      <c r="E224" s="15">
        <f t="shared" si="82"/>
        <v>0</v>
      </c>
      <c r="F224" s="15">
        <f t="shared" si="8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8" ht="13.5" hidden="1" thickBot="1" x14ac:dyDescent="0.25">
      <c r="A225" s="17" t="s">
        <v>494</v>
      </c>
      <c r="B225" s="16" t="s">
        <v>493</v>
      </c>
      <c r="C225" s="15"/>
      <c r="D225" s="15"/>
      <c r="E225" s="15">
        <f t="shared" si="82"/>
        <v>0</v>
      </c>
      <c r="F225" s="15">
        <f t="shared" si="83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8" ht="13.5" hidden="1" thickBot="1" x14ac:dyDescent="0.25">
      <c r="A226" s="17" t="s">
        <v>492</v>
      </c>
      <c r="B226" s="16" t="s">
        <v>491</v>
      </c>
      <c r="C226" s="15"/>
      <c r="D226" s="15"/>
      <c r="E226" s="15">
        <f t="shared" si="82"/>
        <v>0</v>
      </c>
      <c r="F226" s="15">
        <f t="shared" si="83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8" ht="13.5" hidden="1" thickBot="1" x14ac:dyDescent="0.25">
      <c r="A227" s="591" t="s">
        <v>490</v>
      </c>
      <c r="B227" s="592" t="s">
        <v>489</v>
      </c>
      <c r="C227" s="593"/>
      <c r="D227" s="15"/>
      <c r="E227" s="15">
        <f t="shared" si="82"/>
        <v>0</v>
      </c>
      <c r="F227" s="593">
        <f t="shared" si="83"/>
        <v>0</v>
      </c>
      <c r="G227" s="593"/>
      <c r="H227" s="593"/>
      <c r="I227" s="593"/>
      <c r="J227" s="593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8" ht="13.5" thickBot="1" x14ac:dyDescent="0.25">
      <c r="A228" s="776" t="s">
        <v>488</v>
      </c>
      <c r="B228" s="777" t="s">
        <v>487</v>
      </c>
      <c r="C228" s="778">
        <v>165</v>
      </c>
      <c r="D228" s="571"/>
      <c r="E228" s="832">
        <f t="shared" si="82"/>
        <v>165</v>
      </c>
      <c r="F228" s="779">
        <f t="shared" si="83"/>
        <v>165</v>
      </c>
      <c r="G228" s="780">
        <v>0</v>
      </c>
      <c r="H228" s="780">
        <v>165</v>
      </c>
      <c r="I228" s="780">
        <v>0</v>
      </c>
      <c r="J228" s="778">
        <v>0</v>
      </c>
      <c r="K228" s="568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526" t="s">
        <v>958</v>
      </c>
      <c r="Y228" s="499"/>
      <c r="AA228" s="286"/>
      <c r="AB228" s="286"/>
    </row>
    <row r="229" spans="1:28" ht="13.5" hidden="1" thickBot="1" x14ac:dyDescent="0.25">
      <c r="A229" s="616" t="s">
        <v>486</v>
      </c>
      <c r="B229" s="617" t="s">
        <v>485</v>
      </c>
      <c r="C229" s="618"/>
      <c r="D229" s="15"/>
      <c r="E229" s="15">
        <f t="shared" si="82"/>
        <v>0</v>
      </c>
      <c r="F229" s="618">
        <f t="shared" si="83"/>
        <v>0</v>
      </c>
      <c r="G229" s="618"/>
      <c r="H229" s="618"/>
      <c r="I229" s="618"/>
      <c r="J229" s="618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8" s="18" customFormat="1" ht="13.5" thickBot="1" x14ac:dyDescent="0.25">
      <c r="A230" s="787" t="s">
        <v>484</v>
      </c>
      <c r="B230" s="788" t="s">
        <v>483</v>
      </c>
      <c r="C230" s="789">
        <f t="shared" ref="C230:N230" si="84">C231+C232+C233+C234+C236+C235+C237</f>
        <v>285</v>
      </c>
      <c r="D230" s="558">
        <f t="shared" si="84"/>
        <v>0</v>
      </c>
      <c r="E230" s="528">
        <f t="shared" si="84"/>
        <v>285</v>
      </c>
      <c r="F230" s="790">
        <f t="shared" si="84"/>
        <v>285</v>
      </c>
      <c r="G230" s="791">
        <f t="shared" si="84"/>
        <v>70</v>
      </c>
      <c r="H230" s="791">
        <f t="shared" si="84"/>
        <v>65</v>
      </c>
      <c r="I230" s="791">
        <f t="shared" si="84"/>
        <v>70</v>
      </c>
      <c r="J230" s="789">
        <f t="shared" si="84"/>
        <v>80</v>
      </c>
      <c r="K230" s="570">
        <f t="shared" si="84"/>
        <v>0</v>
      </c>
      <c r="L230" s="42">
        <f t="shared" si="84"/>
        <v>0</v>
      </c>
      <c r="M230" s="42">
        <f t="shared" si="84"/>
        <v>0</v>
      </c>
      <c r="N230" s="42">
        <f t="shared" si="84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525"/>
      <c r="Y230" s="406"/>
      <c r="AA230" s="537"/>
      <c r="AB230" s="537"/>
    </row>
    <row r="231" spans="1:28" ht="13.5" hidden="1" thickBot="1" x14ac:dyDescent="0.25">
      <c r="A231" s="625" t="s">
        <v>482</v>
      </c>
      <c r="B231" s="626" t="s">
        <v>481</v>
      </c>
      <c r="C231" s="624"/>
      <c r="D231" s="28"/>
      <c r="E231" s="48">
        <f t="shared" ref="E231:E237" si="85">C231+D231</f>
        <v>0</v>
      </c>
      <c r="F231" s="627">
        <f t="shared" ref="F231:F237" si="86">G231+H231+I231+J231</f>
        <v>0</v>
      </c>
      <c r="G231" s="627"/>
      <c r="H231" s="627"/>
      <c r="I231" s="627"/>
      <c r="J231" s="627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8" ht="13.5" hidden="1" thickBot="1" x14ac:dyDescent="0.25">
      <c r="A232" s="51" t="s">
        <v>480</v>
      </c>
      <c r="B232" s="50" t="s">
        <v>479</v>
      </c>
      <c r="C232" s="28"/>
      <c r="D232" s="28"/>
      <c r="E232" s="48">
        <f t="shared" si="85"/>
        <v>0</v>
      </c>
      <c r="F232" s="48">
        <f t="shared" si="86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8" ht="13.5" hidden="1" thickBot="1" x14ac:dyDescent="0.25">
      <c r="A233" s="51" t="s">
        <v>478</v>
      </c>
      <c r="B233" s="50" t="s">
        <v>477</v>
      </c>
      <c r="C233" s="28"/>
      <c r="D233" s="28"/>
      <c r="E233" s="48">
        <f t="shared" si="85"/>
        <v>0</v>
      </c>
      <c r="F233" s="48">
        <f t="shared" si="86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8" ht="13.5" hidden="1" thickBot="1" x14ac:dyDescent="0.25">
      <c r="A234" s="51" t="s">
        <v>476</v>
      </c>
      <c r="B234" s="50" t="s">
        <v>475</v>
      </c>
      <c r="C234" s="28"/>
      <c r="D234" s="28"/>
      <c r="E234" s="48">
        <f t="shared" si="85"/>
        <v>0</v>
      </c>
      <c r="F234" s="48">
        <f t="shared" si="86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8" ht="13.5" hidden="1" thickBot="1" x14ac:dyDescent="0.25">
      <c r="A235" s="597" t="s">
        <v>474</v>
      </c>
      <c r="B235" s="598" t="s">
        <v>473</v>
      </c>
      <c r="C235" s="596"/>
      <c r="D235" s="28"/>
      <c r="E235" s="48">
        <f t="shared" si="85"/>
        <v>0</v>
      </c>
      <c r="F235" s="599">
        <f t="shared" si="86"/>
        <v>0</v>
      </c>
      <c r="G235" s="599"/>
      <c r="H235" s="599"/>
      <c r="I235" s="599"/>
      <c r="J235" s="599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8" ht="13.5" thickBot="1" x14ac:dyDescent="0.25">
      <c r="A236" s="776" t="s">
        <v>472</v>
      </c>
      <c r="B236" s="792" t="s">
        <v>471</v>
      </c>
      <c r="C236" s="778">
        <v>285</v>
      </c>
      <c r="D236" s="562"/>
      <c r="E236" s="832">
        <f t="shared" si="85"/>
        <v>285</v>
      </c>
      <c r="F236" s="779">
        <f t="shared" si="86"/>
        <v>285</v>
      </c>
      <c r="G236" s="780">
        <v>70</v>
      </c>
      <c r="H236" s="780">
        <v>65</v>
      </c>
      <c r="I236" s="780">
        <v>70</v>
      </c>
      <c r="J236" s="778">
        <v>80</v>
      </c>
      <c r="K236" s="568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523">
        <v>30</v>
      </c>
      <c r="Y236" s="499"/>
      <c r="AA236" s="286"/>
      <c r="AB236" s="286"/>
    </row>
    <row r="237" spans="1:28" ht="13.5" hidden="1" thickBot="1" x14ac:dyDescent="0.25">
      <c r="A237" s="616" t="s">
        <v>470</v>
      </c>
      <c r="B237" s="628" t="s">
        <v>469</v>
      </c>
      <c r="C237" s="618"/>
      <c r="D237" s="15"/>
      <c r="E237" s="15">
        <f t="shared" si="85"/>
        <v>0</v>
      </c>
      <c r="F237" s="618">
        <f t="shared" si="86"/>
        <v>0</v>
      </c>
      <c r="G237" s="618"/>
      <c r="H237" s="618"/>
      <c r="I237" s="618"/>
      <c r="J237" s="618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8" s="8" customFormat="1" ht="12" customHeight="1" x14ac:dyDescent="0.2">
      <c r="A238" s="752" t="s">
        <v>468</v>
      </c>
      <c r="B238" s="793" t="s">
        <v>467</v>
      </c>
      <c r="C238" s="794">
        <f t="shared" ref="C238:X238" si="87">C239+C250+C251+C254+C259+C263+C266+C267+C268+C269+C270+C271+C272+C273+C274+C275+C276+C277+C278+C279+C280+C283+C284+C285</f>
        <v>3299</v>
      </c>
      <c r="D238" s="561">
        <f t="shared" si="87"/>
        <v>100</v>
      </c>
      <c r="E238" s="527">
        <f t="shared" si="87"/>
        <v>3399</v>
      </c>
      <c r="F238" s="763">
        <f t="shared" si="87"/>
        <v>3399</v>
      </c>
      <c r="G238" s="764">
        <f t="shared" si="87"/>
        <v>889</v>
      </c>
      <c r="H238" s="764">
        <f t="shared" si="87"/>
        <v>863</v>
      </c>
      <c r="I238" s="764">
        <f t="shared" si="87"/>
        <v>694</v>
      </c>
      <c r="J238" s="754">
        <f t="shared" si="87"/>
        <v>953</v>
      </c>
      <c r="K238" s="561">
        <f t="shared" si="87"/>
        <v>0</v>
      </c>
      <c r="L238" s="256">
        <f t="shared" si="87"/>
        <v>3235</v>
      </c>
      <c r="M238" s="256">
        <f t="shared" si="87"/>
        <v>3240</v>
      </c>
      <c r="N238" s="256">
        <f t="shared" si="87"/>
        <v>3245</v>
      </c>
      <c r="O238" s="256">
        <f t="shared" si="87"/>
        <v>30</v>
      </c>
      <c r="P238" s="256">
        <f t="shared" si="87"/>
        <v>24</v>
      </c>
      <c r="Q238" s="256">
        <f t="shared" si="87"/>
        <v>72</v>
      </c>
      <c r="R238" s="256">
        <f t="shared" si="87"/>
        <v>6</v>
      </c>
      <c r="S238" s="256">
        <f t="shared" si="87"/>
        <v>6</v>
      </c>
      <c r="T238" s="256">
        <f t="shared" si="87"/>
        <v>6</v>
      </c>
      <c r="U238" s="256">
        <f t="shared" si="87"/>
        <v>1752</v>
      </c>
      <c r="V238" s="256" t="e">
        <f t="shared" si="87"/>
        <v>#VALUE!</v>
      </c>
      <c r="W238" s="256">
        <f t="shared" si="87"/>
        <v>0</v>
      </c>
      <c r="X238" s="527">
        <f t="shared" si="87"/>
        <v>0</v>
      </c>
      <c r="Y238" s="256"/>
      <c r="Z238" s="510"/>
      <c r="AA238" s="287"/>
      <c r="AB238" s="287"/>
    </row>
    <row r="239" spans="1:28" s="18" customFormat="1" x14ac:dyDescent="0.2">
      <c r="A239" s="758" t="s">
        <v>466</v>
      </c>
      <c r="B239" s="43" t="s">
        <v>465</v>
      </c>
      <c r="C239" s="759">
        <f t="shared" ref="C239:X239" si="88">C240+C241+C242+C243+C244+C245+C246+C247+C248+C249</f>
        <v>1560</v>
      </c>
      <c r="D239" s="558">
        <f t="shared" si="88"/>
        <v>50</v>
      </c>
      <c r="E239" s="528">
        <f t="shared" si="88"/>
        <v>1610</v>
      </c>
      <c r="F239" s="732">
        <f t="shared" si="88"/>
        <v>1610</v>
      </c>
      <c r="G239" s="141">
        <f t="shared" si="88"/>
        <v>415</v>
      </c>
      <c r="H239" s="141">
        <f t="shared" si="88"/>
        <v>412</v>
      </c>
      <c r="I239" s="141">
        <f t="shared" si="88"/>
        <v>317</v>
      </c>
      <c r="J239" s="726">
        <f t="shared" si="88"/>
        <v>466</v>
      </c>
      <c r="K239" s="558">
        <f t="shared" si="88"/>
        <v>0</v>
      </c>
      <c r="L239" s="141">
        <f t="shared" si="88"/>
        <v>3235</v>
      </c>
      <c r="M239" s="141">
        <f t="shared" si="88"/>
        <v>3240</v>
      </c>
      <c r="N239" s="141">
        <f t="shared" si="88"/>
        <v>3245</v>
      </c>
      <c r="O239" s="141">
        <f t="shared" si="88"/>
        <v>9</v>
      </c>
      <c r="P239" s="141">
        <f t="shared" si="88"/>
        <v>24</v>
      </c>
      <c r="Q239" s="141">
        <f t="shared" si="88"/>
        <v>9</v>
      </c>
      <c r="R239" s="141">
        <f t="shared" si="88"/>
        <v>6</v>
      </c>
      <c r="S239" s="141">
        <f t="shared" si="88"/>
        <v>6</v>
      </c>
      <c r="T239" s="141">
        <f t="shared" si="88"/>
        <v>6</v>
      </c>
      <c r="U239" s="141">
        <f t="shared" si="88"/>
        <v>827</v>
      </c>
      <c r="V239" s="141" t="e">
        <f t="shared" si="88"/>
        <v>#VALUE!</v>
      </c>
      <c r="W239" s="141">
        <f t="shared" si="88"/>
        <v>0</v>
      </c>
      <c r="X239" s="528">
        <f t="shared" si="88"/>
        <v>0</v>
      </c>
      <c r="Y239" s="141"/>
      <c r="AA239" s="537"/>
      <c r="AB239" s="537"/>
    </row>
    <row r="240" spans="1:28" s="31" customFormat="1" x14ac:dyDescent="0.2">
      <c r="A240" s="795" t="s">
        <v>464</v>
      </c>
      <c r="B240" s="50" t="s">
        <v>463</v>
      </c>
      <c r="C240" s="796">
        <v>30</v>
      </c>
      <c r="D240" s="561"/>
      <c r="E240" s="832">
        <f t="shared" ref="E240:E250" si="89">C240+D240</f>
        <v>30</v>
      </c>
      <c r="F240" s="786">
        <f t="shared" ref="F240:F250" si="90">G240+H240+I240+J240</f>
        <v>30</v>
      </c>
      <c r="G240" s="137">
        <v>8</v>
      </c>
      <c r="H240" s="137">
        <v>8</v>
      </c>
      <c r="I240" s="137">
        <v>6</v>
      </c>
      <c r="J240" s="783">
        <v>8</v>
      </c>
      <c r="K240" s="567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ref="U240:U245" si="91">G240+H240</f>
        <v>16</v>
      </c>
      <c r="V240" s="31" t="s">
        <v>958</v>
      </c>
      <c r="Y240" s="500"/>
      <c r="AA240" s="286"/>
      <c r="AB240" s="286"/>
    </row>
    <row r="241" spans="1:28" s="31" customFormat="1" x14ac:dyDescent="0.2">
      <c r="A241" s="782" t="s">
        <v>462</v>
      </c>
      <c r="B241" s="136" t="s">
        <v>461</v>
      </c>
      <c r="C241" s="783">
        <v>20</v>
      </c>
      <c r="D241" s="561"/>
      <c r="E241" s="832">
        <f t="shared" si="89"/>
        <v>20</v>
      </c>
      <c r="F241" s="786">
        <f t="shared" si="90"/>
        <v>20</v>
      </c>
      <c r="G241" s="137">
        <v>5</v>
      </c>
      <c r="H241" s="137">
        <v>5</v>
      </c>
      <c r="I241" s="137">
        <v>5</v>
      </c>
      <c r="J241" s="783">
        <v>5</v>
      </c>
      <c r="K241" s="567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  <c r="Y241" s="500"/>
      <c r="AA241" s="286"/>
      <c r="AB241" s="286"/>
    </row>
    <row r="242" spans="1:28" s="31" customFormat="1" x14ac:dyDescent="0.2">
      <c r="A242" s="782" t="s">
        <v>460</v>
      </c>
      <c r="B242" s="136" t="s">
        <v>459</v>
      </c>
      <c r="C242" s="783">
        <v>400</v>
      </c>
      <c r="D242" s="572"/>
      <c r="E242" s="832">
        <f t="shared" si="89"/>
        <v>400</v>
      </c>
      <c r="F242" s="786">
        <f t="shared" si="90"/>
        <v>400</v>
      </c>
      <c r="G242" s="137">
        <v>150</v>
      </c>
      <c r="H242" s="137">
        <v>150</v>
      </c>
      <c r="I242" s="137">
        <v>50</v>
      </c>
      <c r="J242" s="783">
        <v>50</v>
      </c>
      <c r="K242" s="567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  <c r="Y242" s="500"/>
      <c r="Z242" s="530"/>
      <c r="AA242" s="398"/>
      <c r="AB242" s="286"/>
    </row>
    <row r="243" spans="1:28" s="31" customFormat="1" x14ac:dyDescent="0.2">
      <c r="A243" s="782" t="s">
        <v>458</v>
      </c>
      <c r="B243" s="136" t="s">
        <v>457</v>
      </c>
      <c r="C243" s="783">
        <v>100</v>
      </c>
      <c r="D243" s="572"/>
      <c r="E243" s="832">
        <f t="shared" si="89"/>
        <v>100</v>
      </c>
      <c r="F243" s="786">
        <f t="shared" si="90"/>
        <v>100</v>
      </c>
      <c r="G243" s="137">
        <v>20</v>
      </c>
      <c r="H243" s="137">
        <v>20</v>
      </c>
      <c r="I243" s="137">
        <v>30</v>
      </c>
      <c r="J243" s="783">
        <v>30</v>
      </c>
      <c r="K243" s="567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  <c r="Y243" s="500"/>
      <c r="Z243" s="530"/>
      <c r="AA243" s="398"/>
      <c r="AB243" s="286"/>
    </row>
    <row r="244" spans="1:28" s="31" customFormat="1" x14ac:dyDescent="0.2">
      <c r="A244" s="782" t="s">
        <v>456</v>
      </c>
      <c r="B244" s="136" t="s">
        <v>455</v>
      </c>
      <c r="C244" s="783">
        <v>60</v>
      </c>
      <c r="D244" s="572"/>
      <c r="E244" s="832">
        <f t="shared" si="89"/>
        <v>60</v>
      </c>
      <c r="F244" s="786">
        <f t="shared" si="90"/>
        <v>60</v>
      </c>
      <c r="G244" s="137">
        <v>15</v>
      </c>
      <c r="H244" s="137">
        <v>15</v>
      </c>
      <c r="I244" s="137">
        <v>15</v>
      </c>
      <c r="J244" s="783">
        <v>15</v>
      </c>
      <c r="K244" s="567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  <c r="Y244" s="500"/>
      <c r="AA244" s="286"/>
      <c r="AB244" s="286"/>
    </row>
    <row r="245" spans="1:28" s="31" customFormat="1" ht="13.5" thickBot="1" x14ac:dyDescent="0.25">
      <c r="A245" s="760" t="s">
        <v>454</v>
      </c>
      <c r="B245" s="761" t="s">
        <v>453</v>
      </c>
      <c r="C245" s="770">
        <v>10</v>
      </c>
      <c r="D245" s="562"/>
      <c r="E245" s="832">
        <f t="shared" si="89"/>
        <v>10</v>
      </c>
      <c r="F245" s="768">
        <f t="shared" si="90"/>
        <v>10</v>
      </c>
      <c r="G245" s="769">
        <v>6</v>
      </c>
      <c r="H245" s="769">
        <v>2</v>
      </c>
      <c r="I245" s="769">
        <v>0</v>
      </c>
      <c r="J245" s="770">
        <v>2</v>
      </c>
      <c r="K245" s="567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  <c r="Y245" s="500"/>
      <c r="AA245" s="286"/>
      <c r="AB245" s="286"/>
    </row>
    <row r="246" spans="1:28" s="31" customFormat="1" ht="13.5" hidden="1" thickBot="1" x14ac:dyDescent="0.25">
      <c r="A246" s="629" t="s">
        <v>452</v>
      </c>
      <c r="B246" s="630" t="s">
        <v>451</v>
      </c>
      <c r="C246" s="631"/>
      <c r="D246" s="28"/>
      <c r="E246" s="28">
        <f t="shared" si="89"/>
        <v>0</v>
      </c>
      <c r="F246" s="631">
        <f t="shared" si="90"/>
        <v>0</v>
      </c>
      <c r="G246" s="631"/>
      <c r="H246" s="631"/>
      <c r="I246" s="631"/>
      <c r="J246" s="631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8" s="31" customFormat="1" x14ac:dyDescent="0.2">
      <c r="A247" s="771" t="s">
        <v>450</v>
      </c>
      <c r="B247" s="772" t="s">
        <v>449</v>
      </c>
      <c r="C247" s="773">
        <v>12</v>
      </c>
      <c r="D247" s="562"/>
      <c r="E247" s="832">
        <f t="shared" si="89"/>
        <v>12</v>
      </c>
      <c r="F247" s="774">
        <f t="shared" si="90"/>
        <v>12</v>
      </c>
      <c r="G247" s="775">
        <v>3</v>
      </c>
      <c r="H247" s="775">
        <v>4</v>
      </c>
      <c r="I247" s="775">
        <v>3</v>
      </c>
      <c r="J247" s="773">
        <v>2</v>
      </c>
      <c r="K247" s="567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2">G247+H247</f>
        <v>7</v>
      </c>
      <c r="Y247" s="500"/>
      <c r="AA247" s="286"/>
      <c r="AB247" s="286"/>
    </row>
    <row r="248" spans="1:28" s="31" customFormat="1" x14ac:dyDescent="0.2">
      <c r="A248" s="797" t="s">
        <v>448</v>
      </c>
      <c r="B248" s="328" t="s">
        <v>447</v>
      </c>
      <c r="C248" s="798">
        <v>920</v>
      </c>
      <c r="D248" s="573">
        <v>50</v>
      </c>
      <c r="E248" s="833">
        <f t="shared" si="89"/>
        <v>970</v>
      </c>
      <c r="F248" s="800">
        <f t="shared" si="90"/>
        <v>970</v>
      </c>
      <c r="G248" s="329">
        <v>206</v>
      </c>
      <c r="H248" s="329">
        <v>206</v>
      </c>
      <c r="I248" s="329">
        <v>206</v>
      </c>
      <c r="J248" s="801">
        <v>352</v>
      </c>
      <c r="K248" s="567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3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2"/>
        <v>412</v>
      </c>
      <c r="Y248" s="500"/>
      <c r="Z248" s="530"/>
      <c r="AA248" s="398"/>
      <c r="AB248" s="286"/>
    </row>
    <row r="249" spans="1:28" s="31" customFormat="1" x14ac:dyDescent="0.2">
      <c r="A249" s="782" t="s">
        <v>446</v>
      </c>
      <c r="B249" s="136" t="s">
        <v>445</v>
      </c>
      <c r="C249" s="783">
        <v>8</v>
      </c>
      <c r="D249" s="571"/>
      <c r="E249" s="832">
        <f t="shared" si="89"/>
        <v>8</v>
      </c>
      <c r="F249" s="786">
        <f t="shared" si="90"/>
        <v>8</v>
      </c>
      <c r="G249" s="137">
        <v>2</v>
      </c>
      <c r="H249" s="137">
        <v>2</v>
      </c>
      <c r="I249" s="137">
        <v>2</v>
      </c>
      <c r="J249" s="783">
        <v>2</v>
      </c>
      <c r="K249" s="567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2"/>
        <v>4</v>
      </c>
      <c r="Y249" s="500"/>
    </row>
    <row r="250" spans="1:28" s="44" customFormat="1" x14ac:dyDescent="0.2">
      <c r="A250" s="799" t="s">
        <v>444</v>
      </c>
      <c r="B250" s="140" t="s">
        <v>443</v>
      </c>
      <c r="C250" s="726">
        <v>50</v>
      </c>
      <c r="D250" s="558"/>
      <c r="E250" s="528">
        <f t="shared" si="89"/>
        <v>50</v>
      </c>
      <c r="F250" s="732">
        <f t="shared" si="90"/>
        <v>50</v>
      </c>
      <c r="G250" s="141">
        <v>20</v>
      </c>
      <c r="H250" s="141">
        <v>30</v>
      </c>
      <c r="I250" s="141">
        <v>0</v>
      </c>
      <c r="J250" s="726">
        <v>0</v>
      </c>
      <c r="K250" s="57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2"/>
        <v>50</v>
      </c>
      <c r="Y250" s="500"/>
    </row>
    <row r="251" spans="1:28" s="44" customFormat="1" x14ac:dyDescent="0.2">
      <c r="A251" s="799" t="s">
        <v>442</v>
      </c>
      <c r="B251" s="140" t="s">
        <v>441</v>
      </c>
      <c r="C251" s="726">
        <f t="shared" ref="C251:N251" si="94">C252+C253</f>
        <v>160</v>
      </c>
      <c r="D251" s="558">
        <f t="shared" si="94"/>
        <v>0</v>
      </c>
      <c r="E251" s="528">
        <f t="shared" si="94"/>
        <v>160</v>
      </c>
      <c r="F251" s="732">
        <f t="shared" si="94"/>
        <v>160</v>
      </c>
      <c r="G251" s="141">
        <f t="shared" si="94"/>
        <v>40</v>
      </c>
      <c r="H251" s="141">
        <f t="shared" si="94"/>
        <v>40</v>
      </c>
      <c r="I251" s="141">
        <f t="shared" si="94"/>
        <v>40</v>
      </c>
      <c r="J251" s="726">
        <f t="shared" si="94"/>
        <v>40</v>
      </c>
      <c r="K251" s="574">
        <f t="shared" si="94"/>
        <v>0</v>
      </c>
      <c r="L251" s="42">
        <f t="shared" si="94"/>
        <v>0</v>
      </c>
      <c r="M251" s="42">
        <f t="shared" si="94"/>
        <v>0</v>
      </c>
      <c r="N251" s="42">
        <f t="shared" si="94"/>
        <v>0</v>
      </c>
      <c r="O251" s="45"/>
      <c r="P251" s="417"/>
      <c r="Q251" s="245"/>
      <c r="R251" s="238"/>
      <c r="S251" s="238"/>
      <c r="T251" s="238"/>
      <c r="U251" s="489">
        <f t="shared" si="92"/>
        <v>80</v>
      </c>
      <c r="Y251" s="500"/>
    </row>
    <row r="252" spans="1:28" s="31" customFormat="1" ht="13.5" thickBot="1" x14ac:dyDescent="0.25">
      <c r="A252" s="760" t="s">
        <v>440</v>
      </c>
      <c r="B252" s="761" t="s">
        <v>439</v>
      </c>
      <c r="C252" s="770">
        <v>160</v>
      </c>
      <c r="D252" s="561"/>
      <c r="E252" s="832">
        <f>C252+D252</f>
        <v>160</v>
      </c>
      <c r="F252" s="768">
        <f>G252+H252+I252+J252</f>
        <v>160</v>
      </c>
      <c r="G252" s="769">
        <v>40</v>
      </c>
      <c r="H252" s="769">
        <v>40</v>
      </c>
      <c r="I252" s="769">
        <v>40</v>
      </c>
      <c r="J252" s="770">
        <v>40</v>
      </c>
      <c r="K252" s="567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2"/>
        <v>80</v>
      </c>
      <c r="Y252" s="500"/>
    </row>
    <row r="253" spans="1:28" s="31" customFormat="1" ht="13.5" hidden="1" thickBot="1" x14ac:dyDescent="0.25">
      <c r="A253" s="629" t="s">
        <v>438</v>
      </c>
      <c r="B253" s="630" t="s">
        <v>437</v>
      </c>
      <c r="C253" s="631"/>
      <c r="D253" s="28"/>
      <c r="E253" s="28">
        <f>C253+D253</f>
        <v>0</v>
      </c>
      <c r="F253" s="631">
        <f>G253+H253+I253+J253</f>
        <v>0</v>
      </c>
      <c r="G253" s="631"/>
      <c r="H253" s="631"/>
      <c r="I253" s="631"/>
      <c r="J253" s="631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8" s="44" customFormat="1" x14ac:dyDescent="0.2">
      <c r="A254" s="802" t="s">
        <v>436</v>
      </c>
      <c r="B254" s="803" t="s">
        <v>435</v>
      </c>
      <c r="C254" s="804">
        <f t="shared" ref="C254:X254" si="95">C255+C256+C257+C258</f>
        <v>1240</v>
      </c>
      <c r="D254" s="558">
        <f t="shared" si="95"/>
        <v>130</v>
      </c>
      <c r="E254" s="528">
        <f t="shared" si="95"/>
        <v>1370</v>
      </c>
      <c r="F254" s="805">
        <f t="shared" si="95"/>
        <v>1370</v>
      </c>
      <c r="G254" s="806">
        <f t="shared" si="95"/>
        <v>325</v>
      </c>
      <c r="H254" s="806">
        <f t="shared" si="95"/>
        <v>305</v>
      </c>
      <c r="I254" s="806">
        <f t="shared" si="95"/>
        <v>275</v>
      </c>
      <c r="J254" s="804">
        <f t="shared" si="95"/>
        <v>465</v>
      </c>
      <c r="K254" s="558">
        <f t="shared" si="95"/>
        <v>0</v>
      </c>
      <c r="L254" s="141">
        <f t="shared" si="95"/>
        <v>0</v>
      </c>
      <c r="M254" s="141">
        <f t="shared" si="95"/>
        <v>0</v>
      </c>
      <c r="N254" s="141">
        <f t="shared" si="95"/>
        <v>0</v>
      </c>
      <c r="O254" s="141">
        <f t="shared" si="95"/>
        <v>4</v>
      </c>
      <c r="P254" s="141">
        <f t="shared" si="95"/>
        <v>0</v>
      </c>
      <c r="Q254" s="141">
        <f t="shared" si="95"/>
        <v>0</v>
      </c>
      <c r="R254" s="141">
        <f t="shared" si="95"/>
        <v>0</v>
      </c>
      <c r="S254" s="141">
        <f t="shared" si="95"/>
        <v>0</v>
      </c>
      <c r="T254" s="141">
        <f t="shared" si="95"/>
        <v>0</v>
      </c>
      <c r="U254" s="141">
        <f t="shared" si="95"/>
        <v>630</v>
      </c>
      <c r="V254" s="141">
        <f t="shared" si="95"/>
        <v>0</v>
      </c>
      <c r="W254" s="141">
        <f t="shared" si="95"/>
        <v>0</v>
      </c>
      <c r="X254" s="528">
        <f t="shared" si="95"/>
        <v>0</v>
      </c>
      <c r="Y254" s="141"/>
    </row>
    <row r="255" spans="1:28" s="31" customFormat="1" x14ac:dyDescent="0.2">
      <c r="A255" s="797" t="s">
        <v>434</v>
      </c>
      <c r="B255" s="328" t="s">
        <v>433</v>
      </c>
      <c r="C255" s="798">
        <v>300</v>
      </c>
      <c r="D255" s="573">
        <v>100</v>
      </c>
      <c r="E255" s="833">
        <f>C255+D255</f>
        <v>400</v>
      </c>
      <c r="F255" s="800">
        <f>G255+H255+I255+J255</f>
        <v>400</v>
      </c>
      <c r="G255" s="329">
        <v>80</v>
      </c>
      <c r="H255" s="329">
        <v>80</v>
      </c>
      <c r="I255" s="329">
        <v>100</v>
      </c>
      <c r="J255" s="801">
        <v>140</v>
      </c>
      <c r="K255" s="567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  <c r="Y255" s="500"/>
    </row>
    <row r="256" spans="1:28" s="31" customFormat="1" x14ac:dyDescent="0.2">
      <c r="A256" s="797" t="s">
        <v>432</v>
      </c>
      <c r="B256" s="328" t="s">
        <v>431</v>
      </c>
      <c r="C256" s="798">
        <v>400</v>
      </c>
      <c r="D256" s="573">
        <v>-100</v>
      </c>
      <c r="E256" s="833">
        <f>C256+D256</f>
        <v>300</v>
      </c>
      <c r="F256" s="800">
        <f>G256+H256+I256+J256</f>
        <v>300</v>
      </c>
      <c r="G256" s="329">
        <v>100</v>
      </c>
      <c r="H256" s="329">
        <v>100</v>
      </c>
      <c r="I256" s="329">
        <v>50</v>
      </c>
      <c r="J256" s="801">
        <v>50</v>
      </c>
      <c r="K256" s="567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6">G256+H256</f>
        <v>200</v>
      </c>
      <c r="Y256" s="500"/>
      <c r="Z256" s="530"/>
      <c r="AA256" s="428"/>
    </row>
    <row r="257" spans="1:27" s="31" customFormat="1" x14ac:dyDescent="0.2">
      <c r="A257" s="797" t="s">
        <v>430</v>
      </c>
      <c r="B257" s="328" t="s">
        <v>429</v>
      </c>
      <c r="C257" s="798">
        <v>520</v>
      </c>
      <c r="D257" s="573">
        <v>120</v>
      </c>
      <c r="E257" s="833">
        <f>C257+D257</f>
        <v>640</v>
      </c>
      <c r="F257" s="800">
        <f>G257+H257+I257+J257</f>
        <v>640</v>
      </c>
      <c r="G257" s="329">
        <v>140</v>
      </c>
      <c r="H257" s="329">
        <v>120</v>
      </c>
      <c r="I257" s="329">
        <v>120</v>
      </c>
      <c r="J257" s="801">
        <v>260</v>
      </c>
      <c r="K257" s="567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6"/>
        <v>260</v>
      </c>
      <c r="Y257" s="500"/>
    </row>
    <row r="258" spans="1:27" s="31" customFormat="1" x14ac:dyDescent="0.2">
      <c r="A258" s="797" t="s">
        <v>428</v>
      </c>
      <c r="B258" s="328" t="s">
        <v>427</v>
      </c>
      <c r="C258" s="798">
        <v>20</v>
      </c>
      <c r="D258" s="573">
        <v>10</v>
      </c>
      <c r="E258" s="833">
        <f>C258+D258</f>
        <v>30</v>
      </c>
      <c r="F258" s="800">
        <f>G258+H258+I258+J258</f>
        <v>30</v>
      </c>
      <c r="G258" s="329">
        <v>5</v>
      </c>
      <c r="H258" s="329">
        <v>5</v>
      </c>
      <c r="I258" s="329">
        <v>5</v>
      </c>
      <c r="J258" s="801">
        <v>15</v>
      </c>
      <c r="K258" s="567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6"/>
        <v>10</v>
      </c>
      <c r="Y258" s="500"/>
    </row>
    <row r="259" spans="1:27" s="44" customFormat="1" x14ac:dyDescent="0.2">
      <c r="A259" s="799" t="s">
        <v>426</v>
      </c>
      <c r="B259" s="140" t="s">
        <v>425</v>
      </c>
      <c r="C259" s="726">
        <f t="shared" ref="C259:N259" si="97">C260+C261+C262</f>
        <v>135</v>
      </c>
      <c r="D259" s="558">
        <f t="shared" si="97"/>
        <v>-80</v>
      </c>
      <c r="E259" s="528">
        <f t="shared" si="97"/>
        <v>55</v>
      </c>
      <c r="F259" s="732">
        <f t="shared" si="97"/>
        <v>55</v>
      </c>
      <c r="G259" s="141">
        <f t="shared" si="97"/>
        <v>40</v>
      </c>
      <c r="H259" s="141">
        <f t="shared" si="97"/>
        <v>40</v>
      </c>
      <c r="I259" s="141">
        <f t="shared" si="97"/>
        <v>30</v>
      </c>
      <c r="J259" s="726">
        <f t="shared" si="97"/>
        <v>-55</v>
      </c>
      <c r="K259" s="574">
        <f t="shared" si="97"/>
        <v>0</v>
      </c>
      <c r="L259" s="42">
        <f t="shared" si="97"/>
        <v>0</v>
      </c>
      <c r="M259" s="42">
        <f t="shared" si="97"/>
        <v>0</v>
      </c>
      <c r="N259" s="42">
        <f t="shared" si="97"/>
        <v>0</v>
      </c>
      <c r="O259" s="45"/>
      <c r="P259" s="417"/>
      <c r="Q259" s="245"/>
      <c r="R259" s="238"/>
      <c r="S259" s="238"/>
      <c r="T259" s="238"/>
      <c r="U259" s="503">
        <f t="shared" si="96"/>
        <v>80</v>
      </c>
      <c r="Y259" s="500"/>
    </row>
    <row r="260" spans="1:27" s="31" customFormat="1" x14ac:dyDescent="0.2">
      <c r="A260" s="782" t="s">
        <v>424</v>
      </c>
      <c r="B260" s="136" t="s">
        <v>423</v>
      </c>
      <c r="C260" s="783">
        <v>15</v>
      </c>
      <c r="D260" s="571"/>
      <c r="E260" s="832">
        <f>C260+D260</f>
        <v>15</v>
      </c>
      <c r="F260" s="786">
        <f>G260+H260+I260+J260</f>
        <v>15</v>
      </c>
      <c r="G260" s="137">
        <v>5</v>
      </c>
      <c r="H260" s="137">
        <v>5</v>
      </c>
      <c r="I260" s="137">
        <v>5</v>
      </c>
      <c r="J260" s="783">
        <v>0</v>
      </c>
      <c r="K260" s="567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6"/>
        <v>10</v>
      </c>
      <c r="Y260" s="500"/>
    </row>
    <row r="261" spans="1:27" s="31" customFormat="1" x14ac:dyDescent="0.2">
      <c r="A261" s="782" t="s">
        <v>422</v>
      </c>
      <c r="B261" s="136" t="s">
        <v>421</v>
      </c>
      <c r="C261" s="783">
        <v>20</v>
      </c>
      <c r="D261" s="571"/>
      <c r="E261" s="832">
        <f>C261+D261</f>
        <v>20</v>
      </c>
      <c r="F261" s="786">
        <f>G261+H261+I261+J261</f>
        <v>20</v>
      </c>
      <c r="G261" s="137">
        <v>10</v>
      </c>
      <c r="H261" s="137">
        <v>10</v>
      </c>
      <c r="I261" s="137">
        <v>0</v>
      </c>
      <c r="J261" s="783">
        <v>0</v>
      </c>
      <c r="K261" s="567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6"/>
        <v>20</v>
      </c>
      <c r="Y261" s="500"/>
    </row>
    <row r="262" spans="1:27" s="31" customFormat="1" x14ac:dyDescent="0.2">
      <c r="A262" s="879" t="s">
        <v>420</v>
      </c>
      <c r="B262" s="345" t="s">
        <v>419</v>
      </c>
      <c r="C262" s="880">
        <v>100</v>
      </c>
      <c r="D262" s="881">
        <v>-80</v>
      </c>
      <c r="E262" s="882">
        <f>C262+D262</f>
        <v>20</v>
      </c>
      <c r="F262" s="883">
        <f>G262+H262+I262+J262</f>
        <v>20</v>
      </c>
      <c r="G262" s="346">
        <v>25</v>
      </c>
      <c r="H262" s="133">
        <v>25</v>
      </c>
      <c r="I262" s="133">
        <v>25</v>
      </c>
      <c r="J262" s="801">
        <v>-55</v>
      </c>
      <c r="K262" s="567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6"/>
        <v>50</v>
      </c>
      <c r="Y262" s="500"/>
    </row>
    <row r="263" spans="1:27" s="44" customFormat="1" x14ac:dyDescent="0.2">
      <c r="A263" s="799" t="s">
        <v>418</v>
      </c>
      <c r="B263" s="140" t="s">
        <v>417</v>
      </c>
      <c r="C263" s="726">
        <f t="shared" ref="C263:N263" si="98">C264+C265</f>
        <v>8</v>
      </c>
      <c r="D263" s="558">
        <f t="shared" si="98"/>
        <v>0</v>
      </c>
      <c r="E263" s="528">
        <f t="shared" si="98"/>
        <v>8</v>
      </c>
      <c r="F263" s="732">
        <f t="shared" si="98"/>
        <v>8</v>
      </c>
      <c r="G263" s="141">
        <f t="shared" si="98"/>
        <v>2</v>
      </c>
      <c r="H263" s="141">
        <f t="shared" si="98"/>
        <v>2</v>
      </c>
      <c r="I263" s="141">
        <f t="shared" si="98"/>
        <v>2</v>
      </c>
      <c r="J263" s="726">
        <f t="shared" si="98"/>
        <v>2</v>
      </c>
      <c r="K263" s="574">
        <f t="shared" si="98"/>
        <v>0</v>
      </c>
      <c r="L263" s="42">
        <f t="shared" si="98"/>
        <v>0</v>
      </c>
      <c r="M263" s="42">
        <f t="shared" si="98"/>
        <v>0</v>
      </c>
      <c r="N263" s="42">
        <f t="shared" si="98"/>
        <v>0</v>
      </c>
      <c r="O263" s="45"/>
      <c r="P263" s="417"/>
      <c r="Q263" s="245"/>
      <c r="R263" s="238"/>
      <c r="S263" s="238"/>
      <c r="T263" s="238"/>
      <c r="U263" s="503">
        <f t="shared" si="96"/>
        <v>4</v>
      </c>
      <c r="Y263" s="500"/>
    </row>
    <row r="264" spans="1:27" s="31" customFormat="1" ht="13.5" thickBot="1" x14ac:dyDescent="0.25">
      <c r="A264" s="760" t="s">
        <v>416</v>
      </c>
      <c r="B264" s="761" t="s">
        <v>415</v>
      </c>
      <c r="C264" s="770">
        <v>8</v>
      </c>
      <c r="D264" s="571"/>
      <c r="E264" s="832">
        <f t="shared" ref="E264:E279" si="99">C264+D264</f>
        <v>8</v>
      </c>
      <c r="F264" s="768">
        <f t="shared" ref="F264:F279" si="100">G264+H264+I264+J264</f>
        <v>8</v>
      </c>
      <c r="G264" s="769">
        <v>2</v>
      </c>
      <c r="H264" s="769">
        <v>2</v>
      </c>
      <c r="I264" s="769">
        <v>2</v>
      </c>
      <c r="J264" s="770">
        <v>2</v>
      </c>
      <c r="K264" s="567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6"/>
        <v>4</v>
      </c>
      <c r="Y264" s="500"/>
    </row>
    <row r="265" spans="1:27" s="31" customFormat="1" ht="13.5" hidden="1" thickBot="1" x14ac:dyDescent="0.25">
      <c r="A265" s="629" t="s">
        <v>414</v>
      </c>
      <c r="B265" s="630" t="s">
        <v>413</v>
      </c>
      <c r="C265" s="631"/>
      <c r="D265" s="28"/>
      <c r="E265" s="28">
        <f t="shared" si="99"/>
        <v>0</v>
      </c>
      <c r="F265" s="631">
        <f t="shared" si="100"/>
        <v>0</v>
      </c>
      <c r="G265" s="631"/>
      <c r="H265" s="631"/>
      <c r="I265" s="631"/>
      <c r="J265" s="631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7" s="44" customFormat="1" ht="13.5" thickBot="1" x14ac:dyDescent="0.25">
      <c r="A266" s="787" t="s">
        <v>412</v>
      </c>
      <c r="B266" s="788" t="s">
        <v>411</v>
      </c>
      <c r="C266" s="789">
        <v>30</v>
      </c>
      <c r="D266" s="558"/>
      <c r="E266" s="528">
        <f t="shared" si="99"/>
        <v>30</v>
      </c>
      <c r="F266" s="790">
        <f t="shared" si="100"/>
        <v>30</v>
      </c>
      <c r="G266" s="791">
        <v>10</v>
      </c>
      <c r="H266" s="791">
        <v>0</v>
      </c>
      <c r="I266" s="791">
        <v>10</v>
      </c>
      <c r="J266" s="789">
        <v>10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  <c r="Y266" s="500"/>
    </row>
    <row r="267" spans="1:27" s="44" customFormat="1" ht="13.5" hidden="1" thickBot="1" x14ac:dyDescent="0.25">
      <c r="A267" s="632" t="s">
        <v>410</v>
      </c>
      <c r="B267" s="633" t="s">
        <v>409</v>
      </c>
      <c r="C267" s="634"/>
      <c r="D267" s="24"/>
      <c r="E267" s="24">
        <f t="shared" si="99"/>
        <v>0</v>
      </c>
      <c r="F267" s="634">
        <f t="shared" si="100"/>
        <v>0</v>
      </c>
      <c r="G267" s="634"/>
      <c r="H267" s="634"/>
      <c r="I267" s="634"/>
      <c r="J267" s="63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7" s="44" customFormat="1" x14ac:dyDescent="0.2">
      <c r="A268" s="802" t="s">
        <v>408</v>
      </c>
      <c r="B268" s="803" t="s">
        <v>407</v>
      </c>
      <c r="C268" s="804">
        <v>2</v>
      </c>
      <c r="D268" s="558"/>
      <c r="E268" s="528">
        <f t="shared" si="99"/>
        <v>2</v>
      </c>
      <c r="F268" s="805">
        <f t="shared" si="100"/>
        <v>2</v>
      </c>
      <c r="G268" s="806">
        <v>1</v>
      </c>
      <c r="H268" s="806">
        <v>0</v>
      </c>
      <c r="I268" s="806">
        <v>0</v>
      </c>
      <c r="J268" s="804">
        <v>1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  <c r="Y268" s="500"/>
      <c r="AA268" s="537"/>
    </row>
    <row r="269" spans="1:27" s="44" customFormat="1" x14ac:dyDescent="0.2">
      <c r="A269" s="799" t="s">
        <v>406</v>
      </c>
      <c r="B269" s="140" t="s">
        <v>405</v>
      </c>
      <c r="C269" s="726">
        <v>5</v>
      </c>
      <c r="D269" s="558"/>
      <c r="E269" s="528">
        <f t="shared" si="99"/>
        <v>5</v>
      </c>
      <c r="F269" s="732">
        <f t="shared" si="100"/>
        <v>5</v>
      </c>
      <c r="G269" s="141">
        <v>5</v>
      </c>
      <c r="H269" s="141">
        <v>0</v>
      </c>
      <c r="I269" s="141">
        <v>0</v>
      </c>
      <c r="J269" s="726">
        <v>0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1">G269+H269</f>
        <v>5</v>
      </c>
      <c r="Y269" s="500"/>
      <c r="AA269" s="537"/>
    </row>
    <row r="270" spans="1:27" s="44" customFormat="1" x14ac:dyDescent="0.2">
      <c r="A270" s="799" t="s">
        <v>404</v>
      </c>
      <c r="B270" s="140" t="s">
        <v>403</v>
      </c>
      <c r="C270" s="726">
        <v>40</v>
      </c>
      <c r="D270" s="558"/>
      <c r="E270" s="528">
        <f t="shared" si="99"/>
        <v>40</v>
      </c>
      <c r="F270" s="732">
        <f t="shared" si="100"/>
        <v>40</v>
      </c>
      <c r="G270" s="141">
        <v>5</v>
      </c>
      <c r="H270" s="141">
        <v>20</v>
      </c>
      <c r="I270" s="141">
        <v>5</v>
      </c>
      <c r="J270" s="726">
        <v>10</v>
      </c>
      <c r="K270" s="57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1"/>
        <v>25</v>
      </c>
      <c r="Y270" s="500"/>
      <c r="Z270" s="531"/>
      <c r="AA270" s="407"/>
    </row>
    <row r="271" spans="1:27" s="44" customFormat="1" ht="13.5" thickBot="1" x14ac:dyDescent="0.25">
      <c r="A271" s="784" t="s">
        <v>402</v>
      </c>
      <c r="B271" s="785" t="s">
        <v>401</v>
      </c>
      <c r="C271" s="729">
        <v>25</v>
      </c>
      <c r="D271" s="558"/>
      <c r="E271" s="528">
        <f t="shared" si="99"/>
        <v>25</v>
      </c>
      <c r="F271" s="734">
        <f t="shared" si="100"/>
        <v>25</v>
      </c>
      <c r="G271" s="735">
        <v>10</v>
      </c>
      <c r="H271" s="735">
        <v>5</v>
      </c>
      <c r="I271" s="735">
        <v>5</v>
      </c>
      <c r="J271" s="729">
        <v>5</v>
      </c>
      <c r="K271" s="57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1"/>
        <v>15</v>
      </c>
      <c r="Y271" s="500"/>
      <c r="AA271" s="537"/>
    </row>
    <row r="272" spans="1:27" s="44" customFormat="1" ht="13.5" hidden="1" thickBot="1" x14ac:dyDescent="0.25">
      <c r="A272" s="635" t="s">
        <v>400</v>
      </c>
      <c r="B272" s="636" t="s">
        <v>399</v>
      </c>
      <c r="C272" s="637"/>
      <c r="D272" s="24"/>
      <c r="E272" s="24">
        <f t="shared" si="99"/>
        <v>0</v>
      </c>
      <c r="F272" s="637">
        <f t="shared" si="100"/>
        <v>0</v>
      </c>
      <c r="G272" s="637"/>
      <c r="H272" s="637"/>
      <c r="I272" s="637"/>
      <c r="J272" s="637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7" s="18" customFormat="1" ht="13.5" hidden="1" thickBot="1" x14ac:dyDescent="0.25">
      <c r="A273" s="22" t="s">
        <v>398</v>
      </c>
      <c r="B273" s="21" t="s">
        <v>397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7" s="18" customFormat="1" ht="13.5" hidden="1" thickBot="1" x14ac:dyDescent="0.25">
      <c r="A274" s="22" t="s">
        <v>396</v>
      </c>
      <c r="B274" s="21" t="s">
        <v>395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7" s="18" customFormat="1" ht="26.25" hidden="1" thickBot="1" x14ac:dyDescent="0.25">
      <c r="A275" s="22" t="s">
        <v>394</v>
      </c>
      <c r="B275" s="21" t="s">
        <v>393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7" s="18" customFormat="1" ht="13.5" hidden="1" thickBot="1" x14ac:dyDescent="0.25">
      <c r="A276" s="22" t="s">
        <v>392</v>
      </c>
      <c r="B276" s="21" t="s">
        <v>391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7" s="18" customFormat="1" ht="13.5" hidden="1" thickBot="1" x14ac:dyDescent="0.25">
      <c r="A277" s="22" t="s">
        <v>390</v>
      </c>
      <c r="B277" s="21" t="s">
        <v>389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7" s="18" customFormat="1" ht="13.5" hidden="1" thickBot="1" x14ac:dyDescent="0.25">
      <c r="A278" s="22" t="s">
        <v>388</v>
      </c>
      <c r="B278" s="21" t="s">
        <v>387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7" s="18" customFormat="1" ht="13.5" hidden="1" thickBot="1" x14ac:dyDescent="0.25">
      <c r="A279" s="22" t="s">
        <v>386</v>
      </c>
      <c r="B279" s="21" t="s">
        <v>385</v>
      </c>
      <c r="C279" s="20"/>
      <c r="D279" s="20"/>
      <c r="E279" s="20">
        <f t="shared" si="99"/>
        <v>0</v>
      </c>
      <c r="F279" s="20">
        <f t="shared" si="100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7" s="18" customFormat="1" ht="13.5" hidden="1" thickBot="1" x14ac:dyDescent="0.25">
      <c r="A280" s="22" t="s">
        <v>384</v>
      </c>
      <c r="B280" s="21" t="s">
        <v>383</v>
      </c>
      <c r="C280" s="20">
        <f t="shared" ref="C280:N280" si="102">C281+C282</f>
        <v>0</v>
      </c>
      <c r="D280" s="20">
        <f t="shared" si="102"/>
        <v>0</v>
      </c>
      <c r="E280" s="20">
        <f t="shared" si="102"/>
        <v>0</v>
      </c>
      <c r="F280" s="20">
        <f t="shared" si="102"/>
        <v>0</v>
      </c>
      <c r="G280" s="20">
        <f t="shared" si="102"/>
        <v>0</v>
      </c>
      <c r="H280" s="20">
        <f t="shared" si="102"/>
        <v>0</v>
      </c>
      <c r="I280" s="20">
        <f t="shared" si="102"/>
        <v>0</v>
      </c>
      <c r="J280" s="20">
        <f t="shared" si="102"/>
        <v>0</v>
      </c>
      <c r="K280" s="20">
        <f t="shared" si="102"/>
        <v>0</v>
      </c>
      <c r="L280" s="20">
        <f t="shared" si="102"/>
        <v>0</v>
      </c>
      <c r="M280" s="20">
        <f t="shared" si="102"/>
        <v>0</v>
      </c>
      <c r="N280" s="20">
        <f t="shared" si="102"/>
        <v>0</v>
      </c>
      <c r="O280" s="19"/>
    </row>
    <row r="281" spans="1:27" ht="13.5" hidden="1" thickBot="1" x14ac:dyDescent="0.25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7" ht="13.5" hidden="1" thickBot="1" x14ac:dyDescent="0.25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7" s="18" customFormat="1" ht="26.25" hidden="1" thickBot="1" x14ac:dyDescent="0.25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7" s="18" customFormat="1" ht="13.5" hidden="1" thickBot="1" x14ac:dyDescent="0.25">
      <c r="A284" s="600" t="s">
        <v>376</v>
      </c>
      <c r="B284" s="601" t="s">
        <v>375</v>
      </c>
      <c r="C284" s="602"/>
      <c r="D284" s="20"/>
      <c r="E284" s="15">
        <f>C284+D284</f>
        <v>0</v>
      </c>
      <c r="F284" s="593">
        <f>G284+H284+I284+J284</f>
        <v>0</v>
      </c>
      <c r="G284" s="602"/>
      <c r="H284" s="602"/>
      <c r="I284" s="602"/>
      <c r="J284" s="602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7" s="18" customFormat="1" x14ac:dyDescent="0.2">
      <c r="A285" s="802" t="s">
        <v>374</v>
      </c>
      <c r="B285" s="803" t="s">
        <v>373</v>
      </c>
      <c r="C285" s="804">
        <f t="shared" ref="C285:N285" si="103">C286+C287+C288+C289+C290+C291+C292+C293</f>
        <v>44</v>
      </c>
      <c r="D285" s="558">
        <f t="shared" si="103"/>
        <v>0</v>
      </c>
      <c r="E285" s="528">
        <f t="shared" si="103"/>
        <v>44</v>
      </c>
      <c r="F285" s="805">
        <f t="shared" si="103"/>
        <v>44</v>
      </c>
      <c r="G285" s="806">
        <f t="shared" si="103"/>
        <v>16</v>
      </c>
      <c r="H285" s="806">
        <f t="shared" si="103"/>
        <v>9</v>
      </c>
      <c r="I285" s="806">
        <f t="shared" si="103"/>
        <v>10</v>
      </c>
      <c r="J285" s="804">
        <f t="shared" si="103"/>
        <v>9</v>
      </c>
      <c r="K285" s="570">
        <f t="shared" si="103"/>
        <v>0</v>
      </c>
      <c r="L285" s="42">
        <f t="shared" si="103"/>
        <v>0</v>
      </c>
      <c r="M285" s="42">
        <f t="shared" si="103"/>
        <v>0</v>
      </c>
      <c r="N285" s="42">
        <f t="shared" si="103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  <c r="Y285" s="500"/>
      <c r="AA285" s="537"/>
    </row>
    <row r="286" spans="1:27" ht="13.5" thickBot="1" x14ac:dyDescent="0.25">
      <c r="A286" s="760" t="s">
        <v>372</v>
      </c>
      <c r="B286" s="761" t="s">
        <v>371</v>
      </c>
      <c r="C286" s="770">
        <v>4</v>
      </c>
      <c r="D286" s="561"/>
      <c r="E286" s="832">
        <f t="shared" ref="E286:E293" si="104">C286+D286</f>
        <v>4</v>
      </c>
      <c r="F286" s="768">
        <f t="shared" ref="F286:F293" si="105">G286+H286+I286+J286</f>
        <v>4</v>
      </c>
      <c r="G286" s="769">
        <v>1</v>
      </c>
      <c r="H286" s="769">
        <v>1</v>
      </c>
      <c r="I286" s="769">
        <v>1</v>
      </c>
      <c r="J286" s="770">
        <v>1</v>
      </c>
      <c r="K286" s="568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  <c r="Y286" s="500"/>
      <c r="AA286" s="286"/>
    </row>
    <row r="287" spans="1:27" ht="13.5" hidden="1" thickBot="1" x14ac:dyDescent="0.25">
      <c r="A287" s="616" t="s">
        <v>370</v>
      </c>
      <c r="B287" s="617" t="s">
        <v>369</v>
      </c>
      <c r="C287" s="618"/>
      <c r="D287" s="15"/>
      <c r="E287" s="15">
        <f t="shared" si="104"/>
        <v>0</v>
      </c>
      <c r="F287" s="618">
        <f t="shared" si="105"/>
        <v>0</v>
      </c>
      <c r="G287" s="618"/>
      <c r="H287" s="618"/>
      <c r="I287" s="618"/>
      <c r="J287" s="618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t="13.5" thickBot="1" x14ac:dyDescent="0.25">
      <c r="A288" s="776" t="s">
        <v>368</v>
      </c>
      <c r="B288" s="777" t="s">
        <v>367</v>
      </c>
      <c r="C288" s="778">
        <v>25</v>
      </c>
      <c r="D288" s="561">
        <v>0</v>
      </c>
      <c r="E288" s="832">
        <f t="shared" si="104"/>
        <v>25</v>
      </c>
      <c r="F288" s="779">
        <f t="shared" si="105"/>
        <v>25</v>
      </c>
      <c r="G288" s="780">
        <v>10</v>
      </c>
      <c r="H288" s="780">
        <v>5</v>
      </c>
      <c r="I288" s="780">
        <v>5</v>
      </c>
      <c r="J288" s="778">
        <v>5</v>
      </c>
      <c r="K288" s="568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  <c r="Y288" s="500"/>
      <c r="AA288" s="286"/>
    </row>
    <row r="289" spans="1:27" ht="13.5" hidden="1" thickBot="1" x14ac:dyDescent="0.25">
      <c r="A289" s="619" t="s">
        <v>366</v>
      </c>
      <c r="B289" s="620" t="s">
        <v>365</v>
      </c>
      <c r="C289" s="621"/>
      <c r="D289" s="15"/>
      <c r="E289" s="15">
        <f t="shared" si="104"/>
        <v>0</v>
      </c>
      <c r="F289" s="621">
        <f t="shared" si="105"/>
        <v>0</v>
      </c>
      <c r="G289" s="621"/>
      <c r="H289" s="621"/>
      <c r="I289" s="621"/>
      <c r="J289" s="621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t="13.5" hidden="1" thickBot="1" x14ac:dyDescent="0.25">
      <c r="A290" s="17" t="s">
        <v>364</v>
      </c>
      <c r="B290" s="16" t="s">
        <v>363</v>
      </c>
      <c r="C290" s="15"/>
      <c r="D290" s="15"/>
      <c r="E290" s="15">
        <f t="shared" si="104"/>
        <v>0</v>
      </c>
      <c r="F290" s="15">
        <f t="shared" si="105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t="13.5" hidden="1" thickBot="1" x14ac:dyDescent="0.25">
      <c r="A291" s="17" t="s">
        <v>362</v>
      </c>
      <c r="B291" s="16" t="s">
        <v>361</v>
      </c>
      <c r="C291" s="15"/>
      <c r="D291" s="15"/>
      <c r="E291" s="15">
        <f t="shared" si="104"/>
        <v>0</v>
      </c>
      <c r="F291" s="15">
        <f t="shared" si="105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7" ht="13.5" hidden="1" thickBot="1" x14ac:dyDescent="0.25">
      <c r="A292" s="591" t="s">
        <v>360</v>
      </c>
      <c r="B292" s="592" t="s">
        <v>359</v>
      </c>
      <c r="C292" s="593"/>
      <c r="D292" s="15"/>
      <c r="E292" s="15">
        <f t="shared" si="104"/>
        <v>0</v>
      </c>
      <c r="F292" s="593">
        <f t="shared" si="105"/>
        <v>0</v>
      </c>
      <c r="G292" s="593"/>
      <c r="H292" s="593"/>
      <c r="I292" s="593"/>
      <c r="J292" s="593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7" ht="13.5" thickBot="1" x14ac:dyDescent="0.25">
      <c r="A293" s="776" t="s">
        <v>358</v>
      </c>
      <c r="B293" s="777" t="s">
        <v>357</v>
      </c>
      <c r="C293" s="778">
        <v>15</v>
      </c>
      <c r="D293" s="571"/>
      <c r="E293" s="832">
        <f t="shared" si="104"/>
        <v>15</v>
      </c>
      <c r="F293" s="779">
        <f t="shared" si="105"/>
        <v>15</v>
      </c>
      <c r="G293" s="780">
        <v>5</v>
      </c>
      <c r="H293" s="780">
        <v>3</v>
      </c>
      <c r="I293" s="780">
        <v>4</v>
      </c>
      <c r="J293" s="778">
        <v>3</v>
      </c>
      <c r="K293" s="568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  <c r="Y293" s="500"/>
      <c r="AA293" s="286"/>
    </row>
    <row r="294" spans="1:27" s="8" customFormat="1" ht="13.5" hidden="1" thickBot="1" x14ac:dyDescent="0.25">
      <c r="A294" s="638" t="s">
        <v>356</v>
      </c>
      <c r="B294" s="639">
        <v>30</v>
      </c>
      <c r="C294" s="640">
        <f t="shared" ref="C294:N294" si="106">C295+C298+C303</f>
        <v>0</v>
      </c>
      <c r="D294" s="11">
        <f t="shared" si="106"/>
        <v>0</v>
      </c>
      <c r="E294" s="11">
        <f t="shared" si="106"/>
        <v>0</v>
      </c>
      <c r="F294" s="640">
        <f t="shared" si="106"/>
        <v>0</v>
      </c>
      <c r="G294" s="640">
        <f t="shared" si="106"/>
        <v>0</v>
      </c>
      <c r="H294" s="640">
        <f t="shared" si="106"/>
        <v>0</v>
      </c>
      <c r="I294" s="640">
        <f t="shared" si="106"/>
        <v>0</v>
      </c>
      <c r="J294" s="640">
        <f t="shared" si="106"/>
        <v>0</v>
      </c>
      <c r="K294" s="11">
        <f t="shared" si="106"/>
        <v>0</v>
      </c>
      <c r="L294" s="11">
        <f t="shared" si="106"/>
        <v>0</v>
      </c>
      <c r="M294" s="11">
        <f t="shared" si="106"/>
        <v>0</v>
      </c>
      <c r="N294" s="11">
        <f t="shared" si="106"/>
        <v>0</v>
      </c>
      <c r="O294" s="10"/>
    </row>
    <row r="295" spans="1:27" s="18" customFormat="1" ht="13.5" hidden="1" thickBot="1" x14ac:dyDescent="0.25">
      <c r="A295" s="22" t="s">
        <v>355</v>
      </c>
      <c r="B295" s="21" t="s">
        <v>354</v>
      </c>
      <c r="C295" s="20">
        <f t="shared" ref="C295:N295" si="107">C296+C297</f>
        <v>0</v>
      </c>
      <c r="D295" s="20">
        <f t="shared" si="107"/>
        <v>0</v>
      </c>
      <c r="E295" s="20">
        <f t="shared" si="107"/>
        <v>0</v>
      </c>
      <c r="F295" s="20">
        <f t="shared" si="107"/>
        <v>0</v>
      </c>
      <c r="G295" s="20">
        <f t="shared" si="107"/>
        <v>0</v>
      </c>
      <c r="H295" s="20">
        <f t="shared" si="107"/>
        <v>0</v>
      </c>
      <c r="I295" s="20">
        <f t="shared" si="107"/>
        <v>0</v>
      </c>
      <c r="J295" s="20">
        <f t="shared" si="107"/>
        <v>0</v>
      </c>
      <c r="K295" s="20">
        <f t="shared" si="107"/>
        <v>0</v>
      </c>
      <c r="L295" s="20">
        <f t="shared" si="107"/>
        <v>0</v>
      </c>
      <c r="M295" s="20">
        <f t="shared" si="107"/>
        <v>0</v>
      </c>
      <c r="N295" s="20">
        <f t="shared" si="107"/>
        <v>0</v>
      </c>
      <c r="O295" s="19"/>
    </row>
    <row r="296" spans="1:27" ht="13.5" hidden="1" thickBot="1" x14ac:dyDescent="0.25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7" ht="13.5" hidden="1" thickBot="1" x14ac:dyDescent="0.25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s="18" customFormat="1" ht="13.5" hidden="1" thickBot="1" x14ac:dyDescent="0.25">
      <c r="A298" s="22" t="s">
        <v>349</v>
      </c>
      <c r="B298" s="21" t="s">
        <v>348</v>
      </c>
      <c r="C298" s="20">
        <f t="shared" ref="C298:N298" si="108">C299+C300+C301+C302</f>
        <v>0</v>
      </c>
      <c r="D298" s="20">
        <f t="shared" si="108"/>
        <v>0</v>
      </c>
      <c r="E298" s="20">
        <f t="shared" si="108"/>
        <v>0</v>
      </c>
      <c r="F298" s="20">
        <f t="shared" si="108"/>
        <v>0</v>
      </c>
      <c r="G298" s="20">
        <f t="shared" si="108"/>
        <v>0</v>
      </c>
      <c r="H298" s="20">
        <f t="shared" si="108"/>
        <v>0</v>
      </c>
      <c r="I298" s="20">
        <f t="shared" si="108"/>
        <v>0</v>
      </c>
      <c r="J298" s="20">
        <f t="shared" si="108"/>
        <v>0</v>
      </c>
      <c r="K298" s="20">
        <f t="shared" si="108"/>
        <v>0</v>
      </c>
      <c r="L298" s="20">
        <f t="shared" si="108"/>
        <v>0</v>
      </c>
      <c r="M298" s="20">
        <f t="shared" si="108"/>
        <v>0</v>
      </c>
      <c r="N298" s="20">
        <f t="shared" si="108"/>
        <v>0</v>
      </c>
      <c r="O298" s="19"/>
    </row>
    <row r="299" spans="1:27" ht="13.5" hidden="1" thickBot="1" x14ac:dyDescent="0.25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t="13.5" hidden="1" thickBot="1" x14ac:dyDescent="0.25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ht="13.5" hidden="1" thickBot="1" x14ac:dyDescent="0.25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7" ht="13.5" hidden="1" thickBot="1" x14ac:dyDescent="0.25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s="18" customFormat="1" ht="13.5" hidden="1" thickBot="1" x14ac:dyDescent="0.25">
      <c r="A303" s="22" t="s">
        <v>339</v>
      </c>
      <c r="B303" s="21" t="s">
        <v>338</v>
      </c>
      <c r="C303" s="20">
        <f t="shared" ref="C303:N303" si="109">C304+C305+C306+C307</f>
        <v>0</v>
      </c>
      <c r="D303" s="20">
        <f t="shared" si="109"/>
        <v>0</v>
      </c>
      <c r="E303" s="20">
        <f t="shared" si="109"/>
        <v>0</v>
      </c>
      <c r="F303" s="20">
        <f t="shared" si="109"/>
        <v>0</v>
      </c>
      <c r="G303" s="20">
        <f t="shared" si="109"/>
        <v>0</v>
      </c>
      <c r="H303" s="20">
        <f t="shared" si="109"/>
        <v>0</v>
      </c>
      <c r="I303" s="20">
        <f t="shared" si="109"/>
        <v>0</v>
      </c>
      <c r="J303" s="20">
        <f t="shared" si="109"/>
        <v>0</v>
      </c>
      <c r="K303" s="20">
        <f t="shared" si="109"/>
        <v>0</v>
      </c>
      <c r="L303" s="20">
        <f t="shared" si="109"/>
        <v>0</v>
      </c>
      <c r="M303" s="20">
        <f t="shared" si="109"/>
        <v>0</v>
      </c>
      <c r="N303" s="20">
        <f t="shared" si="109"/>
        <v>0</v>
      </c>
      <c r="O303" s="19"/>
    </row>
    <row r="304" spans="1:27" ht="13.5" hidden="1" thickBot="1" x14ac:dyDescent="0.25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t="13.5" hidden="1" thickBot="1" x14ac:dyDescent="0.25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t="13.5" hidden="1" thickBot="1" x14ac:dyDescent="0.25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t="13.5" hidden="1" thickBot="1" x14ac:dyDescent="0.25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t="13.5" hidden="1" thickBot="1" x14ac:dyDescent="0.25">
      <c r="A308" s="14" t="s">
        <v>329</v>
      </c>
      <c r="B308" s="13" t="s">
        <v>328</v>
      </c>
      <c r="C308" s="11">
        <f t="shared" ref="C308:N308" si="110">C309+C310+C311</f>
        <v>0</v>
      </c>
      <c r="D308" s="11">
        <f t="shared" si="110"/>
        <v>0</v>
      </c>
      <c r="E308" s="11">
        <f t="shared" si="110"/>
        <v>0</v>
      </c>
      <c r="F308" s="11">
        <f t="shared" si="110"/>
        <v>0</v>
      </c>
      <c r="G308" s="11">
        <f t="shared" si="110"/>
        <v>0</v>
      </c>
      <c r="H308" s="11">
        <f t="shared" si="110"/>
        <v>0</v>
      </c>
      <c r="I308" s="11">
        <f t="shared" si="110"/>
        <v>0</v>
      </c>
      <c r="J308" s="11">
        <f t="shared" si="110"/>
        <v>0</v>
      </c>
      <c r="K308" s="11">
        <f t="shared" si="110"/>
        <v>0</v>
      </c>
      <c r="L308" s="11">
        <f t="shared" si="110"/>
        <v>0</v>
      </c>
      <c r="M308" s="11">
        <f t="shared" si="110"/>
        <v>0</v>
      </c>
      <c r="N308" s="11">
        <f t="shared" si="110"/>
        <v>0</v>
      </c>
      <c r="O308" s="10"/>
    </row>
    <row r="309" spans="1:15" s="18" customFormat="1" ht="13.5" hidden="1" thickBot="1" x14ac:dyDescent="0.25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6.25" hidden="1" thickBot="1" x14ac:dyDescent="0.25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t="13.5" hidden="1" thickBot="1" x14ac:dyDescent="0.25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t="13.5" hidden="1" thickBot="1" x14ac:dyDescent="0.25">
      <c r="A312" s="14" t="s">
        <v>321</v>
      </c>
      <c r="B312" s="13" t="s">
        <v>320</v>
      </c>
      <c r="C312" s="11">
        <f t="shared" ref="C312:N312" si="111">C313</f>
        <v>0</v>
      </c>
      <c r="D312" s="11">
        <f t="shared" si="111"/>
        <v>0</v>
      </c>
      <c r="E312" s="11">
        <f t="shared" si="111"/>
        <v>0</v>
      </c>
      <c r="F312" s="11">
        <f t="shared" si="111"/>
        <v>0</v>
      </c>
      <c r="G312" s="11">
        <f t="shared" si="111"/>
        <v>0</v>
      </c>
      <c r="H312" s="11">
        <f t="shared" si="111"/>
        <v>0</v>
      </c>
      <c r="I312" s="11">
        <f t="shared" si="111"/>
        <v>0</v>
      </c>
      <c r="J312" s="11">
        <f t="shared" si="111"/>
        <v>0</v>
      </c>
      <c r="K312" s="11">
        <f t="shared" si="111"/>
        <v>0</v>
      </c>
      <c r="L312" s="11">
        <f t="shared" si="111"/>
        <v>0</v>
      </c>
      <c r="M312" s="11">
        <f t="shared" si="111"/>
        <v>0</v>
      </c>
      <c r="N312" s="11">
        <f t="shared" si="111"/>
        <v>0</v>
      </c>
      <c r="O312" s="10"/>
    </row>
    <row r="313" spans="1:15" s="18" customFormat="1" ht="13.5" hidden="1" thickBot="1" x14ac:dyDescent="0.25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6.25" hidden="1" thickBot="1" x14ac:dyDescent="0.25">
      <c r="A314" s="14" t="s">
        <v>317</v>
      </c>
      <c r="B314" s="13" t="s">
        <v>316</v>
      </c>
      <c r="C314" s="11">
        <f t="shared" ref="C314:N314" si="112">C315+C330</f>
        <v>0</v>
      </c>
      <c r="D314" s="11">
        <f t="shared" si="112"/>
        <v>0</v>
      </c>
      <c r="E314" s="11">
        <f t="shared" si="112"/>
        <v>0</v>
      </c>
      <c r="F314" s="11">
        <f t="shared" si="112"/>
        <v>0</v>
      </c>
      <c r="G314" s="11">
        <f t="shared" si="112"/>
        <v>0</v>
      </c>
      <c r="H314" s="11">
        <f t="shared" si="112"/>
        <v>0</v>
      </c>
      <c r="I314" s="11">
        <f t="shared" si="112"/>
        <v>0</v>
      </c>
      <c r="J314" s="11">
        <f t="shared" si="112"/>
        <v>0</v>
      </c>
      <c r="K314" s="11">
        <f t="shared" si="112"/>
        <v>0</v>
      </c>
      <c r="L314" s="11">
        <f t="shared" si="112"/>
        <v>0</v>
      </c>
      <c r="M314" s="11">
        <f t="shared" si="112"/>
        <v>0</v>
      </c>
      <c r="N314" s="11">
        <f t="shared" si="112"/>
        <v>0</v>
      </c>
      <c r="O314" s="10"/>
    </row>
    <row r="315" spans="1:15" s="18" customFormat="1" ht="39" hidden="1" thickBot="1" x14ac:dyDescent="0.25">
      <c r="A315" s="22" t="s">
        <v>315</v>
      </c>
      <c r="B315" s="21" t="s">
        <v>314</v>
      </c>
      <c r="C315" s="20">
        <f t="shared" ref="C315:N315" si="113">C316+C317+C318+C319+C320+C321+C322+C323+C324+C325+C326+C327+C328+C329</f>
        <v>0</v>
      </c>
      <c r="D315" s="20">
        <f t="shared" si="113"/>
        <v>0</v>
      </c>
      <c r="E315" s="20">
        <f t="shared" si="113"/>
        <v>0</v>
      </c>
      <c r="F315" s="20">
        <f t="shared" si="113"/>
        <v>0</v>
      </c>
      <c r="G315" s="20">
        <f t="shared" si="113"/>
        <v>0</v>
      </c>
      <c r="H315" s="20">
        <f t="shared" si="113"/>
        <v>0</v>
      </c>
      <c r="I315" s="20">
        <f t="shared" si="113"/>
        <v>0</v>
      </c>
      <c r="J315" s="20">
        <f t="shared" si="113"/>
        <v>0</v>
      </c>
      <c r="K315" s="20">
        <f t="shared" si="113"/>
        <v>0</v>
      </c>
      <c r="L315" s="20">
        <f t="shared" si="113"/>
        <v>0</v>
      </c>
      <c r="M315" s="20">
        <f t="shared" si="113"/>
        <v>0</v>
      </c>
      <c r="N315" s="20">
        <f t="shared" si="113"/>
        <v>0</v>
      </c>
      <c r="O315" s="19"/>
    </row>
    <row r="316" spans="1:15" ht="13.5" hidden="1" thickBot="1" x14ac:dyDescent="0.25">
      <c r="A316" s="17" t="s">
        <v>313</v>
      </c>
      <c r="B316" s="16" t="s">
        <v>312</v>
      </c>
      <c r="C316" s="15"/>
      <c r="D316" s="15"/>
      <c r="E316" s="15">
        <f t="shared" ref="E316:E329" si="114">C316+D316</f>
        <v>0</v>
      </c>
      <c r="F316" s="15">
        <f t="shared" ref="F316:F329" si="115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13.5" hidden="1" thickBot="1" x14ac:dyDescent="0.25">
      <c r="A317" s="17" t="s">
        <v>311</v>
      </c>
      <c r="B317" s="16" t="s">
        <v>310</v>
      </c>
      <c r="C317" s="15"/>
      <c r="D317" s="15"/>
      <c r="E317" s="15">
        <f t="shared" si="114"/>
        <v>0</v>
      </c>
      <c r="F317" s="15">
        <f t="shared" si="11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13.5" hidden="1" thickBot="1" x14ac:dyDescent="0.25">
      <c r="A318" s="17" t="s">
        <v>309</v>
      </c>
      <c r="B318" s="16" t="s">
        <v>308</v>
      </c>
      <c r="C318" s="15"/>
      <c r="D318" s="15"/>
      <c r="E318" s="15">
        <f t="shared" si="114"/>
        <v>0</v>
      </c>
      <c r="F318" s="15">
        <f t="shared" si="11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6.25" hidden="1" thickBot="1" x14ac:dyDescent="0.25">
      <c r="A319" s="17" t="s">
        <v>307</v>
      </c>
      <c r="B319" s="16" t="s">
        <v>306</v>
      </c>
      <c r="C319" s="15"/>
      <c r="D319" s="15"/>
      <c r="E319" s="15">
        <f t="shared" si="114"/>
        <v>0</v>
      </c>
      <c r="F319" s="15">
        <f t="shared" si="11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6.25" hidden="1" thickBot="1" x14ac:dyDescent="0.25">
      <c r="A320" s="17" t="s">
        <v>305</v>
      </c>
      <c r="B320" s="16" t="s">
        <v>304</v>
      </c>
      <c r="C320" s="15"/>
      <c r="D320" s="15"/>
      <c r="E320" s="15">
        <f t="shared" si="114"/>
        <v>0</v>
      </c>
      <c r="F320" s="15">
        <f t="shared" si="11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6.25" hidden="1" thickBot="1" x14ac:dyDescent="0.25">
      <c r="A321" s="17" t="s">
        <v>303</v>
      </c>
      <c r="B321" s="16" t="s">
        <v>302</v>
      </c>
      <c r="C321" s="15"/>
      <c r="D321" s="15"/>
      <c r="E321" s="15">
        <f t="shared" si="114"/>
        <v>0</v>
      </c>
      <c r="F321" s="15">
        <f t="shared" si="11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6.25" hidden="1" thickBot="1" x14ac:dyDescent="0.25">
      <c r="A322" s="17" t="s">
        <v>301</v>
      </c>
      <c r="B322" s="16" t="s">
        <v>300</v>
      </c>
      <c r="C322" s="15"/>
      <c r="D322" s="15"/>
      <c r="E322" s="15">
        <f t="shared" si="114"/>
        <v>0</v>
      </c>
      <c r="F322" s="15">
        <f t="shared" si="11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13.5" hidden="1" thickBot="1" x14ac:dyDescent="0.25">
      <c r="A323" s="17" t="s">
        <v>299</v>
      </c>
      <c r="B323" s="16" t="s">
        <v>298</v>
      </c>
      <c r="C323" s="15"/>
      <c r="D323" s="15"/>
      <c r="E323" s="15">
        <f t="shared" si="114"/>
        <v>0</v>
      </c>
      <c r="F323" s="15">
        <f t="shared" si="11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6.25" hidden="1" thickBot="1" x14ac:dyDescent="0.25">
      <c r="A324" s="17" t="s">
        <v>297</v>
      </c>
      <c r="B324" s="16" t="s">
        <v>296</v>
      </c>
      <c r="C324" s="15"/>
      <c r="D324" s="15"/>
      <c r="E324" s="15">
        <f t="shared" si="114"/>
        <v>0</v>
      </c>
      <c r="F324" s="15">
        <f t="shared" si="11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6.25" hidden="1" thickBot="1" x14ac:dyDescent="0.25">
      <c r="A325" s="17" t="s">
        <v>295</v>
      </c>
      <c r="B325" s="16" t="s">
        <v>294</v>
      </c>
      <c r="C325" s="15"/>
      <c r="D325" s="15"/>
      <c r="E325" s="15">
        <f t="shared" si="114"/>
        <v>0</v>
      </c>
      <c r="F325" s="15">
        <f t="shared" si="11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13.5" hidden="1" thickBot="1" x14ac:dyDescent="0.25">
      <c r="A326" s="17" t="s">
        <v>293</v>
      </c>
      <c r="B326" s="16" t="s">
        <v>292</v>
      </c>
      <c r="C326" s="15"/>
      <c r="D326" s="15"/>
      <c r="E326" s="15">
        <f t="shared" si="114"/>
        <v>0</v>
      </c>
      <c r="F326" s="15">
        <f t="shared" si="11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6.25" hidden="1" thickBot="1" x14ac:dyDescent="0.25">
      <c r="A327" s="17" t="s">
        <v>291</v>
      </c>
      <c r="B327" s="16" t="s">
        <v>290</v>
      </c>
      <c r="C327" s="15"/>
      <c r="D327" s="15"/>
      <c r="E327" s="15">
        <f t="shared" si="114"/>
        <v>0</v>
      </c>
      <c r="F327" s="15">
        <f t="shared" si="115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6.25" hidden="1" thickBot="1" x14ac:dyDescent="0.25">
      <c r="A328" s="17" t="s">
        <v>289</v>
      </c>
      <c r="B328" s="16" t="s">
        <v>288</v>
      </c>
      <c r="C328" s="15"/>
      <c r="D328" s="15"/>
      <c r="E328" s="15">
        <f t="shared" si="114"/>
        <v>0</v>
      </c>
      <c r="F328" s="15">
        <f t="shared" si="115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6.25" hidden="1" thickBot="1" x14ac:dyDescent="0.25">
      <c r="A329" s="17" t="s">
        <v>287</v>
      </c>
      <c r="B329" s="16" t="s">
        <v>286</v>
      </c>
      <c r="C329" s="15"/>
      <c r="D329" s="15"/>
      <c r="E329" s="15">
        <f t="shared" si="114"/>
        <v>0</v>
      </c>
      <c r="F329" s="15">
        <f t="shared" si="115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t="13.5" hidden="1" thickBot="1" x14ac:dyDescent="0.25">
      <c r="A330" s="27" t="s">
        <v>285</v>
      </c>
      <c r="B330" s="26" t="s">
        <v>284</v>
      </c>
      <c r="C330" s="24">
        <f t="shared" ref="C330:N330" si="116">C331+C332+C333</f>
        <v>0</v>
      </c>
      <c r="D330" s="24">
        <f t="shared" si="116"/>
        <v>0</v>
      </c>
      <c r="E330" s="24">
        <f t="shared" si="116"/>
        <v>0</v>
      </c>
      <c r="F330" s="24">
        <f t="shared" si="116"/>
        <v>0</v>
      </c>
      <c r="G330" s="24">
        <f t="shared" si="116"/>
        <v>0</v>
      </c>
      <c r="H330" s="24">
        <f t="shared" si="116"/>
        <v>0</v>
      </c>
      <c r="I330" s="24">
        <f t="shared" si="116"/>
        <v>0</v>
      </c>
      <c r="J330" s="24">
        <f t="shared" si="116"/>
        <v>0</v>
      </c>
      <c r="K330" s="24">
        <f t="shared" si="116"/>
        <v>0</v>
      </c>
      <c r="L330" s="24">
        <f t="shared" si="116"/>
        <v>0</v>
      </c>
      <c r="M330" s="24">
        <f t="shared" si="116"/>
        <v>0</v>
      </c>
      <c r="N330" s="24">
        <f t="shared" si="116"/>
        <v>0</v>
      </c>
      <c r="O330" s="45"/>
    </row>
    <row r="331" spans="1:15" s="31" customFormat="1" ht="13.5" hidden="1" thickBot="1" x14ac:dyDescent="0.25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6.25" hidden="1" thickBot="1" x14ac:dyDescent="0.25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t="13.5" hidden="1" thickBot="1" x14ac:dyDescent="0.25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t="13.5" hidden="1" thickBot="1" x14ac:dyDescent="0.25">
      <c r="A334" s="14" t="s">
        <v>277</v>
      </c>
      <c r="B334" s="13" t="s">
        <v>276</v>
      </c>
      <c r="C334" s="11">
        <f t="shared" ref="C334:N334" si="117">C335+C350</f>
        <v>0</v>
      </c>
      <c r="D334" s="11">
        <f t="shared" si="117"/>
        <v>0</v>
      </c>
      <c r="E334" s="11">
        <f t="shared" si="117"/>
        <v>0</v>
      </c>
      <c r="F334" s="11">
        <f t="shared" si="117"/>
        <v>0</v>
      </c>
      <c r="G334" s="11">
        <f t="shared" si="117"/>
        <v>0</v>
      </c>
      <c r="H334" s="11">
        <f t="shared" si="117"/>
        <v>0</v>
      </c>
      <c r="I334" s="11">
        <f t="shared" si="117"/>
        <v>0</v>
      </c>
      <c r="J334" s="11">
        <f t="shared" si="117"/>
        <v>0</v>
      </c>
      <c r="K334" s="11">
        <f t="shared" si="117"/>
        <v>0</v>
      </c>
      <c r="L334" s="11">
        <f t="shared" si="117"/>
        <v>0</v>
      </c>
      <c r="M334" s="11">
        <f t="shared" si="117"/>
        <v>0</v>
      </c>
      <c r="N334" s="11">
        <f t="shared" si="117"/>
        <v>0</v>
      </c>
      <c r="O334" s="10"/>
    </row>
    <row r="335" spans="1:15" s="18" customFormat="1" ht="39" hidden="1" thickBot="1" x14ac:dyDescent="0.25">
      <c r="A335" s="22" t="s">
        <v>275</v>
      </c>
      <c r="B335" s="21" t="s">
        <v>274</v>
      </c>
      <c r="C335" s="20">
        <f t="shared" ref="C335:N335" si="118">C336+C337+C338+C339+C340+C341+C342+C343+C344+C345+C346+C347+C348+C349</f>
        <v>0</v>
      </c>
      <c r="D335" s="20">
        <f t="shared" si="118"/>
        <v>0</v>
      </c>
      <c r="E335" s="20">
        <f t="shared" si="118"/>
        <v>0</v>
      </c>
      <c r="F335" s="20">
        <f t="shared" si="118"/>
        <v>0</v>
      </c>
      <c r="G335" s="20">
        <f t="shared" si="118"/>
        <v>0</v>
      </c>
      <c r="H335" s="20">
        <f t="shared" si="118"/>
        <v>0</v>
      </c>
      <c r="I335" s="20">
        <f t="shared" si="118"/>
        <v>0</v>
      </c>
      <c r="J335" s="20">
        <f t="shared" si="118"/>
        <v>0</v>
      </c>
      <c r="K335" s="20">
        <f t="shared" si="118"/>
        <v>0</v>
      </c>
      <c r="L335" s="20">
        <f t="shared" si="118"/>
        <v>0</v>
      </c>
      <c r="M335" s="20">
        <f t="shared" si="118"/>
        <v>0</v>
      </c>
      <c r="N335" s="20">
        <f t="shared" si="118"/>
        <v>0</v>
      </c>
      <c r="O335" s="19"/>
    </row>
    <row r="336" spans="1:15" ht="13.5" hidden="1" thickBot="1" x14ac:dyDescent="0.25">
      <c r="A336" s="17" t="s">
        <v>273</v>
      </c>
      <c r="B336" s="16" t="s">
        <v>272</v>
      </c>
      <c r="C336" s="15"/>
      <c r="D336" s="15"/>
      <c r="E336" s="15">
        <f t="shared" ref="E336:E349" si="119">C336+D336</f>
        <v>0</v>
      </c>
      <c r="F336" s="15">
        <f t="shared" ref="F336:F349" si="120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t="13.5" hidden="1" thickBot="1" x14ac:dyDescent="0.25">
      <c r="A337" s="17" t="s">
        <v>271</v>
      </c>
      <c r="B337" s="16" t="s">
        <v>270</v>
      </c>
      <c r="C337" s="15"/>
      <c r="D337" s="15"/>
      <c r="E337" s="15">
        <f t="shared" si="119"/>
        <v>0</v>
      </c>
      <c r="F337" s="15">
        <f t="shared" si="12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t="13.5" hidden="1" thickBot="1" x14ac:dyDescent="0.25">
      <c r="A338" s="17" t="s">
        <v>269</v>
      </c>
      <c r="B338" s="16" t="s">
        <v>268</v>
      </c>
      <c r="C338" s="15"/>
      <c r="D338" s="15"/>
      <c r="E338" s="15">
        <f t="shared" si="119"/>
        <v>0</v>
      </c>
      <c r="F338" s="15">
        <f t="shared" si="12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t="13.5" hidden="1" thickBot="1" x14ac:dyDescent="0.25">
      <c r="A339" s="17" t="s">
        <v>267</v>
      </c>
      <c r="B339" s="16" t="s">
        <v>266</v>
      </c>
      <c r="C339" s="15"/>
      <c r="D339" s="15"/>
      <c r="E339" s="15">
        <f t="shared" si="119"/>
        <v>0</v>
      </c>
      <c r="F339" s="15">
        <f t="shared" si="12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t="13.5" hidden="1" thickBot="1" x14ac:dyDescent="0.25">
      <c r="A340" s="17" t="s">
        <v>265</v>
      </c>
      <c r="B340" s="16" t="s">
        <v>264</v>
      </c>
      <c r="C340" s="15"/>
      <c r="D340" s="15"/>
      <c r="E340" s="15">
        <f t="shared" si="119"/>
        <v>0</v>
      </c>
      <c r="F340" s="15">
        <f t="shared" si="12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t="13.5" hidden="1" thickBot="1" x14ac:dyDescent="0.25">
      <c r="A341" s="17" t="s">
        <v>263</v>
      </c>
      <c r="B341" s="16" t="s">
        <v>262</v>
      </c>
      <c r="C341" s="15"/>
      <c r="D341" s="15"/>
      <c r="E341" s="15">
        <f t="shared" si="119"/>
        <v>0</v>
      </c>
      <c r="F341" s="15">
        <f t="shared" si="12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t="13.5" hidden="1" thickBot="1" x14ac:dyDescent="0.25">
      <c r="A342" s="17" t="s">
        <v>261</v>
      </c>
      <c r="B342" s="16" t="s">
        <v>260</v>
      </c>
      <c r="C342" s="15"/>
      <c r="D342" s="15"/>
      <c r="E342" s="15">
        <f t="shared" si="119"/>
        <v>0</v>
      </c>
      <c r="F342" s="15">
        <f t="shared" si="12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t="13.5" hidden="1" thickBot="1" x14ac:dyDescent="0.25">
      <c r="A343" s="17" t="s">
        <v>259</v>
      </c>
      <c r="B343" s="16" t="s">
        <v>258</v>
      </c>
      <c r="C343" s="15"/>
      <c r="D343" s="15"/>
      <c r="E343" s="15">
        <f t="shared" si="119"/>
        <v>0</v>
      </c>
      <c r="F343" s="15">
        <f t="shared" si="12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t="13.5" hidden="1" thickBot="1" x14ac:dyDescent="0.25">
      <c r="A344" s="17" t="s">
        <v>257</v>
      </c>
      <c r="B344" s="16" t="s">
        <v>256</v>
      </c>
      <c r="C344" s="15"/>
      <c r="D344" s="15"/>
      <c r="E344" s="15">
        <f t="shared" si="119"/>
        <v>0</v>
      </c>
      <c r="F344" s="15">
        <f t="shared" si="12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t="13.5" hidden="1" thickBot="1" x14ac:dyDescent="0.25">
      <c r="A345" s="17" t="s">
        <v>255</v>
      </c>
      <c r="B345" s="16" t="s">
        <v>254</v>
      </c>
      <c r="C345" s="15"/>
      <c r="D345" s="15"/>
      <c r="E345" s="15">
        <f t="shared" si="119"/>
        <v>0</v>
      </c>
      <c r="F345" s="15">
        <f t="shared" si="12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t="13.5" hidden="1" thickBot="1" x14ac:dyDescent="0.25">
      <c r="A346" s="17" t="s">
        <v>253</v>
      </c>
      <c r="B346" s="16" t="s">
        <v>252</v>
      </c>
      <c r="C346" s="15"/>
      <c r="D346" s="15"/>
      <c r="E346" s="15">
        <f t="shared" si="119"/>
        <v>0</v>
      </c>
      <c r="F346" s="15">
        <f t="shared" si="12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t="13.5" hidden="1" thickBot="1" x14ac:dyDescent="0.25">
      <c r="A347" s="17" t="s">
        <v>251</v>
      </c>
      <c r="B347" s="16" t="s">
        <v>250</v>
      </c>
      <c r="C347" s="15"/>
      <c r="D347" s="15"/>
      <c r="E347" s="15">
        <f t="shared" si="119"/>
        <v>0</v>
      </c>
      <c r="F347" s="15">
        <f t="shared" si="120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t="13.5" hidden="1" thickBot="1" x14ac:dyDescent="0.25">
      <c r="A348" s="17" t="s">
        <v>249</v>
      </c>
      <c r="B348" s="16" t="s">
        <v>248</v>
      </c>
      <c r="C348" s="15"/>
      <c r="D348" s="15"/>
      <c r="E348" s="15">
        <f t="shared" si="119"/>
        <v>0</v>
      </c>
      <c r="F348" s="15">
        <f t="shared" si="120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t="13.5" hidden="1" thickBot="1" x14ac:dyDescent="0.25">
      <c r="A349" s="17" t="s">
        <v>247</v>
      </c>
      <c r="B349" s="16" t="s">
        <v>246</v>
      </c>
      <c r="C349" s="15"/>
      <c r="D349" s="15"/>
      <c r="E349" s="15">
        <f t="shared" si="119"/>
        <v>0</v>
      </c>
      <c r="F349" s="15">
        <f t="shared" si="120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6.25" hidden="1" thickBot="1" x14ac:dyDescent="0.25">
      <c r="A350" s="22" t="s">
        <v>245</v>
      </c>
      <c r="B350" s="21" t="s">
        <v>244</v>
      </c>
      <c r="C350" s="20">
        <f t="shared" ref="C350:N350" si="121">C351+C352</f>
        <v>0</v>
      </c>
      <c r="D350" s="20">
        <f t="shared" si="121"/>
        <v>0</v>
      </c>
      <c r="E350" s="20">
        <f t="shared" si="121"/>
        <v>0</v>
      </c>
      <c r="F350" s="20">
        <f t="shared" si="121"/>
        <v>0</v>
      </c>
      <c r="G350" s="20">
        <f t="shared" si="121"/>
        <v>0</v>
      </c>
      <c r="H350" s="20">
        <f t="shared" si="121"/>
        <v>0</v>
      </c>
      <c r="I350" s="20">
        <f t="shared" si="121"/>
        <v>0</v>
      </c>
      <c r="J350" s="20">
        <f t="shared" si="121"/>
        <v>0</v>
      </c>
      <c r="K350" s="20">
        <f t="shared" si="121"/>
        <v>0</v>
      </c>
      <c r="L350" s="20">
        <f t="shared" si="121"/>
        <v>0</v>
      </c>
      <c r="M350" s="20">
        <f t="shared" si="121"/>
        <v>0</v>
      </c>
      <c r="N350" s="20">
        <f t="shared" si="121"/>
        <v>0</v>
      </c>
      <c r="O350" s="19"/>
    </row>
    <row r="351" spans="1:15" ht="13.5" hidden="1" thickBot="1" x14ac:dyDescent="0.25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t="13.5" hidden="1" thickBot="1" x14ac:dyDescent="0.25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9" hidden="1" thickBot="1" x14ac:dyDescent="0.25">
      <c r="A353" s="14" t="s">
        <v>239</v>
      </c>
      <c r="B353" s="13" t="s">
        <v>238</v>
      </c>
      <c r="C353" s="11">
        <f t="shared" ref="C353:N353" si="122">C354+C356+C358+C360+C364+C366+C370+C374+C378+C382+C386+C390+C394+C398+C402+C406</f>
        <v>0</v>
      </c>
      <c r="D353" s="11">
        <f t="shared" si="122"/>
        <v>0</v>
      </c>
      <c r="E353" s="11">
        <f t="shared" si="122"/>
        <v>0</v>
      </c>
      <c r="F353" s="11">
        <f t="shared" si="122"/>
        <v>0</v>
      </c>
      <c r="G353" s="11">
        <f t="shared" si="122"/>
        <v>0</v>
      </c>
      <c r="H353" s="11">
        <f t="shared" si="122"/>
        <v>0</v>
      </c>
      <c r="I353" s="11">
        <f t="shared" si="122"/>
        <v>0</v>
      </c>
      <c r="J353" s="11">
        <f t="shared" si="122"/>
        <v>0</v>
      </c>
      <c r="K353" s="11">
        <f t="shared" si="122"/>
        <v>0</v>
      </c>
      <c r="L353" s="11">
        <f t="shared" si="122"/>
        <v>0</v>
      </c>
      <c r="M353" s="11">
        <f t="shared" si="122"/>
        <v>0</v>
      </c>
      <c r="N353" s="11">
        <f t="shared" si="122"/>
        <v>0</v>
      </c>
      <c r="O353" s="10"/>
    </row>
    <row r="354" spans="1:15" s="18" customFormat="1" ht="13.5" hidden="1" thickBot="1" x14ac:dyDescent="0.25">
      <c r="A354" s="22" t="s">
        <v>237</v>
      </c>
      <c r="B354" s="21" t="s">
        <v>236</v>
      </c>
      <c r="C354" s="20">
        <f t="shared" ref="C354:N354" si="123">C355</f>
        <v>0</v>
      </c>
      <c r="D354" s="20">
        <f t="shared" si="123"/>
        <v>0</v>
      </c>
      <c r="E354" s="20">
        <f t="shared" si="123"/>
        <v>0</v>
      </c>
      <c r="F354" s="20">
        <f t="shared" si="123"/>
        <v>0</v>
      </c>
      <c r="G354" s="20">
        <f t="shared" si="123"/>
        <v>0</v>
      </c>
      <c r="H354" s="20">
        <f t="shared" si="123"/>
        <v>0</v>
      </c>
      <c r="I354" s="20">
        <f t="shared" si="123"/>
        <v>0</v>
      </c>
      <c r="J354" s="20">
        <f t="shared" si="123"/>
        <v>0</v>
      </c>
      <c r="K354" s="20">
        <f t="shared" si="123"/>
        <v>0</v>
      </c>
      <c r="L354" s="20">
        <f t="shared" si="123"/>
        <v>0</v>
      </c>
      <c r="M354" s="20">
        <f t="shared" si="123"/>
        <v>0</v>
      </c>
      <c r="N354" s="20">
        <f t="shared" si="123"/>
        <v>0</v>
      </c>
      <c r="O354" s="19"/>
    </row>
    <row r="355" spans="1:15" ht="13.5" hidden="1" thickBot="1" x14ac:dyDescent="0.25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t="13.5" hidden="1" thickBot="1" x14ac:dyDescent="0.25">
      <c r="A356" s="22" t="s">
        <v>234</v>
      </c>
      <c r="B356" s="21" t="s">
        <v>233</v>
      </c>
      <c r="C356" s="20">
        <f t="shared" ref="C356:N356" si="124">C357</f>
        <v>0</v>
      </c>
      <c r="D356" s="20">
        <f t="shared" si="124"/>
        <v>0</v>
      </c>
      <c r="E356" s="20">
        <f t="shared" si="124"/>
        <v>0</v>
      </c>
      <c r="F356" s="20">
        <f t="shared" si="124"/>
        <v>0</v>
      </c>
      <c r="G356" s="20">
        <f t="shared" si="124"/>
        <v>0</v>
      </c>
      <c r="H356" s="20">
        <f t="shared" si="124"/>
        <v>0</v>
      </c>
      <c r="I356" s="20">
        <f t="shared" si="124"/>
        <v>0</v>
      </c>
      <c r="J356" s="20">
        <f t="shared" si="124"/>
        <v>0</v>
      </c>
      <c r="K356" s="20">
        <f t="shared" si="124"/>
        <v>0</v>
      </c>
      <c r="L356" s="20">
        <f t="shared" si="124"/>
        <v>0</v>
      </c>
      <c r="M356" s="20">
        <f t="shared" si="124"/>
        <v>0</v>
      </c>
      <c r="N356" s="20">
        <f t="shared" si="124"/>
        <v>0</v>
      </c>
      <c r="O356" s="19"/>
    </row>
    <row r="357" spans="1:15" ht="13.5" hidden="1" thickBot="1" x14ac:dyDescent="0.25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t="13.5" hidden="1" thickBot="1" x14ac:dyDescent="0.25">
      <c r="A358" s="22" t="s">
        <v>231</v>
      </c>
      <c r="B358" s="21" t="s">
        <v>230</v>
      </c>
      <c r="C358" s="20">
        <f t="shared" ref="C358:N358" si="125">C359</f>
        <v>0</v>
      </c>
      <c r="D358" s="20">
        <f t="shared" si="125"/>
        <v>0</v>
      </c>
      <c r="E358" s="20">
        <f t="shared" si="125"/>
        <v>0</v>
      </c>
      <c r="F358" s="20">
        <f t="shared" si="125"/>
        <v>0</v>
      </c>
      <c r="G358" s="20">
        <f t="shared" si="125"/>
        <v>0</v>
      </c>
      <c r="H358" s="20">
        <f t="shared" si="125"/>
        <v>0</v>
      </c>
      <c r="I358" s="20">
        <f t="shared" si="125"/>
        <v>0</v>
      </c>
      <c r="J358" s="20">
        <f t="shared" si="125"/>
        <v>0</v>
      </c>
      <c r="K358" s="20">
        <f t="shared" si="125"/>
        <v>0</v>
      </c>
      <c r="L358" s="20">
        <f t="shared" si="125"/>
        <v>0</v>
      </c>
      <c r="M358" s="20">
        <f t="shared" si="125"/>
        <v>0</v>
      </c>
      <c r="N358" s="20">
        <f t="shared" si="125"/>
        <v>0</v>
      </c>
      <c r="O358" s="19"/>
    </row>
    <row r="359" spans="1:15" ht="13.5" hidden="1" thickBot="1" x14ac:dyDescent="0.25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6.25" hidden="1" thickBot="1" x14ac:dyDescent="0.25">
      <c r="A360" s="22" t="s">
        <v>228</v>
      </c>
      <c r="B360" s="21" t="s">
        <v>227</v>
      </c>
      <c r="C360" s="20">
        <f t="shared" ref="C360:N360" si="126">C361+C362+C363</f>
        <v>0</v>
      </c>
      <c r="D360" s="20">
        <f t="shared" si="126"/>
        <v>0</v>
      </c>
      <c r="E360" s="20">
        <f t="shared" si="126"/>
        <v>0</v>
      </c>
      <c r="F360" s="20">
        <f t="shared" si="126"/>
        <v>0</v>
      </c>
      <c r="G360" s="20">
        <f t="shared" si="126"/>
        <v>0</v>
      </c>
      <c r="H360" s="20">
        <f t="shared" si="126"/>
        <v>0</v>
      </c>
      <c r="I360" s="20">
        <f t="shared" si="126"/>
        <v>0</v>
      </c>
      <c r="J360" s="20">
        <f t="shared" si="126"/>
        <v>0</v>
      </c>
      <c r="K360" s="20">
        <f t="shared" si="126"/>
        <v>0</v>
      </c>
      <c r="L360" s="20">
        <f t="shared" si="126"/>
        <v>0</v>
      </c>
      <c r="M360" s="20">
        <f t="shared" si="126"/>
        <v>0</v>
      </c>
      <c r="N360" s="20">
        <f t="shared" si="126"/>
        <v>0</v>
      </c>
      <c r="O360" s="19"/>
    </row>
    <row r="361" spans="1:15" ht="13.5" hidden="1" thickBot="1" x14ac:dyDescent="0.25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t="13.5" hidden="1" thickBot="1" x14ac:dyDescent="0.25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t="13.5" hidden="1" thickBot="1" x14ac:dyDescent="0.25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t="13.5" hidden="1" thickBot="1" x14ac:dyDescent="0.25">
      <c r="A364" s="22" t="s">
        <v>223</v>
      </c>
      <c r="B364" s="21" t="s">
        <v>222</v>
      </c>
      <c r="C364" s="20">
        <f t="shared" ref="C364:N364" si="127">C365</f>
        <v>0</v>
      </c>
      <c r="D364" s="20">
        <f t="shared" si="127"/>
        <v>0</v>
      </c>
      <c r="E364" s="20">
        <f t="shared" si="127"/>
        <v>0</v>
      </c>
      <c r="F364" s="20">
        <f t="shared" si="127"/>
        <v>0</v>
      </c>
      <c r="G364" s="20">
        <f t="shared" si="127"/>
        <v>0</v>
      </c>
      <c r="H364" s="20">
        <f t="shared" si="127"/>
        <v>0</v>
      </c>
      <c r="I364" s="20">
        <f t="shared" si="127"/>
        <v>0</v>
      </c>
      <c r="J364" s="20">
        <f t="shared" si="127"/>
        <v>0</v>
      </c>
      <c r="K364" s="20">
        <f t="shared" si="127"/>
        <v>0</v>
      </c>
      <c r="L364" s="20">
        <f t="shared" si="127"/>
        <v>0</v>
      </c>
      <c r="M364" s="20">
        <f t="shared" si="127"/>
        <v>0</v>
      </c>
      <c r="N364" s="20">
        <f t="shared" si="127"/>
        <v>0</v>
      </c>
      <c r="O364" s="19"/>
    </row>
    <row r="365" spans="1:15" ht="13.5" hidden="1" thickBot="1" x14ac:dyDescent="0.25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t="13.5" hidden="1" thickBot="1" x14ac:dyDescent="0.25">
      <c r="A366" s="22" t="s">
        <v>220</v>
      </c>
      <c r="B366" s="21" t="s">
        <v>219</v>
      </c>
      <c r="C366" s="20">
        <f t="shared" ref="C366:N366" si="128">C367+C368+C369</f>
        <v>0</v>
      </c>
      <c r="D366" s="20">
        <f t="shared" si="128"/>
        <v>0</v>
      </c>
      <c r="E366" s="20">
        <f t="shared" si="128"/>
        <v>0</v>
      </c>
      <c r="F366" s="20">
        <f t="shared" si="128"/>
        <v>0</v>
      </c>
      <c r="G366" s="20">
        <f t="shared" si="128"/>
        <v>0</v>
      </c>
      <c r="H366" s="20">
        <f t="shared" si="128"/>
        <v>0</v>
      </c>
      <c r="I366" s="20">
        <f t="shared" si="128"/>
        <v>0</v>
      </c>
      <c r="J366" s="20">
        <f t="shared" si="128"/>
        <v>0</v>
      </c>
      <c r="K366" s="20">
        <f t="shared" si="128"/>
        <v>0</v>
      </c>
      <c r="L366" s="20">
        <f t="shared" si="128"/>
        <v>0</v>
      </c>
      <c r="M366" s="20">
        <f t="shared" si="128"/>
        <v>0</v>
      </c>
      <c r="N366" s="20">
        <f t="shared" si="128"/>
        <v>0</v>
      </c>
      <c r="O366" s="19"/>
    </row>
    <row r="367" spans="1:15" ht="13.5" hidden="1" thickBot="1" x14ac:dyDescent="0.25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t="13.5" hidden="1" thickBot="1" x14ac:dyDescent="0.25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t="13.5" hidden="1" thickBot="1" x14ac:dyDescent="0.25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6.25" hidden="1" thickBot="1" x14ac:dyDescent="0.25">
      <c r="A370" s="22" t="s">
        <v>215</v>
      </c>
      <c r="B370" s="21" t="s">
        <v>214</v>
      </c>
      <c r="C370" s="20">
        <f t="shared" ref="C370:N370" si="129">C371+C372+C373</f>
        <v>0</v>
      </c>
      <c r="D370" s="20">
        <f t="shared" si="129"/>
        <v>0</v>
      </c>
      <c r="E370" s="20">
        <f t="shared" si="129"/>
        <v>0</v>
      </c>
      <c r="F370" s="20">
        <f t="shared" si="129"/>
        <v>0</v>
      </c>
      <c r="G370" s="20">
        <f t="shared" si="129"/>
        <v>0</v>
      </c>
      <c r="H370" s="20">
        <f t="shared" si="129"/>
        <v>0</v>
      </c>
      <c r="I370" s="20">
        <f t="shared" si="129"/>
        <v>0</v>
      </c>
      <c r="J370" s="20">
        <f t="shared" si="129"/>
        <v>0</v>
      </c>
      <c r="K370" s="20">
        <f t="shared" si="129"/>
        <v>0</v>
      </c>
      <c r="L370" s="20">
        <f t="shared" si="129"/>
        <v>0</v>
      </c>
      <c r="M370" s="20">
        <f t="shared" si="129"/>
        <v>0</v>
      </c>
      <c r="N370" s="20">
        <f t="shared" si="129"/>
        <v>0</v>
      </c>
      <c r="O370" s="19"/>
    </row>
    <row r="371" spans="1:15" ht="13.5" hidden="1" thickBot="1" x14ac:dyDescent="0.25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t="13.5" hidden="1" thickBot="1" x14ac:dyDescent="0.25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t="13.5" hidden="1" thickBot="1" x14ac:dyDescent="0.25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6.25" hidden="1" thickBot="1" x14ac:dyDescent="0.25">
      <c r="A374" s="22" t="s">
        <v>210</v>
      </c>
      <c r="B374" s="21" t="s">
        <v>209</v>
      </c>
      <c r="C374" s="20">
        <f t="shared" ref="C374:N374" si="130">C375+C376+C377</f>
        <v>0</v>
      </c>
      <c r="D374" s="20">
        <f t="shared" si="130"/>
        <v>0</v>
      </c>
      <c r="E374" s="20">
        <f t="shared" si="130"/>
        <v>0</v>
      </c>
      <c r="F374" s="20">
        <f t="shared" si="130"/>
        <v>0</v>
      </c>
      <c r="G374" s="20">
        <f t="shared" si="130"/>
        <v>0</v>
      </c>
      <c r="H374" s="20">
        <f t="shared" si="130"/>
        <v>0</v>
      </c>
      <c r="I374" s="20">
        <f t="shared" si="130"/>
        <v>0</v>
      </c>
      <c r="J374" s="20">
        <f t="shared" si="130"/>
        <v>0</v>
      </c>
      <c r="K374" s="20">
        <f t="shared" si="130"/>
        <v>0</v>
      </c>
      <c r="L374" s="20">
        <f t="shared" si="130"/>
        <v>0</v>
      </c>
      <c r="M374" s="20">
        <f t="shared" si="130"/>
        <v>0</v>
      </c>
      <c r="N374" s="20">
        <f t="shared" si="130"/>
        <v>0</v>
      </c>
      <c r="O374" s="19"/>
    </row>
    <row r="375" spans="1:15" ht="13.5" hidden="1" thickBot="1" x14ac:dyDescent="0.25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t="13.5" hidden="1" thickBot="1" x14ac:dyDescent="0.25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t="13.5" hidden="1" thickBot="1" x14ac:dyDescent="0.25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6.25" hidden="1" thickBot="1" x14ac:dyDescent="0.25">
      <c r="A378" s="22" t="s">
        <v>205</v>
      </c>
      <c r="B378" s="21" t="s">
        <v>204</v>
      </c>
      <c r="C378" s="20">
        <f t="shared" ref="C378:N378" si="131">C379+C380+C381</f>
        <v>0</v>
      </c>
      <c r="D378" s="20">
        <f t="shared" si="131"/>
        <v>0</v>
      </c>
      <c r="E378" s="20">
        <f t="shared" si="131"/>
        <v>0</v>
      </c>
      <c r="F378" s="20">
        <f t="shared" si="131"/>
        <v>0</v>
      </c>
      <c r="G378" s="20">
        <f t="shared" si="131"/>
        <v>0</v>
      </c>
      <c r="H378" s="20">
        <f t="shared" si="131"/>
        <v>0</v>
      </c>
      <c r="I378" s="20">
        <f t="shared" si="131"/>
        <v>0</v>
      </c>
      <c r="J378" s="20">
        <f t="shared" si="131"/>
        <v>0</v>
      </c>
      <c r="K378" s="20">
        <f t="shared" si="131"/>
        <v>0</v>
      </c>
      <c r="L378" s="20">
        <f t="shared" si="131"/>
        <v>0</v>
      </c>
      <c r="M378" s="20">
        <f t="shared" si="131"/>
        <v>0</v>
      </c>
      <c r="N378" s="20">
        <f t="shared" si="131"/>
        <v>0</v>
      </c>
      <c r="O378" s="19"/>
    </row>
    <row r="379" spans="1:15" ht="13.5" hidden="1" thickBot="1" x14ac:dyDescent="0.25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t="13.5" hidden="1" thickBot="1" x14ac:dyDescent="0.25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t="13.5" hidden="1" thickBot="1" x14ac:dyDescent="0.25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t="13.5" hidden="1" thickBot="1" x14ac:dyDescent="0.25">
      <c r="A382" s="22" t="s">
        <v>200</v>
      </c>
      <c r="B382" s="21" t="s">
        <v>199</v>
      </c>
      <c r="C382" s="20">
        <f t="shared" ref="C382:N382" si="132">C383+C384+C385</f>
        <v>0</v>
      </c>
      <c r="D382" s="20">
        <f t="shared" si="132"/>
        <v>0</v>
      </c>
      <c r="E382" s="20">
        <f t="shared" si="132"/>
        <v>0</v>
      </c>
      <c r="F382" s="20">
        <f t="shared" si="132"/>
        <v>0</v>
      </c>
      <c r="G382" s="20">
        <f t="shared" si="132"/>
        <v>0</v>
      </c>
      <c r="H382" s="20">
        <f t="shared" si="132"/>
        <v>0</v>
      </c>
      <c r="I382" s="20">
        <f t="shared" si="132"/>
        <v>0</v>
      </c>
      <c r="J382" s="20">
        <f t="shared" si="132"/>
        <v>0</v>
      </c>
      <c r="K382" s="20">
        <f t="shared" si="132"/>
        <v>0</v>
      </c>
      <c r="L382" s="20">
        <f t="shared" si="132"/>
        <v>0</v>
      </c>
      <c r="M382" s="20">
        <f t="shared" si="132"/>
        <v>0</v>
      </c>
      <c r="N382" s="20">
        <f t="shared" si="132"/>
        <v>0</v>
      </c>
      <c r="O382" s="19"/>
    </row>
    <row r="383" spans="1:15" ht="13.5" hidden="1" thickBot="1" x14ac:dyDescent="0.25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t="13.5" hidden="1" thickBot="1" x14ac:dyDescent="0.25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t="13.5" hidden="1" thickBot="1" x14ac:dyDescent="0.25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t="13.5" hidden="1" thickBot="1" x14ac:dyDescent="0.25">
      <c r="A386" s="22" t="s">
        <v>195</v>
      </c>
      <c r="B386" s="21" t="s">
        <v>194</v>
      </c>
      <c r="C386" s="20">
        <f t="shared" ref="C386:N386" si="133">C387+C388+C389</f>
        <v>0</v>
      </c>
      <c r="D386" s="20">
        <f t="shared" si="133"/>
        <v>0</v>
      </c>
      <c r="E386" s="20">
        <f t="shared" si="133"/>
        <v>0</v>
      </c>
      <c r="F386" s="20">
        <f t="shared" si="133"/>
        <v>0</v>
      </c>
      <c r="G386" s="20">
        <f t="shared" si="133"/>
        <v>0</v>
      </c>
      <c r="H386" s="20">
        <f t="shared" si="133"/>
        <v>0</v>
      </c>
      <c r="I386" s="20">
        <f t="shared" si="133"/>
        <v>0</v>
      </c>
      <c r="J386" s="20">
        <f t="shared" si="133"/>
        <v>0</v>
      </c>
      <c r="K386" s="20">
        <f t="shared" si="133"/>
        <v>0</v>
      </c>
      <c r="L386" s="20">
        <f t="shared" si="133"/>
        <v>0</v>
      </c>
      <c r="M386" s="20">
        <f t="shared" si="133"/>
        <v>0</v>
      </c>
      <c r="N386" s="20">
        <f t="shared" si="133"/>
        <v>0</v>
      </c>
      <c r="O386" s="19"/>
    </row>
    <row r="387" spans="1:15" ht="13.5" hidden="1" thickBot="1" x14ac:dyDescent="0.25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t="13.5" hidden="1" thickBot="1" x14ac:dyDescent="0.25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t="13.5" hidden="1" thickBot="1" x14ac:dyDescent="0.25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t="13.5" hidden="1" thickBot="1" x14ac:dyDescent="0.25">
      <c r="A390" s="22" t="s">
        <v>190</v>
      </c>
      <c r="B390" s="21" t="s">
        <v>189</v>
      </c>
      <c r="C390" s="20">
        <f t="shared" ref="C390:N390" si="134">C391+C392+C393</f>
        <v>0</v>
      </c>
      <c r="D390" s="20">
        <f t="shared" si="134"/>
        <v>0</v>
      </c>
      <c r="E390" s="20">
        <f t="shared" si="134"/>
        <v>0</v>
      </c>
      <c r="F390" s="20">
        <f t="shared" si="134"/>
        <v>0</v>
      </c>
      <c r="G390" s="20">
        <f t="shared" si="134"/>
        <v>0</v>
      </c>
      <c r="H390" s="20">
        <f t="shared" si="134"/>
        <v>0</v>
      </c>
      <c r="I390" s="20">
        <f t="shared" si="134"/>
        <v>0</v>
      </c>
      <c r="J390" s="20">
        <f t="shared" si="134"/>
        <v>0</v>
      </c>
      <c r="K390" s="20">
        <f t="shared" si="134"/>
        <v>0</v>
      </c>
      <c r="L390" s="20">
        <f t="shared" si="134"/>
        <v>0</v>
      </c>
      <c r="M390" s="20">
        <f t="shared" si="134"/>
        <v>0</v>
      </c>
      <c r="N390" s="20">
        <f t="shared" si="134"/>
        <v>0</v>
      </c>
      <c r="O390" s="19"/>
    </row>
    <row r="391" spans="1:15" ht="13.5" hidden="1" thickBot="1" x14ac:dyDescent="0.25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t="13.5" hidden="1" thickBot="1" x14ac:dyDescent="0.25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t="13.5" hidden="1" thickBot="1" x14ac:dyDescent="0.25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6.25" hidden="1" thickBot="1" x14ac:dyDescent="0.25">
      <c r="A394" s="22" t="s">
        <v>185</v>
      </c>
      <c r="B394" s="21" t="s">
        <v>184</v>
      </c>
      <c r="C394" s="20">
        <f t="shared" ref="C394:N394" si="135">C395+C396+C397</f>
        <v>0</v>
      </c>
      <c r="D394" s="20">
        <f t="shared" si="135"/>
        <v>0</v>
      </c>
      <c r="E394" s="20">
        <f t="shared" si="135"/>
        <v>0</v>
      </c>
      <c r="F394" s="20">
        <f t="shared" si="135"/>
        <v>0</v>
      </c>
      <c r="G394" s="20">
        <f t="shared" si="135"/>
        <v>0</v>
      </c>
      <c r="H394" s="20">
        <f t="shared" si="135"/>
        <v>0</v>
      </c>
      <c r="I394" s="20">
        <f t="shared" si="135"/>
        <v>0</v>
      </c>
      <c r="J394" s="20">
        <f t="shared" si="135"/>
        <v>0</v>
      </c>
      <c r="K394" s="20">
        <f t="shared" si="135"/>
        <v>0</v>
      </c>
      <c r="L394" s="20">
        <f t="shared" si="135"/>
        <v>0</v>
      </c>
      <c r="M394" s="20">
        <f t="shared" si="135"/>
        <v>0</v>
      </c>
      <c r="N394" s="20">
        <f t="shared" si="135"/>
        <v>0</v>
      </c>
      <c r="O394" s="19"/>
    </row>
    <row r="395" spans="1:15" ht="13.5" hidden="1" thickBot="1" x14ac:dyDescent="0.25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t="13.5" hidden="1" thickBot="1" x14ac:dyDescent="0.25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t="13.5" hidden="1" thickBot="1" x14ac:dyDescent="0.25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t="13.5" hidden="1" thickBot="1" x14ac:dyDescent="0.25">
      <c r="A398" s="22" t="s">
        <v>180</v>
      </c>
      <c r="B398" s="21" t="s">
        <v>179</v>
      </c>
      <c r="C398" s="20">
        <f t="shared" ref="C398:N398" si="136">C399+C400+C401</f>
        <v>0</v>
      </c>
      <c r="D398" s="20">
        <f t="shared" si="136"/>
        <v>0</v>
      </c>
      <c r="E398" s="20">
        <f t="shared" si="136"/>
        <v>0</v>
      </c>
      <c r="F398" s="20">
        <f t="shared" si="136"/>
        <v>0</v>
      </c>
      <c r="G398" s="20">
        <f t="shared" si="136"/>
        <v>0</v>
      </c>
      <c r="H398" s="20">
        <f t="shared" si="136"/>
        <v>0</v>
      </c>
      <c r="I398" s="20">
        <f t="shared" si="136"/>
        <v>0</v>
      </c>
      <c r="J398" s="20">
        <f t="shared" si="136"/>
        <v>0</v>
      </c>
      <c r="K398" s="20">
        <f t="shared" si="136"/>
        <v>0</v>
      </c>
      <c r="L398" s="20">
        <f t="shared" si="136"/>
        <v>0</v>
      </c>
      <c r="M398" s="20">
        <f t="shared" si="136"/>
        <v>0</v>
      </c>
      <c r="N398" s="20">
        <f t="shared" si="136"/>
        <v>0</v>
      </c>
      <c r="O398" s="19"/>
    </row>
    <row r="399" spans="1:15" ht="13.5" hidden="1" thickBot="1" x14ac:dyDescent="0.25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t="13.5" hidden="1" thickBot="1" x14ac:dyDescent="0.25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t="13.5" hidden="1" thickBot="1" x14ac:dyDescent="0.25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6.25" hidden="1" thickBot="1" x14ac:dyDescent="0.25">
      <c r="A402" s="22" t="s">
        <v>175</v>
      </c>
      <c r="B402" s="21" t="s">
        <v>174</v>
      </c>
      <c r="C402" s="20">
        <f t="shared" ref="C402:N402" si="137">C403+C404+C405</f>
        <v>0</v>
      </c>
      <c r="D402" s="20">
        <f t="shared" si="137"/>
        <v>0</v>
      </c>
      <c r="E402" s="20">
        <f t="shared" si="137"/>
        <v>0</v>
      </c>
      <c r="F402" s="20">
        <f t="shared" si="137"/>
        <v>0</v>
      </c>
      <c r="G402" s="20">
        <f t="shared" si="137"/>
        <v>0</v>
      </c>
      <c r="H402" s="20">
        <f t="shared" si="137"/>
        <v>0</v>
      </c>
      <c r="I402" s="20">
        <f t="shared" si="137"/>
        <v>0</v>
      </c>
      <c r="J402" s="20">
        <f t="shared" si="137"/>
        <v>0</v>
      </c>
      <c r="K402" s="20">
        <f t="shared" si="137"/>
        <v>0</v>
      </c>
      <c r="L402" s="20">
        <f t="shared" si="137"/>
        <v>0</v>
      </c>
      <c r="M402" s="20">
        <f t="shared" si="137"/>
        <v>0</v>
      </c>
      <c r="N402" s="20">
        <f t="shared" si="137"/>
        <v>0</v>
      </c>
      <c r="O402" s="19"/>
    </row>
    <row r="403" spans="1:15" ht="13.5" hidden="1" thickBot="1" x14ac:dyDescent="0.25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t="13.5" hidden="1" thickBot="1" x14ac:dyDescent="0.25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t="13.5" hidden="1" thickBot="1" x14ac:dyDescent="0.25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t="13.5" hidden="1" thickBot="1" x14ac:dyDescent="0.25">
      <c r="A406" s="22" t="s">
        <v>170</v>
      </c>
      <c r="B406" s="21" t="s">
        <v>169</v>
      </c>
      <c r="C406" s="20">
        <f t="shared" ref="C406:N406" si="138">C407</f>
        <v>0</v>
      </c>
      <c r="D406" s="20">
        <f t="shared" si="138"/>
        <v>0</v>
      </c>
      <c r="E406" s="20">
        <f t="shared" si="138"/>
        <v>0</v>
      </c>
      <c r="F406" s="20">
        <f t="shared" si="138"/>
        <v>0</v>
      </c>
      <c r="G406" s="20">
        <f t="shared" si="138"/>
        <v>0</v>
      </c>
      <c r="H406" s="20">
        <f t="shared" si="138"/>
        <v>0</v>
      </c>
      <c r="I406" s="20">
        <f t="shared" si="138"/>
        <v>0</v>
      </c>
      <c r="J406" s="20">
        <f t="shared" si="138"/>
        <v>0</v>
      </c>
      <c r="K406" s="20">
        <f t="shared" si="138"/>
        <v>0</v>
      </c>
      <c r="L406" s="20">
        <f t="shared" si="138"/>
        <v>0</v>
      </c>
      <c r="M406" s="20">
        <f t="shared" si="138"/>
        <v>0</v>
      </c>
      <c r="N406" s="20">
        <f t="shared" si="138"/>
        <v>0</v>
      </c>
      <c r="O406" s="19"/>
    </row>
    <row r="407" spans="1:15" ht="13.5" hidden="1" thickBot="1" x14ac:dyDescent="0.25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t="13.5" hidden="1" thickBot="1" x14ac:dyDescent="0.25">
      <c r="A408" s="23" t="s">
        <v>167</v>
      </c>
      <c r="B408" s="46" t="s">
        <v>166</v>
      </c>
      <c r="C408" s="25">
        <f t="shared" ref="C408:N408" si="139">C409</f>
        <v>0</v>
      </c>
      <c r="D408" s="25">
        <f t="shared" si="139"/>
        <v>0</v>
      </c>
      <c r="E408" s="25">
        <f t="shared" si="139"/>
        <v>0</v>
      </c>
      <c r="F408" s="25">
        <f t="shared" si="139"/>
        <v>0</v>
      </c>
      <c r="G408" s="25">
        <f t="shared" si="139"/>
        <v>0</v>
      </c>
      <c r="H408" s="25">
        <f t="shared" si="139"/>
        <v>0</v>
      </c>
      <c r="I408" s="25">
        <f t="shared" si="139"/>
        <v>0</v>
      </c>
      <c r="J408" s="25">
        <f t="shared" si="139"/>
        <v>0</v>
      </c>
      <c r="K408" s="25">
        <f t="shared" si="139"/>
        <v>0</v>
      </c>
      <c r="L408" s="25">
        <f t="shared" si="139"/>
        <v>0</v>
      </c>
      <c r="M408" s="25">
        <f t="shared" si="139"/>
        <v>0</v>
      </c>
      <c r="N408" s="25">
        <f t="shared" si="139"/>
        <v>0</v>
      </c>
      <c r="O408" s="40"/>
    </row>
    <row r="409" spans="1:15" s="18" customFormat="1" ht="13.5" hidden="1" thickBot="1" x14ac:dyDescent="0.25">
      <c r="A409" s="22" t="s">
        <v>165</v>
      </c>
      <c r="B409" s="21" t="s">
        <v>164</v>
      </c>
      <c r="C409" s="20">
        <f t="shared" ref="C409:N409" si="140">C410+C411+C412+C413+C414</f>
        <v>0</v>
      </c>
      <c r="D409" s="20">
        <f t="shared" si="140"/>
        <v>0</v>
      </c>
      <c r="E409" s="20">
        <f t="shared" si="140"/>
        <v>0</v>
      </c>
      <c r="F409" s="20">
        <f t="shared" si="140"/>
        <v>0</v>
      </c>
      <c r="G409" s="20">
        <f t="shared" si="140"/>
        <v>0</v>
      </c>
      <c r="H409" s="20">
        <f t="shared" si="140"/>
        <v>0</v>
      </c>
      <c r="I409" s="20">
        <f t="shared" si="140"/>
        <v>0</v>
      </c>
      <c r="J409" s="20">
        <f t="shared" si="140"/>
        <v>0</v>
      </c>
      <c r="K409" s="20">
        <f t="shared" si="140"/>
        <v>0</v>
      </c>
      <c r="L409" s="20">
        <f t="shared" si="140"/>
        <v>0</v>
      </c>
      <c r="M409" s="20">
        <f t="shared" si="140"/>
        <v>0</v>
      </c>
      <c r="N409" s="20">
        <f t="shared" si="140"/>
        <v>0</v>
      </c>
      <c r="O409" s="19"/>
    </row>
    <row r="410" spans="1:15" ht="13.5" hidden="1" thickBot="1" x14ac:dyDescent="0.25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t="13.5" hidden="1" thickBot="1" x14ac:dyDescent="0.25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t="13.5" hidden="1" thickBot="1" x14ac:dyDescent="0.25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t="13.5" hidden="1" thickBot="1" x14ac:dyDescent="0.25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t="13.5" hidden="1" thickBot="1" x14ac:dyDescent="0.25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9" hidden="1" thickBot="1" x14ac:dyDescent="0.25">
      <c r="A415" s="14" t="s">
        <v>153</v>
      </c>
      <c r="B415" s="13" t="s">
        <v>152</v>
      </c>
      <c r="C415" s="11">
        <f t="shared" ref="C415:N415" si="141">C416+C420+C424+C428+C432+C436+C440+C444+C448+C452</f>
        <v>0</v>
      </c>
      <c r="D415" s="11">
        <f t="shared" si="141"/>
        <v>0</v>
      </c>
      <c r="E415" s="11">
        <f t="shared" si="141"/>
        <v>0</v>
      </c>
      <c r="F415" s="11">
        <f t="shared" si="141"/>
        <v>0</v>
      </c>
      <c r="G415" s="11">
        <f t="shared" si="141"/>
        <v>0</v>
      </c>
      <c r="H415" s="11">
        <f t="shared" si="141"/>
        <v>0</v>
      </c>
      <c r="I415" s="11">
        <f t="shared" si="141"/>
        <v>0</v>
      </c>
      <c r="J415" s="11">
        <f t="shared" si="141"/>
        <v>0</v>
      </c>
      <c r="K415" s="11">
        <f t="shared" si="141"/>
        <v>0</v>
      </c>
      <c r="L415" s="11">
        <f t="shared" si="141"/>
        <v>0</v>
      </c>
      <c r="M415" s="11">
        <f t="shared" si="141"/>
        <v>0</v>
      </c>
      <c r="N415" s="11">
        <f t="shared" si="141"/>
        <v>0</v>
      </c>
      <c r="O415" s="10"/>
    </row>
    <row r="416" spans="1:15" s="18" customFormat="1" ht="26.25" hidden="1" thickBot="1" x14ac:dyDescent="0.25">
      <c r="A416" s="22" t="s">
        <v>151</v>
      </c>
      <c r="B416" s="21" t="s">
        <v>150</v>
      </c>
      <c r="C416" s="20">
        <f t="shared" ref="C416:N416" si="142">C417+C418+C419</f>
        <v>0</v>
      </c>
      <c r="D416" s="20">
        <f t="shared" si="142"/>
        <v>0</v>
      </c>
      <c r="E416" s="20">
        <f t="shared" si="142"/>
        <v>0</v>
      </c>
      <c r="F416" s="20">
        <f t="shared" si="142"/>
        <v>0</v>
      </c>
      <c r="G416" s="20">
        <f t="shared" si="142"/>
        <v>0</v>
      </c>
      <c r="H416" s="20">
        <f t="shared" si="142"/>
        <v>0</v>
      </c>
      <c r="I416" s="20">
        <f t="shared" si="142"/>
        <v>0</v>
      </c>
      <c r="J416" s="20">
        <f t="shared" si="142"/>
        <v>0</v>
      </c>
      <c r="K416" s="20">
        <f t="shared" si="142"/>
        <v>0</v>
      </c>
      <c r="L416" s="20">
        <f t="shared" si="142"/>
        <v>0</v>
      </c>
      <c r="M416" s="20">
        <f t="shared" si="142"/>
        <v>0</v>
      </c>
      <c r="N416" s="20">
        <f t="shared" si="142"/>
        <v>0</v>
      </c>
      <c r="O416" s="19"/>
    </row>
    <row r="417" spans="1:15" ht="13.5" hidden="1" thickBot="1" x14ac:dyDescent="0.25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t="13.5" hidden="1" thickBot="1" x14ac:dyDescent="0.25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t="13.5" hidden="1" thickBot="1" x14ac:dyDescent="0.25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t="13.5" hidden="1" thickBot="1" x14ac:dyDescent="0.25">
      <c r="A420" s="22" t="s">
        <v>146</v>
      </c>
      <c r="B420" s="21" t="s">
        <v>145</v>
      </c>
      <c r="C420" s="20">
        <f t="shared" ref="C420:N420" si="143">C421+C422+C423</f>
        <v>0</v>
      </c>
      <c r="D420" s="20">
        <f t="shared" si="143"/>
        <v>0</v>
      </c>
      <c r="E420" s="20">
        <f t="shared" si="143"/>
        <v>0</v>
      </c>
      <c r="F420" s="20">
        <f t="shared" si="143"/>
        <v>0</v>
      </c>
      <c r="G420" s="20">
        <f t="shared" si="143"/>
        <v>0</v>
      </c>
      <c r="H420" s="20">
        <f t="shared" si="143"/>
        <v>0</v>
      </c>
      <c r="I420" s="20">
        <f t="shared" si="143"/>
        <v>0</v>
      </c>
      <c r="J420" s="20">
        <f t="shared" si="143"/>
        <v>0</v>
      </c>
      <c r="K420" s="20">
        <f t="shared" si="143"/>
        <v>0</v>
      </c>
      <c r="L420" s="20">
        <f t="shared" si="143"/>
        <v>0</v>
      </c>
      <c r="M420" s="20">
        <f t="shared" si="143"/>
        <v>0</v>
      </c>
      <c r="N420" s="20">
        <f t="shared" si="143"/>
        <v>0</v>
      </c>
      <c r="O420" s="19"/>
    </row>
    <row r="421" spans="1:15" ht="13.5" hidden="1" thickBot="1" x14ac:dyDescent="0.25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t="13.5" hidden="1" thickBot="1" x14ac:dyDescent="0.25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t="13.5" hidden="1" thickBot="1" x14ac:dyDescent="0.25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t="13.5" hidden="1" thickBot="1" x14ac:dyDescent="0.25">
      <c r="A424" s="22" t="s">
        <v>141</v>
      </c>
      <c r="B424" s="21" t="s">
        <v>140</v>
      </c>
      <c r="C424" s="20">
        <f t="shared" ref="C424:N424" si="144">C425+C426+C427</f>
        <v>0</v>
      </c>
      <c r="D424" s="20">
        <f t="shared" si="144"/>
        <v>0</v>
      </c>
      <c r="E424" s="20">
        <f t="shared" si="144"/>
        <v>0</v>
      </c>
      <c r="F424" s="20">
        <f t="shared" si="144"/>
        <v>0</v>
      </c>
      <c r="G424" s="20">
        <f t="shared" si="144"/>
        <v>0</v>
      </c>
      <c r="H424" s="20">
        <f t="shared" si="144"/>
        <v>0</v>
      </c>
      <c r="I424" s="20">
        <f t="shared" si="144"/>
        <v>0</v>
      </c>
      <c r="J424" s="20">
        <f t="shared" si="144"/>
        <v>0</v>
      </c>
      <c r="K424" s="20">
        <f t="shared" si="144"/>
        <v>0</v>
      </c>
      <c r="L424" s="20">
        <f t="shared" si="144"/>
        <v>0</v>
      </c>
      <c r="M424" s="20">
        <f t="shared" si="144"/>
        <v>0</v>
      </c>
      <c r="N424" s="20">
        <f t="shared" si="144"/>
        <v>0</v>
      </c>
      <c r="O424" s="19"/>
    </row>
    <row r="425" spans="1:15" ht="13.5" hidden="1" thickBot="1" x14ac:dyDescent="0.25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t="13.5" hidden="1" thickBot="1" x14ac:dyDescent="0.25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t="13.5" hidden="1" thickBot="1" x14ac:dyDescent="0.25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6.25" hidden="1" thickBot="1" x14ac:dyDescent="0.25">
      <c r="A428" s="22" t="s">
        <v>136</v>
      </c>
      <c r="B428" s="21" t="s">
        <v>135</v>
      </c>
      <c r="C428" s="20">
        <f t="shared" ref="C428:N428" si="145">C429+C430+C431</f>
        <v>0</v>
      </c>
      <c r="D428" s="20">
        <f t="shared" si="145"/>
        <v>0</v>
      </c>
      <c r="E428" s="20">
        <f t="shared" si="145"/>
        <v>0</v>
      </c>
      <c r="F428" s="20">
        <f t="shared" si="145"/>
        <v>0</v>
      </c>
      <c r="G428" s="20">
        <f t="shared" si="145"/>
        <v>0</v>
      </c>
      <c r="H428" s="20">
        <f t="shared" si="145"/>
        <v>0</v>
      </c>
      <c r="I428" s="20">
        <f t="shared" si="145"/>
        <v>0</v>
      </c>
      <c r="J428" s="20">
        <f t="shared" si="145"/>
        <v>0</v>
      </c>
      <c r="K428" s="20">
        <f t="shared" si="145"/>
        <v>0</v>
      </c>
      <c r="L428" s="20">
        <f t="shared" si="145"/>
        <v>0</v>
      </c>
      <c r="M428" s="20">
        <f t="shared" si="145"/>
        <v>0</v>
      </c>
      <c r="N428" s="20">
        <f t="shared" si="145"/>
        <v>0</v>
      </c>
      <c r="O428" s="19"/>
    </row>
    <row r="429" spans="1:15" ht="13.5" hidden="1" thickBot="1" x14ac:dyDescent="0.25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t="13.5" hidden="1" thickBot="1" x14ac:dyDescent="0.25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t="13.5" hidden="1" thickBot="1" x14ac:dyDescent="0.25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6.25" hidden="1" thickBot="1" x14ac:dyDescent="0.25">
      <c r="A432" s="22" t="s">
        <v>131</v>
      </c>
      <c r="B432" s="21" t="s">
        <v>130</v>
      </c>
      <c r="C432" s="20">
        <f t="shared" ref="C432:N432" si="146">C433+C434+C435</f>
        <v>0</v>
      </c>
      <c r="D432" s="20">
        <f t="shared" si="146"/>
        <v>0</v>
      </c>
      <c r="E432" s="20">
        <f t="shared" si="146"/>
        <v>0</v>
      </c>
      <c r="F432" s="20">
        <f t="shared" si="146"/>
        <v>0</v>
      </c>
      <c r="G432" s="20">
        <f t="shared" si="146"/>
        <v>0</v>
      </c>
      <c r="H432" s="20">
        <f t="shared" si="146"/>
        <v>0</v>
      </c>
      <c r="I432" s="20">
        <f t="shared" si="146"/>
        <v>0</v>
      </c>
      <c r="J432" s="20">
        <f t="shared" si="146"/>
        <v>0</v>
      </c>
      <c r="K432" s="20">
        <f t="shared" si="146"/>
        <v>0</v>
      </c>
      <c r="L432" s="20">
        <f t="shared" si="146"/>
        <v>0</v>
      </c>
      <c r="M432" s="20">
        <f t="shared" si="146"/>
        <v>0</v>
      </c>
      <c r="N432" s="20">
        <f t="shared" si="146"/>
        <v>0</v>
      </c>
      <c r="O432" s="19"/>
    </row>
    <row r="433" spans="1:15" ht="13.5" hidden="1" thickBot="1" x14ac:dyDescent="0.25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t="13.5" hidden="1" thickBot="1" x14ac:dyDescent="0.25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t="13.5" hidden="1" thickBot="1" x14ac:dyDescent="0.25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6.25" hidden="1" thickBot="1" x14ac:dyDescent="0.25">
      <c r="A436" s="27" t="s">
        <v>126</v>
      </c>
      <c r="B436" s="26" t="s">
        <v>125</v>
      </c>
      <c r="C436" s="24">
        <f t="shared" ref="C436:N436" si="147">C437+C438+C439</f>
        <v>0</v>
      </c>
      <c r="D436" s="24">
        <f t="shared" si="147"/>
        <v>0</v>
      </c>
      <c r="E436" s="24">
        <f t="shared" si="147"/>
        <v>0</v>
      </c>
      <c r="F436" s="24">
        <f t="shared" si="147"/>
        <v>0</v>
      </c>
      <c r="G436" s="24">
        <f t="shared" si="147"/>
        <v>0</v>
      </c>
      <c r="H436" s="24">
        <f t="shared" si="147"/>
        <v>0</v>
      </c>
      <c r="I436" s="24">
        <f t="shared" si="147"/>
        <v>0</v>
      </c>
      <c r="J436" s="24">
        <f t="shared" si="147"/>
        <v>0</v>
      </c>
      <c r="K436" s="24">
        <f t="shared" si="147"/>
        <v>0</v>
      </c>
      <c r="L436" s="24">
        <f t="shared" si="147"/>
        <v>0</v>
      </c>
      <c r="M436" s="24">
        <f t="shared" si="147"/>
        <v>0</v>
      </c>
      <c r="N436" s="24">
        <f t="shared" si="147"/>
        <v>0</v>
      </c>
      <c r="O436" s="45"/>
    </row>
    <row r="437" spans="1:15" ht="13.5" hidden="1" thickBot="1" x14ac:dyDescent="0.25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t="13.5" hidden="1" thickBot="1" x14ac:dyDescent="0.25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t="13.5" hidden="1" thickBot="1" x14ac:dyDescent="0.25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t="13.5" hidden="1" thickBot="1" x14ac:dyDescent="0.25">
      <c r="A440" s="22" t="s">
        <v>121</v>
      </c>
      <c r="B440" s="21" t="s">
        <v>120</v>
      </c>
      <c r="C440" s="20">
        <f t="shared" ref="C440:N440" si="148">C441+C442+C443</f>
        <v>0</v>
      </c>
      <c r="D440" s="20">
        <f t="shared" si="148"/>
        <v>0</v>
      </c>
      <c r="E440" s="20">
        <f t="shared" si="148"/>
        <v>0</v>
      </c>
      <c r="F440" s="20">
        <f t="shared" si="148"/>
        <v>0</v>
      </c>
      <c r="G440" s="20">
        <f t="shared" si="148"/>
        <v>0</v>
      </c>
      <c r="H440" s="20">
        <f t="shared" si="148"/>
        <v>0</v>
      </c>
      <c r="I440" s="20">
        <f t="shared" si="148"/>
        <v>0</v>
      </c>
      <c r="J440" s="20">
        <f t="shared" si="148"/>
        <v>0</v>
      </c>
      <c r="K440" s="20">
        <f t="shared" si="148"/>
        <v>0</v>
      </c>
      <c r="L440" s="20">
        <f t="shared" si="148"/>
        <v>0</v>
      </c>
      <c r="M440" s="20">
        <f t="shared" si="148"/>
        <v>0</v>
      </c>
      <c r="N440" s="20">
        <f t="shared" si="148"/>
        <v>0</v>
      </c>
      <c r="O440" s="19"/>
    </row>
    <row r="441" spans="1:15" ht="13.5" hidden="1" thickBot="1" x14ac:dyDescent="0.25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t="13.5" hidden="1" thickBot="1" x14ac:dyDescent="0.25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t="13.5" hidden="1" thickBot="1" x14ac:dyDescent="0.25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6.25" hidden="1" thickBot="1" x14ac:dyDescent="0.25">
      <c r="A444" s="22" t="s">
        <v>116</v>
      </c>
      <c r="B444" s="21" t="s">
        <v>115</v>
      </c>
      <c r="C444" s="20">
        <f t="shared" ref="C444:N444" si="149">C445+C446+C447</f>
        <v>0</v>
      </c>
      <c r="D444" s="20">
        <f t="shared" si="149"/>
        <v>0</v>
      </c>
      <c r="E444" s="20">
        <f t="shared" si="149"/>
        <v>0</v>
      </c>
      <c r="F444" s="20">
        <f t="shared" si="149"/>
        <v>0</v>
      </c>
      <c r="G444" s="20">
        <f t="shared" si="149"/>
        <v>0</v>
      </c>
      <c r="H444" s="20">
        <f t="shared" si="149"/>
        <v>0</v>
      </c>
      <c r="I444" s="20">
        <f t="shared" si="149"/>
        <v>0</v>
      </c>
      <c r="J444" s="20">
        <f t="shared" si="149"/>
        <v>0</v>
      </c>
      <c r="K444" s="20">
        <f t="shared" si="149"/>
        <v>0</v>
      </c>
      <c r="L444" s="20">
        <f t="shared" si="149"/>
        <v>0</v>
      </c>
      <c r="M444" s="20">
        <f t="shared" si="149"/>
        <v>0</v>
      </c>
      <c r="N444" s="20">
        <f t="shared" si="149"/>
        <v>0</v>
      </c>
      <c r="O444" s="19"/>
    </row>
    <row r="445" spans="1:15" ht="13.5" hidden="1" thickBot="1" x14ac:dyDescent="0.25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t="13.5" hidden="1" thickBot="1" x14ac:dyDescent="0.25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t="13.5" hidden="1" thickBot="1" x14ac:dyDescent="0.25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t="13.5" hidden="1" thickBot="1" x14ac:dyDescent="0.25">
      <c r="A448" s="22" t="s">
        <v>111</v>
      </c>
      <c r="B448" s="21" t="s">
        <v>110</v>
      </c>
      <c r="C448" s="20">
        <f t="shared" ref="C448:N448" si="150">C449+C450+C451</f>
        <v>0</v>
      </c>
      <c r="D448" s="20">
        <f t="shared" si="150"/>
        <v>0</v>
      </c>
      <c r="E448" s="20">
        <f t="shared" si="150"/>
        <v>0</v>
      </c>
      <c r="F448" s="20">
        <f t="shared" si="150"/>
        <v>0</v>
      </c>
      <c r="G448" s="20">
        <f t="shared" si="150"/>
        <v>0</v>
      </c>
      <c r="H448" s="20">
        <f t="shared" si="150"/>
        <v>0</v>
      </c>
      <c r="I448" s="20">
        <f t="shared" si="150"/>
        <v>0</v>
      </c>
      <c r="J448" s="20">
        <f t="shared" si="150"/>
        <v>0</v>
      </c>
      <c r="K448" s="20">
        <f t="shared" si="150"/>
        <v>0</v>
      </c>
      <c r="L448" s="20">
        <f t="shared" si="150"/>
        <v>0</v>
      </c>
      <c r="M448" s="20">
        <f t="shared" si="150"/>
        <v>0</v>
      </c>
      <c r="N448" s="20">
        <f t="shared" si="150"/>
        <v>0</v>
      </c>
      <c r="O448" s="19"/>
    </row>
    <row r="449" spans="1:25" ht="13.5" hidden="1" thickBot="1" x14ac:dyDescent="0.25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ht="13.5" hidden="1" thickBot="1" x14ac:dyDescent="0.25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5" ht="13.5" hidden="1" thickBot="1" x14ac:dyDescent="0.25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s="18" customFormat="1" ht="13.5" hidden="1" thickBot="1" x14ac:dyDescent="0.25">
      <c r="A452" s="22" t="s">
        <v>106</v>
      </c>
      <c r="B452" s="21" t="s">
        <v>105</v>
      </c>
      <c r="C452" s="20">
        <f t="shared" ref="C452:N452" si="151">C453+C454+C455</f>
        <v>0</v>
      </c>
      <c r="D452" s="20">
        <f t="shared" si="151"/>
        <v>0</v>
      </c>
      <c r="E452" s="20">
        <f t="shared" si="151"/>
        <v>0</v>
      </c>
      <c r="F452" s="20">
        <f t="shared" si="151"/>
        <v>0</v>
      </c>
      <c r="G452" s="20">
        <f t="shared" si="151"/>
        <v>0</v>
      </c>
      <c r="H452" s="20">
        <f t="shared" si="151"/>
        <v>0</v>
      </c>
      <c r="I452" s="20">
        <f t="shared" si="151"/>
        <v>0</v>
      </c>
      <c r="J452" s="20">
        <f t="shared" si="151"/>
        <v>0</v>
      </c>
      <c r="K452" s="20">
        <f t="shared" si="151"/>
        <v>0</v>
      </c>
      <c r="L452" s="20">
        <f t="shared" si="151"/>
        <v>0</v>
      </c>
      <c r="M452" s="20">
        <f t="shared" si="151"/>
        <v>0</v>
      </c>
      <c r="N452" s="20">
        <f t="shared" si="151"/>
        <v>0</v>
      </c>
      <c r="O452" s="19"/>
    </row>
    <row r="453" spans="1:25" ht="13.5" hidden="1" thickBot="1" x14ac:dyDescent="0.25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ht="13.5" hidden="1" thickBot="1" x14ac:dyDescent="0.25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5" ht="13.5" hidden="1" thickBot="1" x14ac:dyDescent="0.25">
      <c r="A455" s="591" t="s">
        <v>100</v>
      </c>
      <c r="B455" s="592" t="s">
        <v>99</v>
      </c>
      <c r="C455" s="593"/>
      <c r="D455" s="15"/>
      <c r="E455" s="15">
        <f>C455+D455</f>
        <v>0</v>
      </c>
      <c r="F455" s="593">
        <f>G455+H455+I455+J455</f>
        <v>0</v>
      </c>
      <c r="G455" s="593"/>
      <c r="H455" s="593"/>
      <c r="I455" s="593"/>
      <c r="J455" s="593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5" s="39" customFormat="1" ht="13.5" customHeight="1" thickBot="1" x14ac:dyDescent="0.25">
      <c r="A456" s="808" t="s">
        <v>98</v>
      </c>
      <c r="B456" s="809" t="s">
        <v>97</v>
      </c>
      <c r="C456" s="810">
        <f t="shared" ref="C456:N456" si="152">C457+C458+C459+C460+C461+C462+C463+C464+C465+C466+C467+C468+C469+C470</f>
        <v>128</v>
      </c>
      <c r="D456" s="561">
        <f t="shared" si="152"/>
        <v>0</v>
      </c>
      <c r="E456" s="527">
        <f t="shared" si="152"/>
        <v>128</v>
      </c>
      <c r="F456" s="811">
        <f t="shared" si="152"/>
        <v>128</v>
      </c>
      <c r="G456" s="812">
        <f t="shared" si="152"/>
        <v>32</v>
      </c>
      <c r="H456" s="812">
        <f t="shared" si="152"/>
        <v>32</v>
      </c>
      <c r="I456" s="812">
        <f t="shared" si="152"/>
        <v>32</v>
      </c>
      <c r="J456" s="810">
        <f t="shared" si="152"/>
        <v>32</v>
      </c>
      <c r="K456" s="579">
        <f t="shared" si="152"/>
        <v>0</v>
      </c>
      <c r="L456" s="35">
        <f t="shared" si="152"/>
        <v>130</v>
      </c>
      <c r="M456" s="35">
        <f t="shared" si="152"/>
        <v>135</v>
      </c>
      <c r="N456" s="35">
        <f t="shared" si="152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  <c r="Y456" s="500"/>
    </row>
    <row r="457" spans="1:25" s="18" customFormat="1" ht="13.5" hidden="1" thickBot="1" x14ac:dyDescent="0.25">
      <c r="A457" s="641" t="s">
        <v>96</v>
      </c>
      <c r="B457" s="642" t="s">
        <v>95</v>
      </c>
      <c r="C457" s="637"/>
      <c r="D457" s="24"/>
      <c r="E457" s="42">
        <f t="shared" ref="E457:E473" si="153">C457+D457</f>
        <v>0</v>
      </c>
      <c r="F457" s="643">
        <f t="shared" ref="F457:F470" si="154">G457+H457+I457+J457</f>
        <v>0</v>
      </c>
      <c r="G457" s="643"/>
      <c r="H457" s="643"/>
      <c r="I457" s="643"/>
      <c r="J457" s="643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5" s="18" customFormat="1" ht="13.5" hidden="1" thickBot="1" x14ac:dyDescent="0.25">
      <c r="A458" s="22" t="s">
        <v>94</v>
      </c>
      <c r="B458" s="21" t="s">
        <v>93</v>
      </c>
      <c r="C458" s="20"/>
      <c r="D458" s="20"/>
      <c r="E458" s="20">
        <f t="shared" si="153"/>
        <v>0</v>
      </c>
      <c r="F458" s="20">
        <f t="shared" si="15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t="13.5" hidden="1" thickBot="1" x14ac:dyDescent="0.25">
      <c r="A459" s="22" t="s">
        <v>92</v>
      </c>
      <c r="B459" s="21" t="s">
        <v>91</v>
      </c>
      <c r="C459" s="20"/>
      <c r="D459" s="20"/>
      <c r="E459" s="20">
        <f t="shared" si="153"/>
        <v>0</v>
      </c>
      <c r="F459" s="20">
        <f t="shared" si="15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t="26.25" hidden="1" thickBot="1" x14ac:dyDescent="0.25">
      <c r="A460" s="22" t="s">
        <v>90</v>
      </c>
      <c r="B460" s="21" t="s">
        <v>89</v>
      </c>
      <c r="C460" s="20"/>
      <c r="D460" s="20"/>
      <c r="E460" s="20">
        <f t="shared" si="153"/>
        <v>0</v>
      </c>
      <c r="F460" s="20">
        <f t="shared" si="15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t="13.5" hidden="1" thickBot="1" x14ac:dyDescent="0.25">
      <c r="A461" s="22" t="s">
        <v>88</v>
      </c>
      <c r="B461" s="21" t="s">
        <v>87</v>
      </c>
      <c r="C461" s="20"/>
      <c r="D461" s="20"/>
      <c r="E461" s="20">
        <f t="shared" si="153"/>
        <v>0</v>
      </c>
      <c r="F461" s="20">
        <f t="shared" si="15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t="13.5" hidden="1" thickBot="1" x14ac:dyDescent="0.25">
      <c r="A462" s="22" t="s">
        <v>86</v>
      </c>
      <c r="B462" s="21" t="s">
        <v>85</v>
      </c>
      <c r="C462" s="20"/>
      <c r="D462" s="20"/>
      <c r="E462" s="20">
        <f t="shared" si="153"/>
        <v>0</v>
      </c>
      <c r="F462" s="20">
        <f t="shared" si="15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t="13.5" hidden="1" thickBot="1" x14ac:dyDescent="0.25">
      <c r="A463" s="22" t="s">
        <v>84</v>
      </c>
      <c r="B463" s="21" t="s">
        <v>83</v>
      </c>
      <c r="C463" s="20"/>
      <c r="D463" s="20"/>
      <c r="E463" s="20">
        <f t="shared" si="153"/>
        <v>0</v>
      </c>
      <c r="F463" s="20">
        <f t="shared" si="15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6.25" hidden="1" thickBot="1" x14ac:dyDescent="0.25">
      <c r="A464" s="22" t="s">
        <v>82</v>
      </c>
      <c r="B464" s="21" t="s">
        <v>81</v>
      </c>
      <c r="C464" s="20"/>
      <c r="D464" s="20"/>
      <c r="E464" s="20">
        <f t="shared" si="153"/>
        <v>0</v>
      </c>
      <c r="F464" s="20">
        <f t="shared" si="15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t="13.5" hidden="1" thickBot="1" x14ac:dyDescent="0.25">
      <c r="A465" s="22" t="s">
        <v>80</v>
      </c>
      <c r="B465" s="21" t="s">
        <v>79</v>
      </c>
      <c r="C465" s="20"/>
      <c r="D465" s="20"/>
      <c r="E465" s="20">
        <f t="shared" si="153"/>
        <v>0</v>
      </c>
      <c r="F465" s="20">
        <f t="shared" si="15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t="26.25" hidden="1" thickBot="1" x14ac:dyDescent="0.25">
      <c r="A466" s="22" t="s">
        <v>78</v>
      </c>
      <c r="B466" s="21" t="s">
        <v>77</v>
      </c>
      <c r="C466" s="20"/>
      <c r="D466" s="20"/>
      <c r="E466" s="20">
        <f t="shared" si="153"/>
        <v>0</v>
      </c>
      <c r="F466" s="20">
        <f t="shared" si="15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t="13.5" hidden="1" thickBot="1" x14ac:dyDescent="0.25">
      <c r="A467" s="22" t="s">
        <v>76</v>
      </c>
      <c r="B467" s="21" t="s">
        <v>75</v>
      </c>
      <c r="C467" s="20"/>
      <c r="D467" s="20"/>
      <c r="E467" s="20">
        <f t="shared" si="153"/>
        <v>0</v>
      </c>
      <c r="F467" s="20">
        <f t="shared" si="154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ht="13.5" hidden="1" thickBot="1" x14ac:dyDescent="0.25">
      <c r="A468" s="22" t="s">
        <v>74</v>
      </c>
      <c r="B468" s="21" t="s">
        <v>73</v>
      </c>
      <c r="C468" s="20"/>
      <c r="D468" s="20"/>
      <c r="E468" s="20">
        <f t="shared" si="153"/>
        <v>0</v>
      </c>
      <c r="F468" s="20">
        <f t="shared" si="154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5" s="18" customFormat="1" ht="13.5" hidden="1" thickBot="1" x14ac:dyDescent="0.25">
      <c r="A469" s="600" t="s">
        <v>72</v>
      </c>
      <c r="B469" s="601" t="s">
        <v>71</v>
      </c>
      <c r="C469" s="602"/>
      <c r="D469" s="20"/>
      <c r="E469" s="20">
        <f t="shared" si="153"/>
        <v>0</v>
      </c>
      <c r="F469" s="602">
        <f t="shared" si="154"/>
        <v>0</v>
      </c>
      <c r="G469" s="602"/>
      <c r="H469" s="602"/>
      <c r="I469" s="602"/>
      <c r="J469" s="602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5" s="18" customFormat="1" x14ac:dyDescent="0.2">
      <c r="A470" s="802" t="s">
        <v>70</v>
      </c>
      <c r="B470" s="803" t="s">
        <v>69</v>
      </c>
      <c r="C470" s="804">
        <v>128</v>
      </c>
      <c r="D470" s="558">
        <v>0</v>
      </c>
      <c r="E470" s="528">
        <f t="shared" si="153"/>
        <v>128</v>
      </c>
      <c r="F470" s="805">
        <f t="shared" si="154"/>
        <v>128</v>
      </c>
      <c r="G470" s="806">
        <v>32</v>
      </c>
      <c r="H470" s="806">
        <v>32</v>
      </c>
      <c r="I470" s="806">
        <v>32</v>
      </c>
      <c r="J470" s="804">
        <v>32</v>
      </c>
      <c r="K470" s="57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  <c r="Y470" s="500"/>
    </row>
    <row r="471" spans="1:25" s="18" customFormat="1" ht="27" customHeight="1" x14ac:dyDescent="0.25">
      <c r="A471" s="813" t="s">
        <v>998</v>
      </c>
      <c r="B471" s="448">
        <v>60</v>
      </c>
      <c r="C471" s="733">
        <f>C472+C473</f>
        <v>1439.08</v>
      </c>
      <c r="D471" s="580">
        <f>D472+D473</f>
        <v>0</v>
      </c>
      <c r="E471" s="835">
        <f t="shared" si="153"/>
        <v>1439.08</v>
      </c>
      <c r="F471" s="816">
        <f>G471+H471+I471+J471</f>
        <v>1439.075</v>
      </c>
      <c r="G471" s="439">
        <f>G472+G473</f>
        <v>0</v>
      </c>
      <c r="H471" s="439">
        <f t="shared" ref="H471:J471" si="155">H472+H473</f>
        <v>1439.075</v>
      </c>
      <c r="I471" s="439">
        <f t="shared" si="155"/>
        <v>0</v>
      </c>
      <c r="J471" s="733">
        <f t="shared" si="155"/>
        <v>0</v>
      </c>
      <c r="K471" s="57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6">G471+H471</f>
        <v>1439.075</v>
      </c>
      <c r="Y471" s="503"/>
    </row>
    <row r="472" spans="1:25" s="18" customFormat="1" ht="15" x14ac:dyDescent="0.25">
      <c r="A472" s="814" t="s">
        <v>994</v>
      </c>
      <c r="B472" s="448" t="s">
        <v>1000</v>
      </c>
      <c r="C472" s="733">
        <v>1209.31</v>
      </c>
      <c r="D472" s="580"/>
      <c r="E472" s="835">
        <f t="shared" si="153"/>
        <v>1209.31</v>
      </c>
      <c r="F472" s="816">
        <f t="shared" ref="F472:F473" si="157">G472+H472+I472+J472</f>
        <v>1209.307</v>
      </c>
      <c r="G472" s="439">
        <v>0</v>
      </c>
      <c r="H472" s="439">
        <v>1209.307</v>
      </c>
      <c r="I472" s="439">
        <v>0</v>
      </c>
      <c r="J472" s="733">
        <v>0</v>
      </c>
      <c r="K472" s="57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6"/>
        <v>1209.307</v>
      </c>
      <c r="Y472" s="500"/>
    </row>
    <row r="473" spans="1:25" s="18" customFormat="1" ht="15" x14ac:dyDescent="0.25">
      <c r="A473" s="814" t="s">
        <v>996</v>
      </c>
      <c r="B473" s="448" t="s">
        <v>1001</v>
      </c>
      <c r="C473" s="733">
        <v>229.77</v>
      </c>
      <c r="D473" s="580"/>
      <c r="E473" s="835">
        <f t="shared" si="153"/>
        <v>229.77</v>
      </c>
      <c r="F473" s="816">
        <f t="shared" si="157"/>
        <v>229.768</v>
      </c>
      <c r="G473" s="439">
        <v>0</v>
      </c>
      <c r="H473" s="439">
        <v>229.768</v>
      </c>
      <c r="I473" s="439">
        <v>0</v>
      </c>
      <c r="J473" s="733">
        <v>0</v>
      </c>
      <c r="K473" s="57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6"/>
        <v>229.768</v>
      </c>
      <c r="Y473" s="500"/>
    </row>
    <row r="474" spans="1:25" s="39" customFormat="1" x14ac:dyDescent="0.2">
      <c r="A474" s="815" t="s">
        <v>68</v>
      </c>
      <c r="B474" s="255" t="s">
        <v>67</v>
      </c>
      <c r="C474" s="756">
        <f t="shared" ref="C474:N474" si="158">C475+C482+C485</f>
        <v>10</v>
      </c>
      <c r="D474" s="561">
        <f t="shared" si="158"/>
        <v>-10</v>
      </c>
      <c r="E474" s="527">
        <f t="shared" si="158"/>
        <v>0</v>
      </c>
      <c r="F474" s="765">
        <f t="shared" si="158"/>
        <v>0</v>
      </c>
      <c r="G474" s="256">
        <f t="shared" si="158"/>
        <v>0</v>
      </c>
      <c r="H474" s="256">
        <f t="shared" si="158"/>
        <v>10</v>
      </c>
      <c r="I474" s="256">
        <f t="shared" si="158"/>
        <v>0</v>
      </c>
      <c r="J474" s="756">
        <f t="shared" si="158"/>
        <v>-10</v>
      </c>
      <c r="K474" s="579">
        <f t="shared" si="158"/>
        <v>0</v>
      </c>
      <c r="L474" s="35">
        <f t="shared" si="158"/>
        <v>0</v>
      </c>
      <c r="M474" s="35">
        <f t="shared" si="158"/>
        <v>0</v>
      </c>
      <c r="N474" s="35">
        <f t="shared" si="158"/>
        <v>0</v>
      </c>
      <c r="O474" s="40"/>
      <c r="P474" s="417"/>
      <c r="Q474" s="245"/>
      <c r="R474" s="237"/>
      <c r="S474" s="237"/>
      <c r="T474" s="237"/>
      <c r="U474" s="501">
        <f t="shared" si="156"/>
        <v>10</v>
      </c>
      <c r="Y474" s="500"/>
    </row>
    <row r="475" spans="1:25" s="8" customFormat="1" x14ac:dyDescent="0.2">
      <c r="A475" s="815" t="s">
        <v>66</v>
      </c>
      <c r="B475" s="255" t="s">
        <v>65</v>
      </c>
      <c r="C475" s="756">
        <f t="shared" ref="C475:N475" si="159">C476+C481</f>
        <v>10</v>
      </c>
      <c r="D475" s="561">
        <f t="shared" si="159"/>
        <v>-10</v>
      </c>
      <c r="E475" s="527">
        <f t="shared" si="159"/>
        <v>0</v>
      </c>
      <c r="F475" s="765">
        <f t="shared" si="159"/>
        <v>0</v>
      </c>
      <c r="G475" s="256">
        <f t="shared" si="159"/>
        <v>0</v>
      </c>
      <c r="H475" s="256">
        <f t="shared" si="159"/>
        <v>10</v>
      </c>
      <c r="I475" s="256">
        <f t="shared" si="159"/>
        <v>0</v>
      </c>
      <c r="J475" s="756">
        <f t="shared" si="159"/>
        <v>-10</v>
      </c>
      <c r="K475" s="565">
        <f t="shared" si="159"/>
        <v>0</v>
      </c>
      <c r="L475" s="11">
        <f t="shared" si="159"/>
        <v>0</v>
      </c>
      <c r="M475" s="11">
        <f t="shared" si="159"/>
        <v>0</v>
      </c>
      <c r="N475" s="11">
        <f t="shared" si="159"/>
        <v>0</v>
      </c>
      <c r="O475" s="10"/>
      <c r="P475" s="417"/>
      <c r="Q475" s="244"/>
      <c r="R475" s="237"/>
      <c r="S475" s="237"/>
      <c r="T475" s="237"/>
      <c r="U475" s="501">
        <f t="shared" si="156"/>
        <v>10</v>
      </c>
      <c r="Y475" s="500"/>
    </row>
    <row r="476" spans="1:25" s="18" customFormat="1" ht="13.5" thickBot="1" x14ac:dyDescent="0.25">
      <c r="A476" s="784" t="s">
        <v>64</v>
      </c>
      <c r="B476" s="785" t="s">
        <v>63</v>
      </c>
      <c r="C476" s="729">
        <f t="shared" ref="C476:N476" si="160">C477+C478+C479+C480</f>
        <v>10</v>
      </c>
      <c r="D476" s="558">
        <f t="shared" si="160"/>
        <v>-10</v>
      </c>
      <c r="E476" s="528">
        <f t="shared" si="160"/>
        <v>0</v>
      </c>
      <c r="F476" s="734">
        <f t="shared" si="160"/>
        <v>0</v>
      </c>
      <c r="G476" s="735">
        <f t="shared" si="160"/>
        <v>0</v>
      </c>
      <c r="H476" s="735">
        <f t="shared" si="160"/>
        <v>10</v>
      </c>
      <c r="I476" s="735">
        <f t="shared" si="160"/>
        <v>0</v>
      </c>
      <c r="J476" s="729">
        <f t="shared" si="160"/>
        <v>-10</v>
      </c>
      <c r="K476" s="570">
        <f t="shared" si="160"/>
        <v>0</v>
      </c>
      <c r="L476" s="20">
        <f t="shared" si="160"/>
        <v>0</v>
      </c>
      <c r="M476" s="20">
        <f t="shared" si="160"/>
        <v>0</v>
      </c>
      <c r="N476" s="20">
        <f t="shared" si="160"/>
        <v>0</v>
      </c>
      <c r="O476" s="19"/>
      <c r="P476" s="417"/>
      <c r="Q476" s="244"/>
      <c r="R476" s="238"/>
      <c r="S476" s="238"/>
      <c r="T476" s="238"/>
      <c r="U476" s="501">
        <f t="shared" si="156"/>
        <v>10</v>
      </c>
      <c r="Y476" s="500"/>
    </row>
    <row r="477" spans="1:25" ht="13.5" hidden="1" thickBot="1" x14ac:dyDescent="0.25">
      <c r="A477" s="616" t="s">
        <v>62</v>
      </c>
      <c r="B477" s="617" t="s">
        <v>61</v>
      </c>
      <c r="C477" s="618"/>
      <c r="D477" s="15"/>
      <c r="E477" s="15">
        <f>C477+D477</f>
        <v>0</v>
      </c>
      <c r="F477" s="618">
        <f>G477+H477+I477+J477</f>
        <v>0</v>
      </c>
      <c r="G477" s="618"/>
      <c r="H477" s="618"/>
      <c r="I477" s="618"/>
      <c r="J477" s="618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s="31" customFormat="1" ht="13.5" thickBot="1" x14ac:dyDescent="0.25">
      <c r="A478" s="776" t="s">
        <v>60</v>
      </c>
      <c r="B478" s="777" t="s">
        <v>59</v>
      </c>
      <c r="C478" s="778">
        <v>10</v>
      </c>
      <c r="D478" s="571">
        <v>-10</v>
      </c>
      <c r="E478" s="832">
        <f>C478+D478</f>
        <v>0</v>
      </c>
      <c r="F478" s="779">
        <f>G478+H478+I478+J478</f>
        <v>0</v>
      </c>
      <c r="G478" s="780">
        <v>0</v>
      </c>
      <c r="H478" s="780">
        <v>10</v>
      </c>
      <c r="I478" s="780">
        <v>0</v>
      </c>
      <c r="J478" s="778">
        <v>-10</v>
      </c>
      <c r="K478" s="58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6"/>
        <v>10</v>
      </c>
      <c r="Y478" s="500"/>
    </row>
    <row r="479" spans="1:25" ht="13.5" hidden="1" thickBot="1" x14ac:dyDescent="0.25">
      <c r="A479" s="622" t="s">
        <v>58</v>
      </c>
      <c r="B479" s="623" t="s">
        <v>57</v>
      </c>
      <c r="C479" s="624"/>
      <c r="D479" s="28"/>
      <c r="E479" s="28">
        <f>C479+D479</f>
        <v>0</v>
      </c>
      <c r="F479" s="624">
        <f>G479+H479+I479+J479</f>
        <v>0</v>
      </c>
      <c r="G479" s="624"/>
      <c r="H479" s="624"/>
      <c r="I479" s="624"/>
      <c r="J479" s="624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5" ht="13.5" hidden="1" thickBot="1" x14ac:dyDescent="0.25">
      <c r="A480" s="594" t="s">
        <v>56</v>
      </c>
      <c r="B480" s="595" t="s">
        <v>55</v>
      </c>
      <c r="C480" s="596"/>
      <c r="D480" s="28"/>
      <c r="E480" s="28">
        <f>C480+D480</f>
        <v>0</v>
      </c>
      <c r="F480" s="596">
        <f>G480+H480+I480+J480</f>
        <v>0</v>
      </c>
      <c r="G480" s="596"/>
      <c r="H480" s="596"/>
      <c r="I480" s="596"/>
      <c r="J480" s="596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5" s="18" customFormat="1" ht="15.75" customHeight="1" thickBot="1" x14ac:dyDescent="0.25">
      <c r="A481" s="787" t="s">
        <v>54</v>
      </c>
      <c r="B481" s="788" t="s">
        <v>53</v>
      </c>
      <c r="C481" s="789">
        <v>0</v>
      </c>
      <c r="D481" s="558">
        <v>0</v>
      </c>
      <c r="E481" s="527">
        <f>C481+D481</f>
        <v>0</v>
      </c>
      <c r="F481" s="811">
        <f>G481+H481+I481+J481</f>
        <v>0</v>
      </c>
      <c r="G481" s="791"/>
      <c r="H481" s="791"/>
      <c r="I481" s="791"/>
      <c r="J481" s="789"/>
      <c r="K481" s="57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  <c r="Y481" s="406"/>
    </row>
    <row r="482" spans="1:25" s="8" customFormat="1" ht="2.25" hidden="1" customHeight="1" x14ac:dyDescent="0.2">
      <c r="A482" s="638" t="s">
        <v>52</v>
      </c>
      <c r="B482" s="639" t="s">
        <v>51</v>
      </c>
      <c r="C482" s="640">
        <f t="shared" ref="C482:N483" si="161">C483</f>
        <v>0</v>
      </c>
      <c r="D482" s="11">
        <f t="shared" si="161"/>
        <v>0</v>
      </c>
      <c r="E482" s="11">
        <f t="shared" si="161"/>
        <v>0</v>
      </c>
      <c r="F482" s="640">
        <f t="shared" si="161"/>
        <v>0</v>
      </c>
      <c r="G482" s="640">
        <f t="shared" si="161"/>
        <v>0</v>
      </c>
      <c r="H482" s="640">
        <f t="shared" si="161"/>
        <v>0</v>
      </c>
      <c r="I482" s="640">
        <f t="shared" si="161"/>
        <v>0</v>
      </c>
      <c r="J482" s="640">
        <f t="shared" si="161"/>
        <v>0</v>
      </c>
      <c r="K482" s="11">
        <f t="shared" si="161"/>
        <v>0</v>
      </c>
      <c r="L482" s="11">
        <f t="shared" si="161"/>
        <v>0</v>
      </c>
      <c r="M482" s="11">
        <f t="shared" si="161"/>
        <v>0</v>
      </c>
      <c r="N482" s="11">
        <f t="shared" si="161"/>
        <v>0</v>
      </c>
      <c r="O482" s="10"/>
    </row>
    <row r="483" spans="1:25" s="18" customFormat="1" ht="12.75" hidden="1" customHeight="1" x14ac:dyDescent="0.2">
      <c r="A483" s="22" t="s">
        <v>50</v>
      </c>
      <c r="B483" s="21" t="s">
        <v>49</v>
      </c>
      <c r="C483" s="20">
        <f t="shared" si="161"/>
        <v>0</v>
      </c>
      <c r="D483" s="20">
        <f t="shared" si="161"/>
        <v>0</v>
      </c>
      <c r="E483" s="20">
        <f t="shared" si="161"/>
        <v>0</v>
      </c>
      <c r="F483" s="20">
        <f t="shared" si="161"/>
        <v>0</v>
      </c>
      <c r="G483" s="20">
        <f t="shared" si="161"/>
        <v>0</v>
      </c>
      <c r="H483" s="20">
        <f t="shared" si="161"/>
        <v>0</v>
      </c>
      <c r="I483" s="20">
        <f t="shared" si="161"/>
        <v>0</v>
      </c>
      <c r="J483" s="20">
        <f t="shared" si="161"/>
        <v>0</v>
      </c>
      <c r="K483" s="20">
        <f t="shared" si="161"/>
        <v>0</v>
      </c>
      <c r="L483" s="20">
        <f t="shared" si="161"/>
        <v>0</v>
      </c>
      <c r="M483" s="20">
        <f t="shared" si="161"/>
        <v>0</v>
      </c>
      <c r="N483" s="20">
        <f t="shared" si="161"/>
        <v>0</v>
      </c>
      <c r="O483" s="19"/>
    </row>
    <row r="484" spans="1:25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5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5" s="8" customFormat="1" ht="15" hidden="1" customHeight="1" x14ac:dyDescent="0.2">
      <c r="A486" s="14" t="s">
        <v>44</v>
      </c>
      <c r="B486" s="13" t="s">
        <v>43</v>
      </c>
      <c r="C486" s="11">
        <f t="shared" ref="C486:N486" si="162">C487+C490</f>
        <v>0</v>
      </c>
      <c r="D486" s="11">
        <f t="shared" si="162"/>
        <v>0</v>
      </c>
      <c r="E486" s="11">
        <f t="shared" si="162"/>
        <v>0</v>
      </c>
      <c r="F486" s="11">
        <f t="shared" si="162"/>
        <v>0</v>
      </c>
      <c r="G486" s="11">
        <f t="shared" si="162"/>
        <v>0</v>
      </c>
      <c r="H486" s="11">
        <f t="shared" si="162"/>
        <v>0</v>
      </c>
      <c r="I486" s="11">
        <f t="shared" si="162"/>
        <v>0</v>
      </c>
      <c r="J486" s="11">
        <f t="shared" si="162"/>
        <v>0</v>
      </c>
      <c r="K486" s="11">
        <f t="shared" si="162"/>
        <v>0</v>
      </c>
      <c r="L486" s="11">
        <f t="shared" si="162"/>
        <v>0</v>
      </c>
      <c r="M486" s="11">
        <f t="shared" si="162"/>
        <v>0</v>
      </c>
      <c r="N486" s="11">
        <f t="shared" si="162"/>
        <v>0</v>
      </c>
      <c r="O486" s="10"/>
    </row>
    <row r="487" spans="1:25" s="8" customFormat="1" ht="21.75" hidden="1" customHeight="1" x14ac:dyDescent="0.2">
      <c r="A487" s="14" t="s">
        <v>42</v>
      </c>
      <c r="B487" s="13" t="s">
        <v>41</v>
      </c>
      <c r="C487" s="11">
        <f t="shared" ref="C487:N487" si="163">C488+C489</f>
        <v>0</v>
      </c>
      <c r="D487" s="11">
        <f t="shared" si="163"/>
        <v>0</v>
      </c>
      <c r="E487" s="11">
        <f t="shared" si="163"/>
        <v>0</v>
      </c>
      <c r="F487" s="11">
        <f t="shared" si="163"/>
        <v>0</v>
      </c>
      <c r="G487" s="11">
        <f t="shared" si="163"/>
        <v>0</v>
      </c>
      <c r="H487" s="11">
        <f t="shared" si="163"/>
        <v>0</v>
      </c>
      <c r="I487" s="11">
        <f t="shared" si="163"/>
        <v>0</v>
      </c>
      <c r="J487" s="11">
        <f t="shared" si="163"/>
        <v>0</v>
      </c>
      <c r="K487" s="11">
        <f t="shared" si="163"/>
        <v>0</v>
      </c>
      <c r="L487" s="11">
        <f t="shared" si="163"/>
        <v>0</v>
      </c>
      <c r="M487" s="11">
        <f t="shared" si="163"/>
        <v>0</v>
      </c>
      <c r="N487" s="11">
        <f t="shared" si="163"/>
        <v>0</v>
      </c>
      <c r="O487" s="10"/>
    </row>
    <row r="488" spans="1:25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5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5" s="8" customFormat="1" ht="21.75" hidden="1" customHeight="1" x14ac:dyDescent="0.2">
      <c r="A490" s="23" t="s">
        <v>36</v>
      </c>
      <c r="B490" s="13" t="s">
        <v>35</v>
      </c>
      <c r="C490" s="11">
        <f t="shared" ref="C490:N490" si="164">C491+C496+C500</f>
        <v>0</v>
      </c>
      <c r="D490" s="11">
        <f t="shared" si="164"/>
        <v>0</v>
      </c>
      <c r="E490" s="11">
        <f t="shared" si="164"/>
        <v>0</v>
      </c>
      <c r="F490" s="11">
        <f t="shared" si="164"/>
        <v>0</v>
      </c>
      <c r="G490" s="11">
        <f t="shared" si="164"/>
        <v>0</v>
      </c>
      <c r="H490" s="11">
        <f t="shared" si="164"/>
        <v>0</v>
      </c>
      <c r="I490" s="11">
        <f t="shared" si="164"/>
        <v>0</v>
      </c>
      <c r="J490" s="11">
        <f t="shared" si="164"/>
        <v>0</v>
      </c>
      <c r="K490" s="11">
        <f t="shared" si="164"/>
        <v>0</v>
      </c>
      <c r="L490" s="11">
        <f t="shared" si="164"/>
        <v>0</v>
      </c>
      <c r="M490" s="11">
        <f t="shared" si="164"/>
        <v>0</v>
      </c>
      <c r="N490" s="11">
        <f t="shared" si="164"/>
        <v>0</v>
      </c>
      <c r="O490" s="10"/>
    </row>
    <row r="491" spans="1:25" s="18" customFormat="1" ht="18" hidden="1" customHeight="1" x14ac:dyDescent="0.2">
      <c r="A491" s="22" t="s">
        <v>34</v>
      </c>
      <c r="B491" s="21" t="s">
        <v>33</v>
      </c>
      <c r="C491" s="20">
        <f t="shared" ref="C491:N491" si="165">C492+C493+C494+C495</f>
        <v>0</v>
      </c>
      <c r="D491" s="20">
        <f t="shared" si="165"/>
        <v>0</v>
      </c>
      <c r="E491" s="20">
        <f t="shared" si="165"/>
        <v>0</v>
      </c>
      <c r="F491" s="20">
        <f t="shared" si="165"/>
        <v>0</v>
      </c>
      <c r="G491" s="20">
        <f t="shared" si="165"/>
        <v>0</v>
      </c>
      <c r="H491" s="20">
        <f t="shared" si="165"/>
        <v>0</v>
      </c>
      <c r="I491" s="20">
        <f t="shared" si="165"/>
        <v>0</v>
      </c>
      <c r="J491" s="20">
        <f t="shared" si="165"/>
        <v>0</v>
      </c>
      <c r="K491" s="20">
        <f t="shared" si="165"/>
        <v>0</v>
      </c>
      <c r="L491" s="20">
        <f t="shared" si="165"/>
        <v>0</v>
      </c>
      <c r="M491" s="20">
        <f t="shared" si="165"/>
        <v>0</v>
      </c>
      <c r="N491" s="20">
        <f t="shared" si="165"/>
        <v>0</v>
      </c>
      <c r="O491" s="19"/>
    </row>
    <row r="492" spans="1:25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5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5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5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5" s="18" customFormat="1" ht="16.5" hidden="1" customHeight="1" x14ac:dyDescent="0.2">
      <c r="A496" s="22" t="s">
        <v>24</v>
      </c>
      <c r="B496" s="21" t="s">
        <v>23</v>
      </c>
      <c r="C496" s="20">
        <f t="shared" ref="C496:N496" si="166">C497+C498+C499</f>
        <v>0</v>
      </c>
      <c r="D496" s="20">
        <f t="shared" si="166"/>
        <v>0</v>
      </c>
      <c r="E496" s="20">
        <f t="shared" si="166"/>
        <v>0</v>
      </c>
      <c r="F496" s="20">
        <f t="shared" si="166"/>
        <v>0</v>
      </c>
      <c r="G496" s="20">
        <f t="shared" si="166"/>
        <v>0</v>
      </c>
      <c r="H496" s="20">
        <f t="shared" si="166"/>
        <v>0</v>
      </c>
      <c r="I496" s="20">
        <f t="shared" si="166"/>
        <v>0</v>
      </c>
      <c r="J496" s="20">
        <f t="shared" si="166"/>
        <v>0</v>
      </c>
      <c r="K496" s="20">
        <f t="shared" si="166"/>
        <v>0</v>
      </c>
      <c r="L496" s="20">
        <f t="shared" si="166"/>
        <v>0</v>
      </c>
      <c r="M496" s="20">
        <f t="shared" si="166"/>
        <v>0</v>
      </c>
      <c r="N496" s="20">
        <f t="shared" si="166"/>
        <v>0</v>
      </c>
      <c r="O496" s="19"/>
    </row>
    <row r="497" spans="1:25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5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5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5" s="8" customFormat="1" ht="16.5" hidden="1" customHeight="1" x14ac:dyDescent="0.2">
      <c r="A501" s="14" t="s">
        <v>14</v>
      </c>
      <c r="B501" s="13" t="s">
        <v>13</v>
      </c>
      <c r="C501" s="11">
        <f t="shared" ref="C501:N501" si="167">C502</f>
        <v>0</v>
      </c>
      <c r="D501" s="11">
        <f t="shared" si="167"/>
        <v>0</v>
      </c>
      <c r="E501" s="11">
        <f t="shared" si="167"/>
        <v>0</v>
      </c>
      <c r="F501" s="11">
        <f t="shared" si="167"/>
        <v>0</v>
      </c>
      <c r="G501" s="11">
        <f t="shared" si="167"/>
        <v>0</v>
      </c>
      <c r="H501" s="11">
        <f t="shared" si="167"/>
        <v>0</v>
      </c>
      <c r="I501" s="11">
        <f t="shared" si="167"/>
        <v>0</v>
      </c>
      <c r="J501" s="11">
        <f t="shared" si="167"/>
        <v>0</v>
      </c>
      <c r="K501" s="11">
        <f t="shared" si="167"/>
        <v>0</v>
      </c>
      <c r="L501" s="11">
        <f t="shared" si="167"/>
        <v>0</v>
      </c>
      <c r="M501" s="11">
        <f t="shared" si="167"/>
        <v>0</v>
      </c>
      <c r="N501" s="11">
        <f t="shared" si="167"/>
        <v>0</v>
      </c>
      <c r="O501" s="10"/>
    </row>
    <row r="502" spans="1:25" s="18" customFormat="1" ht="10.5" hidden="1" customHeight="1" x14ac:dyDescent="0.2">
      <c r="A502" s="22" t="s">
        <v>12</v>
      </c>
      <c r="B502" s="21" t="s">
        <v>11</v>
      </c>
      <c r="C502" s="20">
        <f t="shared" ref="C502:N502" si="168">C503+C504+C505</f>
        <v>0</v>
      </c>
      <c r="D502" s="20">
        <f t="shared" si="168"/>
        <v>0</v>
      </c>
      <c r="E502" s="20">
        <f t="shared" si="168"/>
        <v>0</v>
      </c>
      <c r="F502" s="20">
        <f t="shared" si="168"/>
        <v>0</v>
      </c>
      <c r="G502" s="20">
        <f t="shared" si="168"/>
        <v>0</v>
      </c>
      <c r="H502" s="20">
        <f t="shared" si="168"/>
        <v>0</v>
      </c>
      <c r="I502" s="20">
        <f t="shared" si="168"/>
        <v>0</v>
      </c>
      <c r="J502" s="20">
        <f t="shared" si="168"/>
        <v>0</v>
      </c>
      <c r="K502" s="20">
        <f t="shared" si="168"/>
        <v>0</v>
      </c>
      <c r="L502" s="20">
        <f t="shared" si="168"/>
        <v>0</v>
      </c>
      <c r="M502" s="20">
        <f t="shared" si="168"/>
        <v>0</v>
      </c>
      <c r="N502" s="20">
        <f t="shared" si="168"/>
        <v>0</v>
      </c>
      <c r="O502" s="19"/>
    </row>
    <row r="503" spans="1:25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5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5" ht="13.5" hidden="1" customHeight="1" x14ac:dyDescent="0.2">
      <c r="A505" s="591" t="s">
        <v>6</v>
      </c>
      <c r="B505" s="592" t="s">
        <v>5</v>
      </c>
      <c r="C505" s="593"/>
      <c r="D505" s="15"/>
      <c r="E505" s="15">
        <f>C505+D505</f>
        <v>0</v>
      </c>
      <c r="F505" s="593">
        <f>G505+H505+I505+J505</f>
        <v>0</v>
      </c>
      <c r="G505" s="593"/>
      <c r="H505" s="593"/>
      <c r="I505" s="593"/>
      <c r="J505" s="593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5" s="8" customFormat="1" ht="13.5" thickBot="1" x14ac:dyDescent="0.25">
      <c r="A506" s="817" t="s">
        <v>4</v>
      </c>
      <c r="B506" s="818" t="s">
        <v>3</v>
      </c>
      <c r="C506" s="819">
        <f t="shared" ref="C506:K506" si="169">C13-C203</f>
        <v>-482</v>
      </c>
      <c r="D506" s="582">
        <f t="shared" si="169"/>
        <v>0</v>
      </c>
      <c r="E506" s="836">
        <f t="shared" si="169"/>
        <v>-482</v>
      </c>
      <c r="F506" s="820">
        <f t="shared" si="169"/>
        <v>-482</v>
      </c>
      <c r="G506" s="812">
        <f t="shared" si="169"/>
        <v>-128</v>
      </c>
      <c r="H506" s="812">
        <f t="shared" si="169"/>
        <v>-262</v>
      </c>
      <c r="I506" s="812">
        <f t="shared" si="169"/>
        <v>-39</v>
      </c>
      <c r="J506" s="810">
        <f t="shared" si="169"/>
        <v>-53</v>
      </c>
      <c r="K506" s="565">
        <f t="shared" si="169"/>
        <v>-75</v>
      </c>
      <c r="L506" s="11">
        <v>0</v>
      </c>
      <c r="M506" s="11">
        <f>M13-M203</f>
        <v>0</v>
      </c>
      <c r="N506" s="11">
        <f>N13-N203</f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  <c r="Y506" s="397"/>
    </row>
    <row r="507" spans="1:25" x14ac:dyDescent="0.2">
      <c r="A507" s="7" t="s">
        <v>2</v>
      </c>
      <c r="Q507" s="239"/>
      <c r="R507" s="239"/>
      <c r="S507" s="239"/>
    </row>
    <row r="508" spans="1:25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5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5" x14ac:dyDescent="0.2">
      <c r="F510" s="229"/>
      <c r="I510" s="1068"/>
      <c r="J510" s="1068"/>
      <c r="K510" s="1068"/>
      <c r="L510" s="1068"/>
      <c r="M510" s="1068"/>
    </row>
    <row r="511" spans="1:25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85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D511"/>
  <sheetViews>
    <sheetView zoomScale="98" zoomScaleNormal="98" workbookViewId="0">
      <pane ySplit="12" topLeftCell="A13" activePane="bottomLeft" state="frozen"/>
      <selection pane="bottomLeft" activeCell="C1" sqref="C1:J3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10.140625" style="3" customWidth="1"/>
    <col min="4" max="4" width="7.42578125" style="3" customWidth="1"/>
    <col min="5" max="5" width="9.7109375" style="3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28515625" style="3" customWidth="1"/>
    <col min="11" max="12" width="0.140625" style="3" hidden="1" customWidth="1"/>
    <col min="13" max="13" width="20.140625" style="3" hidden="1" customWidth="1"/>
    <col min="14" max="14" width="17" style="3" hidden="1" customWidth="1"/>
    <col min="15" max="15" width="19.5703125" style="2" hidden="1" customWidth="1"/>
    <col min="16" max="16" width="14" style="1" hidden="1" customWidth="1"/>
    <col min="17" max="17" width="16.5703125" style="1" hidden="1" customWidth="1"/>
    <col min="18" max="18" width="11.85546875" style="1" hidden="1" customWidth="1"/>
    <col min="19" max="19" width="14.85546875" style="1" hidden="1" customWidth="1"/>
    <col min="20" max="20" width="8.5703125" style="1" hidden="1" customWidth="1"/>
    <col min="21" max="22" width="9.140625" style="1" hidden="1" customWidth="1"/>
    <col min="23" max="23" width="0.28515625" style="1" hidden="1" customWidth="1"/>
    <col min="24" max="24" width="9.140625" style="1" hidden="1" customWidth="1"/>
    <col min="25" max="25" width="2.28515625" style="1" hidden="1" customWidth="1"/>
    <col min="26" max="26" width="9.140625" style="1" hidden="1" customWidth="1"/>
    <col min="27" max="27" width="0.140625" style="1" hidden="1" customWidth="1"/>
    <col min="28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1017</v>
      </c>
      <c r="C2" s="1068" t="s">
        <v>856</v>
      </c>
      <c r="D2" s="1068"/>
      <c r="E2" s="1068"/>
      <c r="F2" s="93"/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843"/>
      <c r="H3" s="1068" t="s">
        <v>1007</v>
      </c>
      <c r="I3" s="1068"/>
      <c r="J3" s="1068"/>
      <c r="L3" s="843"/>
      <c r="M3" s="843"/>
      <c r="N3" s="843"/>
      <c r="Q3" s="286"/>
    </row>
    <row r="4" spans="1:27" x14ac:dyDescent="0.2">
      <c r="A4" s="96" t="s">
        <v>958</v>
      </c>
      <c r="B4" s="142" t="s">
        <v>958</v>
      </c>
      <c r="G4" s="843"/>
      <c r="H4" s="843"/>
      <c r="I4" s="843"/>
      <c r="J4" s="93"/>
      <c r="L4" s="843"/>
      <c r="M4" s="843"/>
      <c r="N4" s="843"/>
      <c r="Q4" s="286"/>
      <c r="S4" s="1" t="s">
        <v>958</v>
      </c>
    </row>
    <row r="5" spans="1:27" x14ac:dyDescent="0.2">
      <c r="A5" s="96"/>
      <c r="G5" s="843"/>
      <c r="H5" s="843"/>
      <c r="I5" s="843"/>
      <c r="J5" s="93"/>
      <c r="L5" s="843"/>
      <c r="M5" s="843"/>
      <c r="N5" s="843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7" s="8" customFormat="1" ht="13.5" thickBot="1" x14ac:dyDescent="0.25">
      <c r="A9" s="95" t="s">
        <v>1018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7" s="8" customFormat="1" x14ac:dyDescent="0.2">
      <c r="A10" s="1089" t="s">
        <v>853</v>
      </c>
      <c r="B10" s="1091" t="s">
        <v>852</v>
      </c>
      <c r="C10" s="1093" t="s">
        <v>978</v>
      </c>
      <c r="D10" s="1077"/>
      <c r="E10" s="1077"/>
      <c r="F10" s="1094"/>
      <c r="G10" s="1095"/>
      <c r="H10" s="1095"/>
      <c r="I10" s="1095"/>
      <c r="J10" s="1093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7" s="8" customFormat="1" ht="48" customHeight="1" x14ac:dyDescent="0.2">
      <c r="A11" s="1090"/>
      <c r="B11" s="1092"/>
      <c r="C11" s="543" t="s">
        <v>851</v>
      </c>
      <c r="D11" s="539" t="s">
        <v>956</v>
      </c>
      <c r="E11" s="538" t="s">
        <v>850</v>
      </c>
      <c r="F11" s="844" t="s">
        <v>960</v>
      </c>
      <c r="G11" s="90" t="s">
        <v>849</v>
      </c>
      <c r="H11" s="369" t="s">
        <v>848</v>
      </c>
      <c r="I11" s="369" t="s">
        <v>847</v>
      </c>
      <c r="J11" s="543" t="s">
        <v>846</v>
      </c>
      <c r="K11" s="541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  <c r="Y11" s="397"/>
      <c r="Z11" s="369"/>
      <c r="AA11" s="369"/>
    </row>
    <row r="12" spans="1:27" s="8" customFormat="1" x14ac:dyDescent="0.2">
      <c r="A12" s="844">
        <v>1</v>
      </c>
      <c r="B12" s="845" t="s">
        <v>844</v>
      </c>
      <c r="C12" s="543">
        <v>3</v>
      </c>
      <c r="D12" s="540">
        <v>4</v>
      </c>
      <c r="E12" s="538">
        <v>5</v>
      </c>
      <c r="F12" s="844">
        <v>3</v>
      </c>
      <c r="G12" s="90">
        <v>4</v>
      </c>
      <c r="H12" s="369">
        <v>5</v>
      </c>
      <c r="I12" s="369">
        <v>5</v>
      </c>
      <c r="J12" s="543">
        <v>7</v>
      </c>
      <c r="K12" s="541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846">
        <v>8</v>
      </c>
      <c r="S12" s="846">
        <v>9</v>
      </c>
      <c r="T12" s="846">
        <v>10</v>
      </c>
      <c r="Y12" s="397"/>
    </row>
    <row r="13" spans="1:27" s="8" customFormat="1" x14ac:dyDescent="0.2">
      <c r="A13" s="838" t="s">
        <v>843</v>
      </c>
      <c r="B13" s="88" t="s">
        <v>842</v>
      </c>
      <c r="C13" s="839">
        <f t="shared" ref="C13:X13" si="0">C14+C63+C67+C77+C105+C167</f>
        <v>17782.080000000002</v>
      </c>
      <c r="D13" s="544">
        <f t="shared" si="0"/>
        <v>90</v>
      </c>
      <c r="E13" s="821">
        <f t="shared" si="0"/>
        <v>17872.080000000002</v>
      </c>
      <c r="F13" s="840">
        <f t="shared" si="0"/>
        <v>17872.080000000002</v>
      </c>
      <c r="G13" s="454">
        <f t="shared" si="0"/>
        <v>3931</v>
      </c>
      <c r="H13" s="454">
        <f t="shared" si="0"/>
        <v>5360.08</v>
      </c>
      <c r="I13" s="454">
        <f t="shared" si="0"/>
        <v>4161</v>
      </c>
      <c r="J13" s="841">
        <f t="shared" si="0"/>
        <v>4420</v>
      </c>
      <c r="K13" s="547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86">
        <f t="shared" si="0"/>
        <v>0</v>
      </c>
      <c r="P13" s="86">
        <f t="shared" si="0"/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  <c r="U13" s="86">
        <f t="shared" si="0"/>
        <v>9291.08</v>
      </c>
      <c r="V13" s="86">
        <f t="shared" si="0"/>
        <v>0</v>
      </c>
      <c r="W13" s="86">
        <f t="shared" si="0"/>
        <v>0</v>
      </c>
      <c r="X13" s="414">
        <f t="shared" si="0"/>
        <v>0</v>
      </c>
      <c r="Y13" s="86"/>
      <c r="Z13" s="529"/>
      <c r="AA13" s="517"/>
    </row>
    <row r="14" spans="1:27" s="8" customFormat="1" x14ac:dyDescent="0.2">
      <c r="A14" s="644" t="s">
        <v>841</v>
      </c>
      <c r="B14" s="68" t="s">
        <v>840</v>
      </c>
      <c r="C14" s="645">
        <f t="shared" ref="C14:N14" si="1">C15+C20</f>
        <v>5561</v>
      </c>
      <c r="D14" s="545">
        <f t="shared" si="1"/>
        <v>590</v>
      </c>
      <c r="E14" s="822">
        <f t="shared" si="1"/>
        <v>6151</v>
      </c>
      <c r="F14" s="649">
        <f t="shared" si="1"/>
        <v>6151</v>
      </c>
      <c r="G14" s="426">
        <f t="shared" si="1"/>
        <v>1595</v>
      </c>
      <c r="H14" s="426">
        <f t="shared" si="1"/>
        <v>1385</v>
      </c>
      <c r="I14" s="426">
        <f t="shared" si="1"/>
        <v>1525</v>
      </c>
      <c r="J14" s="650">
        <f t="shared" si="1"/>
        <v>1646</v>
      </c>
      <c r="K14" s="546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  <c r="Y14" s="397"/>
    </row>
    <row r="15" spans="1:27" s="8" customFormat="1" x14ac:dyDescent="0.2">
      <c r="A15" s="644" t="s">
        <v>839</v>
      </c>
      <c r="B15" s="68" t="s">
        <v>838</v>
      </c>
      <c r="C15" s="645">
        <f t="shared" ref="C15:N16" si="3">C16</f>
        <v>0</v>
      </c>
      <c r="D15" s="545">
        <f t="shared" si="3"/>
        <v>0</v>
      </c>
      <c r="E15" s="822">
        <f t="shared" si="3"/>
        <v>0</v>
      </c>
      <c r="F15" s="649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50">
        <f t="shared" si="3"/>
        <v>0</v>
      </c>
      <c r="K15" s="546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  <c r="Y15" s="397"/>
    </row>
    <row r="16" spans="1:27" s="8" customFormat="1" ht="13.5" thickBot="1" x14ac:dyDescent="0.25">
      <c r="A16" s="646" t="s">
        <v>837</v>
      </c>
      <c r="B16" s="647" t="s">
        <v>836</v>
      </c>
      <c r="C16" s="648">
        <f t="shared" si="3"/>
        <v>0</v>
      </c>
      <c r="D16" s="546">
        <f t="shared" si="3"/>
        <v>0</v>
      </c>
      <c r="E16" s="823">
        <f t="shared" si="3"/>
        <v>0</v>
      </c>
      <c r="F16" s="651">
        <f t="shared" si="3"/>
        <v>0</v>
      </c>
      <c r="G16" s="652">
        <f t="shared" si="3"/>
        <v>0</v>
      </c>
      <c r="H16" s="653">
        <f t="shared" si="3"/>
        <v>0</v>
      </c>
      <c r="I16" s="653">
        <f t="shared" si="3"/>
        <v>0</v>
      </c>
      <c r="J16" s="648">
        <f t="shared" si="3"/>
        <v>0</v>
      </c>
      <c r="K16" s="546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  <c r="Y16" s="397"/>
    </row>
    <row r="17" spans="1:25" s="8" customFormat="1" ht="13.5" hidden="1" thickBot="1" x14ac:dyDescent="0.25">
      <c r="A17" s="603" t="s">
        <v>835</v>
      </c>
      <c r="B17" s="604" t="s">
        <v>834</v>
      </c>
      <c r="C17" s="605">
        <f t="shared" ref="C17:N17" si="4">C18+C19</f>
        <v>0</v>
      </c>
      <c r="D17" s="67">
        <f t="shared" si="4"/>
        <v>0</v>
      </c>
      <c r="E17" s="67">
        <f t="shared" si="4"/>
        <v>0</v>
      </c>
      <c r="F17" s="605">
        <f t="shared" si="4"/>
        <v>0</v>
      </c>
      <c r="G17" s="605">
        <f t="shared" si="4"/>
        <v>0</v>
      </c>
      <c r="H17" s="605">
        <f t="shared" si="4"/>
        <v>0</v>
      </c>
      <c r="I17" s="605">
        <f t="shared" si="4"/>
        <v>0</v>
      </c>
      <c r="J17" s="605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5" ht="13.5" hidden="1" thickBot="1" x14ac:dyDescent="0.25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5" ht="13.5" hidden="1" thickBot="1" x14ac:dyDescent="0.25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5" s="8" customFormat="1" ht="13.5" hidden="1" thickBot="1" x14ac:dyDescent="0.25">
      <c r="A20" s="583" t="s">
        <v>829</v>
      </c>
      <c r="B20" s="584" t="s">
        <v>828</v>
      </c>
      <c r="C20" s="585">
        <f t="shared" ref="C20:N20" si="5">C21+C32</f>
        <v>5561</v>
      </c>
      <c r="D20" s="67">
        <f t="shared" si="5"/>
        <v>590</v>
      </c>
      <c r="E20" s="67">
        <f t="shared" si="5"/>
        <v>6151</v>
      </c>
      <c r="F20" s="585">
        <f t="shared" si="5"/>
        <v>6151</v>
      </c>
      <c r="G20" s="585">
        <f t="shared" si="5"/>
        <v>1595</v>
      </c>
      <c r="H20" s="585">
        <f t="shared" si="5"/>
        <v>1385</v>
      </c>
      <c r="I20" s="585">
        <f t="shared" si="5"/>
        <v>1525</v>
      </c>
      <c r="J20" s="585">
        <f t="shared" si="5"/>
        <v>1646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5" s="8" customFormat="1" x14ac:dyDescent="0.2">
      <c r="A21" s="654" t="s">
        <v>827</v>
      </c>
      <c r="B21" s="655" t="s">
        <v>826</v>
      </c>
      <c r="C21" s="656">
        <f t="shared" ref="C21:N21" si="6">C22+C30</f>
        <v>0</v>
      </c>
      <c r="D21" s="546">
        <f t="shared" si="6"/>
        <v>0</v>
      </c>
      <c r="E21" s="823">
        <f t="shared" si="6"/>
        <v>0</v>
      </c>
      <c r="F21" s="662">
        <f t="shared" si="6"/>
        <v>0</v>
      </c>
      <c r="G21" s="663">
        <f t="shared" si="6"/>
        <v>0</v>
      </c>
      <c r="H21" s="664">
        <f t="shared" si="6"/>
        <v>0</v>
      </c>
      <c r="I21" s="664">
        <f t="shared" si="6"/>
        <v>0</v>
      </c>
      <c r="J21" s="656">
        <f t="shared" si="6"/>
        <v>0</v>
      </c>
      <c r="K21" s="546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  <c r="Y21" s="397"/>
    </row>
    <row r="22" spans="1:25" s="8" customFormat="1" x14ac:dyDescent="0.2">
      <c r="A22" s="644" t="s">
        <v>825</v>
      </c>
      <c r="B22" s="68" t="s">
        <v>824</v>
      </c>
      <c r="C22" s="650">
        <f t="shared" ref="C22:N22" si="8">C23+C25+C28+C29</f>
        <v>0</v>
      </c>
      <c r="D22" s="546">
        <f t="shared" si="8"/>
        <v>0</v>
      </c>
      <c r="E22" s="823">
        <f t="shared" si="8"/>
        <v>0</v>
      </c>
      <c r="F22" s="665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50">
        <f t="shared" si="8"/>
        <v>0</v>
      </c>
      <c r="K22" s="546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  <c r="Y22" s="397"/>
    </row>
    <row r="23" spans="1:25" s="18" customFormat="1" x14ac:dyDescent="0.2">
      <c r="A23" s="657" t="s">
        <v>823</v>
      </c>
      <c r="B23" s="64" t="s">
        <v>822</v>
      </c>
      <c r="C23" s="658">
        <f t="shared" ref="C23:N23" si="9">C24</f>
        <v>0</v>
      </c>
      <c r="D23" s="548">
        <f t="shared" si="9"/>
        <v>0</v>
      </c>
      <c r="E23" s="824">
        <f t="shared" si="9"/>
        <v>0</v>
      </c>
      <c r="F23" s="666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58">
        <f t="shared" si="9"/>
        <v>0</v>
      </c>
      <c r="K23" s="548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  <c r="Y23" s="406"/>
    </row>
    <row r="24" spans="1:25" ht="13.5" thickBot="1" x14ac:dyDescent="0.25">
      <c r="A24" s="659" t="s">
        <v>821</v>
      </c>
      <c r="B24" s="660" t="s">
        <v>820</v>
      </c>
      <c r="C24" s="661">
        <v>0</v>
      </c>
      <c r="D24" s="549"/>
      <c r="E24" s="825">
        <f>C24+D24</f>
        <v>0</v>
      </c>
      <c r="F24" s="667">
        <f>G24+H24+I24+J24</f>
        <v>0</v>
      </c>
      <c r="G24" s="668">
        <v>0</v>
      </c>
      <c r="H24" s="669">
        <v>0</v>
      </c>
      <c r="I24" s="669">
        <v>0</v>
      </c>
      <c r="J24" s="661">
        <v>0</v>
      </c>
      <c r="K24" s="54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  <c r="Y24" s="399"/>
    </row>
    <row r="25" spans="1:25" s="18" customFormat="1" ht="13.5" hidden="1" thickBot="1" x14ac:dyDescent="0.25">
      <c r="A25" s="606" t="s">
        <v>819</v>
      </c>
      <c r="B25" s="607" t="s">
        <v>818</v>
      </c>
      <c r="C25" s="608">
        <f t="shared" ref="C25:N25" si="10">C26+C27</f>
        <v>0</v>
      </c>
      <c r="D25" s="63">
        <f t="shared" si="10"/>
        <v>0</v>
      </c>
      <c r="E25" s="63">
        <f t="shared" si="10"/>
        <v>0</v>
      </c>
      <c r="F25" s="608">
        <f t="shared" si="10"/>
        <v>0</v>
      </c>
      <c r="G25" s="608">
        <f t="shared" si="10"/>
        <v>0</v>
      </c>
      <c r="H25" s="608">
        <f t="shared" si="10"/>
        <v>0</v>
      </c>
      <c r="I25" s="608">
        <f t="shared" si="10"/>
        <v>0</v>
      </c>
      <c r="J25" s="608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5" ht="26.25" hidden="1" thickBot="1" x14ac:dyDescent="0.25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t="26.25" hidden="1" thickBot="1" x14ac:dyDescent="0.25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5" ht="13.5" hidden="1" thickBot="1" x14ac:dyDescent="0.25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5" ht="13.5" hidden="1" thickBot="1" x14ac:dyDescent="0.25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5" s="8" customFormat="1" ht="13.5" hidden="1" thickBot="1" x14ac:dyDescent="0.25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5" ht="13.5" hidden="1" thickBot="1" x14ac:dyDescent="0.25">
      <c r="A31" s="586" t="s">
        <v>807</v>
      </c>
      <c r="B31" s="587" t="s">
        <v>806</v>
      </c>
      <c r="C31" s="588"/>
      <c r="D31" s="59"/>
      <c r="E31" s="59">
        <f>C31+D31</f>
        <v>0</v>
      </c>
      <c r="F31" s="588">
        <f>G31+H31+I31+J31</f>
        <v>0</v>
      </c>
      <c r="G31" s="588"/>
      <c r="H31" s="588"/>
      <c r="I31" s="588"/>
      <c r="J31" s="588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5" s="8" customFormat="1" x14ac:dyDescent="0.2">
      <c r="A32" s="654" t="s">
        <v>805</v>
      </c>
      <c r="B32" s="655" t="s">
        <v>804</v>
      </c>
      <c r="C32" s="656">
        <f t="shared" ref="C32:N32" si="12">C33+C48+C50+C52+C58</f>
        <v>5561</v>
      </c>
      <c r="D32" s="545">
        <f t="shared" si="12"/>
        <v>590</v>
      </c>
      <c r="E32" s="823">
        <f t="shared" si="12"/>
        <v>6151</v>
      </c>
      <c r="F32" s="662">
        <f t="shared" si="12"/>
        <v>6151</v>
      </c>
      <c r="G32" s="663">
        <f t="shared" si="12"/>
        <v>1595</v>
      </c>
      <c r="H32" s="673">
        <f t="shared" si="12"/>
        <v>1385</v>
      </c>
      <c r="I32" s="673">
        <f t="shared" si="12"/>
        <v>1525</v>
      </c>
      <c r="J32" s="674">
        <f t="shared" si="12"/>
        <v>1646</v>
      </c>
      <c r="K32" s="546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" si="13">Q32+R32+S32+T32</f>
        <v>0</v>
      </c>
      <c r="Q32" s="395"/>
      <c r="R32" s="395"/>
      <c r="S32" s="395"/>
      <c r="T32" s="475"/>
      <c r="U32" s="397"/>
      <c r="Y32" s="397"/>
    </row>
    <row r="33" spans="1:27" s="8" customFormat="1" ht="15.75" customHeight="1" thickBot="1" x14ac:dyDescent="0.25">
      <c r="A33" s="670" t="s">
        <v>803</v>
      </c>
      <c r="B33" s="671" t="s">
        <v>802</v>
      </c>
      <c r="C33" s="672">
        <f t="shared" ref="C33:X33" si="14">C34+C35+C36+C37+C38+C39+C40+C41+C42+C43+C44+C45+C46+C47</f>
        <v>5561</v>
      </c>
      <c r="D33" s="550">
        <f t="shared" si="14"/>
        <v>590</v>
      </c>
      <c r="E33" s="826">
        <f t="shared" si="14"/>
        <v>6151</v>
      </c>
      <c r="F33" s="675">
        <f t="shared" si="14"/>
        <v>6151</v>
      </c>
      <c r="G33" s="676">
        <f t="shared" si="14"/>
        <v>1595</v>
      </c>
      <c r="H33" s="677">
        <f t="shared" si="14"/>
        <v>1385</v>
      </c>
      <c r="I33" s="677">
        <f t="shared" si="14"/>
        <v>1525</v>
      </c>
      <c r="J33" s="678">
        <f t="shared" si="14"/>
        <v>1646</v>
      </c>
      <c r="K33" s="550">
        <f t="shared" si="14"/>
        <v>0</v>
      </c>
      <c r="L33" s="227">
        <f t="shared" si="14"/>
        <v>6040</v>
      </c>
      <c r="M33" s="227">
        <f t="shared" si="14"/>
        <v>6005</v>
      </c>
      <c r="N33" s="227">
        <f t="shared" si="14"/>
        <v>5970</v>
      </c>
      <c r="O33" s="227">
        <f t="shared" si="14"/>
        <v>14</v>
      </c>
      <c r="P33" s="227">
        <f t="shared" si="14"/>
        <v>0</v>
      </c>
      <c r="Q33" s="227">
        <f t="shared" si="14"/>
        <v>0</v>
      </c>
      <c r="R33" s="227">
        <f t="shared" si="14"/>
        <v>0</v>
      </c>
      <c r="S33" s="227">
        <f t="shared" si="14"/>
        <v>0</v>
      </c>
      <c r="T33" s="227">
        <f t="shared" si="14"/>
        <v>5587</v>
      </c>
      <c r="U33" s="227">
        <f t="shared" si="14"/>
        <v>2314</v>
      </c>
      <c r="V33" s="227">
        <f t="shared" si="14"/>
        <v>0</v>
      </c>
      <c r="W33" s="227">
        <f t="shared" si="14"/>
        <v>0</v>
      </c>
      <c r="X33" s="519" t="e">
        <f t="shared" si="14"/>
        <v>#VALUE!</v>
      </c>
      <c r="Y33" s="227"/>
    </row>
    <row r="34" spans="1:27" ht="13.5" hidden="1" thickBot="1" x14ac:dyDescent="0.25">
      <c r="A34" s="609" t="s">
        <v>801</v>
      </c>
      <c r="B34" s="610" t="s">
        <v>800</v>
      </c>
      <c r="C34" s="611"/>
      <c r="D34" s="59"/>
      <c r="E34" s="59">
        <f t="shared" ref="E34:E47" si="15">C34+D34</f>
        <v>0</v>
      </c>
      <c r="F34" s="611">
        <f t="shared" ref="F34:F47" si="16">G34+H34+I34+J34</f>
        <v>0</v>
      </c>
      <c r="G34" s="611"/>
      <c r="H34" s="611"/>
      <c r="I34" s="611"/>
      <c r="J34" s="611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7" s="31" customFormat="1" ht="13.5" thickBot="1" x14ac:dyDescent="0.25">
      <c r="A35" s="865" t="s">
        <v>799</v>
      </c>
      <c r="B35" s="866" t="s">
        <v>798</v>
      </c>
      <c r="C35" s="867">
        <v>107</v>
      </c>
      <c r="D35" s="855">
        <v>40</v>
      </c>
      <c r="E35" s="868">
        <f t="shared" si="15"/>
        <v>147</v>
      </c>
      <c r="F35" s="869">
        <f t="shared" si="16"/>
        <v>147</v>
      </c>
      <c r="G35" s="870">
        <v>25</v>
      </c>
      <c r="H35" s="871">
        <v>35</v>
      </c>
      <c r="I35" s="871">
        <v>25</v>
      </c>
      <c r="J35" s="878">
        <v>62</v>
      </c>
      <c r="K35" s="552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  <c r="Y35" s="500"/>
    </row>
    <row r="36" spans="1:27" ht="13.5" hidden="1" thickBot="1" x14ac:dyDescent="0.25">
      <c r="A36" s="612" t="s">
        <v>797</v>
      </c>
      <c r="B36" s="613" t="s">
        <v>796</v>
      </c>
      <c r="C36" s="614"/>
      <c r="D36" s="59"/>
      <c r="E36" s="59">
        <f t="shared" si="15"/>
        <v>0</v>
      </c>
      <c r="F36" s="614">
        <f t="shared" si="16"/>
        <v>0</v>
      </c>
      <c r="G36" s="614"/>
      <c r="H36" s="614"/>
      <c r="I36" s="614"/>
      <c r="J36" s="614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7" ht="13.5" hidden="1" thickBot="1" x14ac:dyDescent="0.25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7" ht="13.5" hidden="1" thickBot="1" x14ac:dyDescent="0.25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7" ht="13.5" hidden="1" thickBot="1" x14ac:dyDescent="0.25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t="26.25" hidden="1" thickBot="1" x14ac:dyDescent="0.25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t="13.5" hidden="1" thickBot="1" x14ac:dyDescent="0.25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ht="13.5" hidden="1" thickBot="1" x14ac:dyDescent="0.25">
      <c r="A42" s="586" t="s">
        <v>785</v>
      </c>
      <c r="B42" s="587" t="s">
        <v>784</v>
      </c>
      <c r="C42" s="588"/>
      <c r="D42" s="59"/>
      <c r="E42" s="59">
        <f t="shared" si="15"/>
        <v>0</v>
      </c>
      <c r="F42" s="588">
        <f t="shared" si="16"/>
        <v>0</v>
      </c>
      <c r="G42" s="588"/>
      <c r="H42" s="588"/>
      <c r="I42" s="588"/>
      <c r="J42" s="588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7" s="31" customFormat="1" x14ac:dyDescent="0.2">
      <c r="A43" s="872" t="s">
        <v>783</v>
      </c>
      <c r="B43" s="873" t="s">
        <v>782</v>
      </c>
      <c r="C43" s="874">
        <v>4414</v>
      </c>
      <c r="D43" s="855">
        <v>550</v>
      </c>
      <c r="E43" s="868">
        <f t="shared" si="15"/>
        <v>4964</v>
      </c>
      <c r="F43" s="875">
        <f t="shared" si="16"/>
        <v>4964</v>
      </c>
      <c r="G43" s="876">
        <v>1200</v>
      </c>
      <c r="H43" s="857">
        <v>1000</v>
      </c>
      <c r="I43" s="857">
        <v>1180</v>
      </c>
      <c r="J43" s="877">
        <v>1584</v>
      </c>
      <c r="K43" s="552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  <c r="Y43" s="500"/>
      <c r="Z43" s="530"/>
      <c r="AA43" s="428"/>
    </row>
    <row r="44" spans="1:27" s="31" customFormat="1" ht="13.5" thickBot="1" x14ac:dyDescent="0.25">
      <c r="A44" s="689" t="s">
        <v>1003</v>
      </c>
      <c r="B44" s="690" t="s">
        <v>780</v>
      </c>
      <c r="C44" s="691">
        <v>1040</v>
      </c>
      <c r="D44" s="555"/>
      <c r="E44" s="827">
        <f t="shared" si="15"/>
        <v>1040</v>
      </c>
      <c r="F44" s="696">
        <f t="shared" si="16"/>
        <v>1040</v>
      </c>
      <c r="G44" s="697">
        <v>370</v>
      </c>
      <c r="H44" s="698">
        <v>350</v>
      </c>
      <c r="I44" s="698">
        <v>320</v>
      </c>
      <c r="J44" s="699">
        <v>0</v>
      </c>
      <c r="K44" s="552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  <c r="Y44" s="500"/>
    </row>
    <row r="45" spans="1:27" ht="26.25" hidden="1" thickBot="1" x14ac:dyDescent="0.25">
      <c r="A45" s="612" t="s">
        <v>779</v>
      </c>
      <c r="B45" s="613" t="s">
        <v>778</v>
      </c>
      <c r="C45" s="614"/>
      <c r="D45" s="59"/>
      <c r="E45" s="59">
        <f t="shared" si="15"/>
        <v>0</v>
      </c>
      <c r="F45" s="614">
        <f t="shared" si="16"/>
        <v>0</v>
      </c>
      <c r="G45" s="614"/>
      <c r="H45" s="614"/>
      <c r="I45" s="614"/>
      <c r="J45" s="614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ht="13.5" hidden="1" thickBot="1" x14ac:dyDescent="0.25">
      <c r="A46" s="586" t="s">
        <v>777</v>
      </c>
      <c r="B46" s="587" t="s">
        <v>776</v>
      </c>
      <c r="C46" s="588"/>
      <c r="D46" s="59"/>
      <c r="E46" s="59">
        <f t="shared" si="15"/>
        <v>0</v>
      </c>
      <c r="F46" s="588">
        <f t="shared" si="16"/>
        <v>0</v>
      </c>
      <c r="G46" s="588"/>
      <c r="H46" s="588"/>
      <c r="I46" s="588"/>
      <c r="J46" s="588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7" s="31" customFormat="1" ht="13.5" thickBot="1" x14ac:dyDescent="0.25">
      <c r="A47" s="700" t="s">
        <v>775</v>
      </c>
      <c r="B47" s="701" t="s">
        <v>774</v>
      </c>
      <c r="C47" s="681">
        <v>0</v>
      </c>
      <c r="D47" s="555"/>
      <c r="E47" s="827">
        <f t="shared" si="15"/>
        <v>0</v>
      </c>
      <c r="F47" s="702">
        <f t="shared" si="16"/>
        <v>0</v>
      </c>
      <c r="G47" s="683">
        <v>0</v>
      </c>
      <c r="H47" s="684">
        <v>0</v>
      </c>
      <c r="I47" s="684">
        <v>0</v>
      </c>
      <c r="J47" s="685">
        <v>0</v>
      </c>
      <c r="K47" s="552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  <c r="Y47" s="233"/>
    </row>
    <row r="48" spans="1:27" s="8" customFormat="1" ht="13.5" hidden="1" thickBot="1" x14ac:dyDescent="0.25">
      <c r="A48" s="603" t="s">
        <v>773</v>
      </c>
      <c r="B48" s="604" t="s">
        <v>772</v>
      </c>
      <c r="C48" s="605">
        <f t="shared" ref="C48:N48" si="18">C49</f>
        <v>0</v>
      </c>
      <c r="D48" s="67">
        <f t="shared" si="18"/>
        <v>0</v>
      </c>
      <c r="E48" s="67">
        <f t="shared" si="18"/>
        <v>0</v>
      </c>
      <c r="F48" s="605">
        <f t="shared" si="18"/>
        <v>0</v>
      </c>
      <c r="G48" s="605">
        <f t="shared" si="18"/>
        <v>0</v>
      </c>
      <c r="H48" s="605">
        <f t="shared" si="18"/>
        <v>0</v>
      </c>
      <c r="I48" s="605">
        <f t="shared" si="18"/>
        <v>0</v>
      </c>
      <c r="J48" s="605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5" ht="13.5" hidden="1" thickBot="1" x14ac:dyDescent="0.25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t="13.5" hidden="1" thickBot="1" x14ac:dyDescent="0.25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5" ht="13.5" hidden="1" thickBot="1" x14ac:dyDescent="0.25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8" customFormat="1" ht="13.5" hidden="1" thickBot="1" x14ac:dyDescent="0.25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5" ht="13.5" hidden="1" thickBot="1" x14ac:dyDescent="0.25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5" s="18" customFormat="1" ht="26.25" hidden="1" thickBot="1" x14ac:dyDescent="0.25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5" ht="26.25" hidden="1" thickBot="1" x14ac:dyDescent="0.25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5" ht="26.25" hidden="1" thickBot="1" x14ac:dyDescent="0.25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5" ht="13.5" hidden="1" thickBot="1" x14ac:dyDescent="0.25">
      <c r="A57" s="586" t="s">
        <v>755</v>
      </c>
      <c r="B57" s="587" t="s">
        <v>754</v>
      </c>
      <c r="C57" s="588"/>
      <c r="D57" s="59"/>
      <c r="E57" s="59">
        <f>C57+D57</f>
        <v>0</v>
      </c>
      <c r="F57" s="588">
        <f>G57+H57+I57+J57</f>
        <v>0</v>
      </c>
      <c r="G57" s="588"/>
      <c r="H57" s="588"/>
      <c r="I57" s="588"/>
      <c r="J57" s="588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8" customFormat="1" ht="11.25" customHeight="1" thickBot="1" x14ac:dyDescent="0.25">
      <c r="A58" s="679" t="s">
        <v>753</v>
      </c>
      <c r="B58" s="680" t="s">
        <v>752</v>
      </c>
      <c r="C58" s="703">
        <f t="shared" ref="C58:N58" si="22">C59+C60+C61+C62</f>
        <v>0</v>
      </c>
      <c r="D58" s="550">
        <f t="shared" si="22"/>
        <v>0</v>
      </c>
      <c r="E58" s="826">
        <f t="shared" si="22"/>
        <v>0</v>
      </c>
      <c r="F58" s="704">
        <f t="shared" si="22"/>
        <v>0</v>
      </c>
      <c r="G58" s="705">
        <f t="shared" si="22"/>
        <v>0</v>
      </c>
      <c r="H58" s="706">
        <f t="shared" si="22"/>
        <v>0</v>
      </c>
      <c r="I58" s="706">
        <f t="shared" si="22"/>
        <v>0</v>
      </c>
      <c r="J58" s="707">
        <f t="shared" si="22"/>
        <v>0</v>
      </c>
      <c r="K58" s="546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  <c r="Y58" s="397"/>
    </row>
    <row r="59" spans="1:25" ht="13.5" hidden="1" thickBot="1" x14ac:dyDescent="0.25">
      <c r="A59" s="609" t="s">
        <v>751</v>
      </c>
      <c r="B59" s="610" t="s">
        <v>750</v>
      </c>
      <c r="C59" s="611"/>
      <c r="D59" s="59"/>
      <c r="E59" s="59">
        <f>C59+D59</f>
        <v>0</v>
      </c>
      <c r="F59" s="611">
        <f>G59+H59+I59+J59</f>
        <v>0</v>
      </c>
      <c r="G59" s="611"/>
      <c r="H59" s="611"/>
      <c r="I59" s="611"/>
      <c r="J59" s="611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5" s="31" customFormat="1" ht="10.5" customHeight="1" x14ac:dyDescent="0.2">
      <c r="A60" s="852" t="s">
        <v>749</v>
      </c>
      <c r="B60" s="853" t="s">
        <v>748</v>
      </c>
      <c r="C60" s="854">
        <v>-10</v>
      </c>
      <c r="D60" s="855">
        <v>10</v>
      </c>
      <c r="E60" s="856">
        <f>C60+D60</f>
        <v>0</v>
      </c>
      <c r="F60" s="744">
        <f>G60+H60+I60+J60</f>
        <v>0</v>
      </c>
      <c r="G60" s="857">
        <v>0</v>
      </c>
      <c r="H60" s="857">
        <v>-10</v>
      </c>
      <c r="I60" s="745">
        <v>0</v>
      </c>
      <c r="J60" s="746">
        <v>10</v>
      </c>
      <c r="K60" s="552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  <c r="Y60" s="500"/>
    </row>
    <row r="61" spans="1:25" s="31" customFormat="1" ht="11.25" customHeight="1" thickBot="1" x14ac:dyDescent="0.25">
      <c r="A61" s="858" t="s">
        <v>747</v>
      </c>
      <c r="B61" s="859" t="s">
        <v>746</v>
      </c>
      <c r="C61" s="860">
        <v>10</v>
      </c>
      <c r="D61" s="855">
        <v>-10</v>
      </c>
      <c r="E61" s="856">
        <f>C61+D61</f>
        <v>0</v>
      </c>
      <c r="F61" s="861">
        <f>G61+H61+I61+J61</f>
        <v>0</v>
      </c>
      <c r="G61" s="862">
        <v>0</v>
      </c>
      <c r="H61" s="862">
        <v>10</v>
      </c>
      <c r="I61" s="863">
        <v>0</v>
      </c>
      <c r="J61" s="864">
        <v>-10</v>
      </c>
      <c r="K61" s="552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  <c r="Y61" s="500"/>
    </row>
    <row r="62" spans="1:25" ht="13.5" hidden="1" thickBot="1" x14ac:dyDescent="0.25">
      <c r="A62" s="612" t="s">
        <v>745</v>
      </c>
      <c r="B62" s="613" t="s">
        <v>744</v>
      </c>
      <c r="C62" s="614"/>
      <c r="D62" s="59"/>
      <c r="E62" s="59">
        <f>C62+D62</f>
        <v>0</v>
      </c>
      <c r="F62" s="614">
        <f>G62+H62+I62+J62</f>
        <v>0</v>
      </c>
      <c r="G62" s="614"/>
      <c r="H62" s="614"/>
      <c r="I62" s="614"/>
      <c r="J62" s="614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5" s="8" customFormat="1" ht="13.5" hidden="1" thickBot="1" x14ac:dyDescent="0.25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5" s="8" customFormat="1" ht="13.5" hidden="1" thickBot="1" x14ac:dyDescent="0.25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5" ht="13.5" hidden="1" thickBot="1" x14ac:dyDescent="0.25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5" ht="13.5" hidden="1" thickBot="1" x14ac:dyDescent="0.25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5" s="8" customFormat="1" ht="13.5" hidden="1" thickBot="1" x14ac:dyDescent="0.25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5" s="8" customFormat="1" ht="13.5" hidden="1" thickBot="1" x14ac:dyDescent="0.25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5" s="18" customFormat="1" ht="26.25" hidden="1" thickBot="1" x14ac:dyDescent="0.25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5" ht="26.25" hidden="1" thickBot="1" x14ac:dyDescent="0.25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5" ht="26.25" hidden="1" thickBot="1" x14ac:dyDescent="0.25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5" ht="13.5" hidden="1" thickBot="1" x14ac:dyDescent="0.25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5" s="8" customFormat="1" ht="13.5" hidden="1" thickBot="1" x14ac:dyDescent="0.25">
      <c r="A73" s="583" t="s">
        <v>723</v>
      </c>
      <c r="B73" s="584" t="s">
        <v>722</v>
      </c>
      <c r="C73" s="585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585">
        <f t="shared" si="29"/>
        <v>0</v>
      </c>
      <c r="G73" s="585">
        <f t="shared" si="29"/>
        <v>0</v>
      </c>
      <c r="H73" s="585">
        <f t="shared" si="29"/>
        <v>0</v>
      </c>
      <c r="I73" s="585">
        <f t="shared" si="29"/>
        <v>0</v>
      </c>
      <c r="J73" s="585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5" ht="12" customHeight="1" thickBot="1" x14ac:dyDescent="0.25">
      <c r="A74" s="700" t="s">
        <v>721</v>
      </c>
      <c r="B74" s="701" t="s">
        <v>720</v>
      </c>
      <c r="C74" s="681"/>
      <c r="D74" s="555"/>
      <c r="E74" s="827">
        <f>C74+D74</f>
        <v>0</v>
      </c>
      <c r="F74" s="714">
        <f>G74+H74+I74+J74</f>
        <v>0</v>
      </c>
      <c r="G74" s="715"/>
      <c r="H74" s="715"/>
      <c r="I74" s="715"/>
      <c r="J74" s="681"/>
      <c r="K74" s="54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  <c r="Y74" s="399"/>
    </row>
    <row r="75" spans="1:25" ht="0.75" hidden="1" customHeight="1" x14ac:dyDescent="0.2">
      <c r="A75" s="612" t="s">
        <v>719</v>
      </c>
      <c r="B75" s="613" t="s">
        <v>718</v>
      </c>
      <c r="C75" s="614"/>
      <c r="D75" s="59"/>
      <c r="E75" s="59">
        <f>C75+D75</f>
        <v>0</v>
      </c>
      <c r="F75" s="614">
        <f>G75+H75+I75+J75</f>
        <v>0</v>
      </c>
      <c r="G75" s="614"/>
      <c r="H75" s="614"/>
      <c r="I75" s="614"/>
      <c r="J75" s="614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5" s="78" customFormat="1" ht="19.5" hidden="1" customHeight="1" x14ac:dyDescent="0.2">
      <c r="A76" s="589" t="s">
        <v>717</v>
      </c>
      <c r="B76" s="590" t="s">
        <v>716</v>
      </c>
      <c r="C76" s="588"/>
      <c r="D76" s="59"/>
      <c r="E76" s="59">
        <f>C76+D76</f>
        <v>0</v>
      </c>
      <c r="F76" s="588">
        <f>G76+H76+I76+J76</f>
        <v>0</v>
      </c>
      <c r="G76" s="588"/>
      <c r="H76" s="588"/>
      <c r="I76" s="588"/>
      <c r="J76" s="588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5" s="39" customFormat="1" x14ac:dyDescent="0.2">
      <c r="A77" s="716" t="s">
        <v>715</v>
      </c>
      <c r="B77" s="717" t="s">
        <v>714</v>
      </c>
      <c r="C77" s="718">
        <f t="shared" ref="C77:N77" si="30">C78</f>
        <v>12221.08</v>
      </c>
      <c r="D77" s="550">
        <f t="shared" si="30"/>
        <v>-500</v>
      </c>
      <c r="E77" s="826">
        <f t="shared" si="30"/>
        <v>11721.08</v>
      </c>
      <c r="F77" s="711">
        <f t="shared" si="30"/>
        <v>11721.08</v>
      </c>
      <c r="G77" s="721">
        <f t="shared" si="30"/>
        <v>2336</v>
      </c>
      <c r="H77" s="721">
        <f t="shared" si="30"/>
        <v>3975.08</v>
      </c>
      <c r="I77" s="721">
        <f t="shared" si="30"/>
        <v>2636</v>
      </c>
      <c r="J77" s="722">
        <f t="shared" si="30"/>
        <v>2774</v>
      </c>
      <c r="K77" s="556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6311.08</v>
      </c>
      <c r="Y77" s="396"/>
    </row>
    <row r="78" spans="1:25" s="39" customFormat="1" x14ac:dyDescent="0.2">
      <c r="A78" s="719" t="s">
        <v>713</v>
      </c>
      <c r="B78" s="247" t="s">
        <v>712</v>
      </c>
      <c r="C78" s="720">
        <f>C79+C84+C88</f>
        <v>12221.08</v>
      </c>
      <c r="D78" s="550">
        <f t="shared" ref="D78:J78" si="32">D79+D84+D88</f>
        <v>-500</v>
      </c>
      <c r="E78" s="826">
        <f t="shared" si="32"/>
        <v>11721.08</v>
      </c>
      <c r="F78" s="723">
        <f t="shared" si="32"/>
        <v>11721.08</v>
      </c>
      <c r="G78" s="226">
        <f t="shared" si="32"/>
        <v>2336</v>
      </c>
      <c r="H78" s="226">
        <f t="shared" si="32"/>
        <v>3975.08</v>
      </c>
      <c r="I78" s="226">
        <f t="shared" si="32"/>
        <v>2636</v>
      </c>
      <c r="J78" s="720">
        <f t="shared" si="32"/>
        <v>2774</v>
      </c>
      <c r="K78" s="556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  <c r="Y78" s="396"/>
    </row>
    <row r="79" spans="1:25" s="8" customFormat="1" ht="13.5" thickBot="1" x14ac:dyDescent="0.25">
      <c r="A79" s="670" t="s">
        <v>711</v>
      </c>
      <c r="B79" s="671" t="s">
        <v>710</v>
      </c>
      <c r="C79" s="672">
        <f>C83</f>
        <v>0</v>
      </c>
      <c r="D79" s="550">
        <f t="shared" ref="D79:J79" si="34">D83</f>
        <v>0</v>
      </c>
      <c r="E79" s="826">
        <f t="shared" si="34"/>
        <v>0</v>
      </c>
      <c r="F79" s="675">
        <f t="shared" si="34"/>
        <v>0</v>
      </c>
      <c r="G79" s="724">
        <f t="shared" si="34"/>
        <v>0</v>
      </c>
      <c r="H79" s="724">
        <f t="shared" si="34"/>
        <v>0</v>
      </c>
      <c r="I79" s="724">
        <f t="shared" si="34"/>
        <v>0</v>
      </c>
      <c r="J79" s="672">
        <f t="shared" si="34"/>
        <v>0</v>
      </c>
      <c r="K79" s="546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  <c r="Y79" s="397"/>
    </row>
    <row r="80" spans="1:25" ht="13.5" hidden="1" thickBot="1" x14ac:dyDescent="0.25">
      <c r="A80" s="612" t="s">
        <v>709</v>
      </c>
      <c r="B80" s="613" t="s">
        <v>708</v>
      </c>
      <c r="C80" s="614"/>
      <c r="D80" s="59"/>
      <c r="E80" s="59">
        <f>C80+D80</f>
        <v>0</v>
      </c>
      <c r="F80" s="614">
        <f>G80+H80+I80+J80</f>
        <v>0</v>
      </c>
      <c r="G80" s="614"/>
      <c r="H80" s="614"/>
      <c r="I80" s="614"/>
      <c r="J80" s="614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8" ht="26.25" hidden="1" thickBot="1" x14ac:dyDescent="0.25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8" ht="26.25" hidden="1" thickBot="1" x14ac:dyDescent="0.25">
      <c r="A82" s="586" t="s">
        <v>705</v>
      </c>
      <c r="B82" s="587" t="s">
        <v>704</v>
      </c>
      <c r="C82" s="588"/>
      <c r="D82" s="59"/>
      <c r="E82" s="59">
        <f>C82+D82</f>
        <v>0</v>
      </c>
      <c r="F82" s="588">
        <f>G82+H82+I82+J82</f>
        <v>0</v>
      </c>
      <c r="G82" s="588"/>
      <c r="H82" s="588"/>
      <c r="I82" s="588"/>
      <c r="J82" s="588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8" x14ac:dyDescent="0.2">
      <c r="A83" s="686" t="s">
        <v>703</v>
      </c>
      <c r="B83" s="687" t="s">
        <v>702</v>
      </c>
      <c r="C83" s="713">
        <v>0</v>
      </c>
      <c r="D83" s="555">
        <v>0</v>
      </c>
      <c r="E83" s="828">
        <v>0</v>
      </c>
      <c r="F83" s="730">
        <v>0</v>
      </c>
      <c r="G83" s="693">
        <v>0</v>
      </c>
      <c r="H83" s="693">
        <v>0</v>
      </c>
      <c r="I83" s="693">
        <v>0</v>
      </c>
      <c r="J83" s="731">
        <v>0</v>
      </c>
      <c r="K83" s="549"/>
      <c r="L83" s="59"/>
      <c r="M83" s="59"/>
      <c r="N83" s="59"/>
      <c r="O83" s="3"/>
      <c r="U83" s="493"/>
      <c r="Y83" s="399"/>
    </row>
    <row r="84" spans="1:28" ht="15" x14ac:dyDescent="0.25">
      <c r="A84" s="725" t="s">
        <v>993</v>
      </c>
      <c r="B84" s="837">
        <v>42.88</v>
      </c>
      <c r="C84" s="726">
        <v>1439.08</v>
      </c>
      <c r="D84" s="558"/>
      <c r="E84" s="528">
        <f t="shared" ref="E84:E86" si="36">C84+D84</f>
        <v>1439.08</v>
      </c>
      <c r="F84" s="732">
        <f>G84+H84+I84+J84</f>
        <v>1439.08</v>
      </c>
      <c r="G84" s="141">
        <f>G85+G86</f>
        <v>0</v>
      </c>
      <c r="H84" s="141">
        <f t="shared" ref="H84:J84" si="37">H85+H86</f>
        <v>1439.08</v>
      </c>
      <c r="I84" s="141">
        <f t="shared" si="37"/>
        <v>0</v>
      </c>
      <c r="J84" s="733">
        <f t="shared" si="37"/>
        <v>0</v>
      </c>
      <c r="K84" s="549"/>
      <c r="L84" s="59"/>
      <c r="M84" s="59"/>
      <c r="N84" s="59"/>
      <c r="O84" s="3"/>
      <c r="U84" s="496">
        <f>G84+H84</f>
        <v>1439.08</v>
      </c>
      <c r="Y84" s="399"/>
    </row>
    <row r="85" spans="1:28" ht="15" x14ac:dyDescent="0.25">
      <c r="A85" s="727" t="s">
        <v>994</v>
      </c>
      <c r="B85" s="837" t="s">
        <v>995</v>
      </c>
      <c r="C85" s="726">
        <v>1209.31</v>
      </c>
      <c r="D85" s="558"/>
      <c r="E85" s="528">
        <f t="shared" si="36"/>
        <v>1209.31</v>
      </c>
      <c r="F85" s="732">
        <f t="shared" ref="F85:F86" si="38">G85+H85+I85+J85</f>
        <v>1209.31</v>
      </c>
      <c r="G85" s="141">
        <v>0</v>
      </c>
      <c r="H85" s="141">
        <v>1209.31</v>
      </c>
      <c r="I85" s="141">
        <v>0</v>
      </c>
      <c r="J85" s="733">
        <v>0</v>
      </c>
      <c r="K85" s="549"/>
      <c r="L85" s="59"/>
      <c r="M85" s="59"/>
      <c r="N85" s="59"/>
      <c r="O85" s="3"/>
      <c r="U85" s="497">
        <f>G85+H85</f>
        <v>1209.31</v>
      </c>
      <c r="Y85" s="499"/>
      <c r="AA85" s="286"/>
      <c r="AB85" s="286"/>
    </row>
    <row r="86" spans="1:28" ht="15.75" thickBot="1" x14ac:dyDescent="0.3">
      <c r="A86" s="728" t="s">
        <v>996</v>
      </c>
      <c r="B86" s="842" t="s">
        <v>997</v>
      </c>
      <c r="C86" s="729">
        <v>229.77</v>
      </c>
      <c r="D86" s="558"/>
      <c r="E86" s="528">
        <f t="shared" si="36"/>
        <v>229.77</v>
      </c>
      <c r="F86" s="734">
        <f t="shared" si="38"/>
        <v>229.77</v>
      </c>
      <c r="G86" s="735">
        <v>0</v>
      </c>
      <c r="H86" s="735">
        <v>229.77</v>
      </c>
      <c r="I86" s="735">
        <v>0</v>
      </c>
      <c r="J86" s="736">
        <v>0</v>
      </c>
      <c r="K86" s="54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229.77</v>
      </c>
      <c r="Y86" s="499"/>
      <c r="AA86" s="286"/>
      <c r="AB86" s="286"/>
    </row>
    <row r="87" spans="1:28" ht="39" hidden="1" thickBot="1" x14ac:dyDescent="0.25">
      <c r="A87" s="609" t="s">
        <v>701</v>
      </c>
      <c r="B87" s="610" t="s">
        <v>700</v>
      </c>
      <c r="C87" s="611"/>
      <c r="D87" s="59"/>
      <c r="E87" s="59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8" s="39" customFormat="1" ht="11.25" customHeight="1" thickBot="1" x14ac:dyDescent="0.25">
      <c r="A88" s="737" t="s">
        <v>699</v>
      </c>
      <c r="B88" s="738" t="s">
        <v>698</v>
      </c>
      <c r="C88" s="707">
        <f t="shared" ref="C88:N88" si="39">C89+C90+C91+C92+C93+C97+C101+C102+C103+C104</f>
        <v>10782</v>
      </c>
      <c r="D88" s="550">
        <f t="shared" si="39"/>
        <v>-500</v>
      </c>
      <c r="E88" s="519">
        <f t="shared" si="39"/>
        <v>10282</v>
      </c>
      <c r="F88" s="704">
        <f t="shared" si="39"/>
        <v>10282</v>
      </c>
      <c r="G88" s="706">
        <f t="shared" si="39"/>
        <v>2336</v>
      </c>
      <c r="H88" s="706">
        <f t="shared" si="39"/>
        <v>2536</v>
      </c>
      <c r="I88" s="706">
        <f t="shared" si="39"/>
        <v>2636</v>
      </c>
      <c r="J88" s="707">
        <f t="shared" si="39"/>
        <v>2774</v>
      </c>
      <c r="K88" s="556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  <c r="Y88" s="396"/>
      <c r="AA88" s="287"/>
      <c r="AB88" s="287"/>
    </row>
    <row r="89" spans="1:28" ht="13.5" hidden="1" thickBot="1" x14ac:dyDescent="0.25">
      <c r="A89" s="609" t="s">
        <v>697</v>
      </c>
      <c r="B89" s="610" t="s">
        <v>696</v>
      </c>
      <c r="C89" s="611"/>
      <c r="D89" s="59"/>
      <c r="E89" s="59">
        <f>C89+D89</f>
        <v>0</v>
      </c>
      <c r="F89" s="611">
        <f>G89+H89+I89+J89</f>
        <v>0</v>
      </c>
      <c r="G89" s="611"/>
      <c r="H89" s="611"/>
      <c r="I89" s="611"/>
      <c r="J89" s="611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8" s="31" customFormat="1" ht="12.75" customHeight="1" x14ac:dyDescent="0.2">
      <c r="A90" s="739" t="s">
        <v>695</v>
      </c>
      <c r="B90" s="740" t="s">
        <v>694</v>
      </c>
      <c r="C90" s="741">
        <v>1022</v>
      </c>
      <c r="D90" s="855">
        <v>100</v>
      </c>
      <c r="E90" s="829">
        <f>C90+D90</f>
        <v>1122</v>
      </c>
      <c r="F90" s="744">
        <f>G90+H90+I90+J90</f>
        <v>1122</v>
      </c>
      <c r="G90" s="745">
        <v>336</v>
      </c>
      <c r="H90" s="745">
        <v>336</v>
      </c>
      <c r="I90" s="745">
        <v>206</v>
      </c>
      <c r="J90" s="746">
        <v>244</v>
      </c>
      <c r="K90" s="552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  <c r="Y90" s="500"/>
      <c r="AA90" s="286"/>
      <c r="AB90" s="286"/>
    </row>
    <row r="91" spans="1:28" s="31" customFormat="1" ht="11.25" customHeight="1" thickBot="1" x14ac:dyDescent="0.25">
      <c r="A91" s="742" t="s">
        <v>693</v>
      </c>
      <c r="B91" s="743" t="s">
        <v>692</v>
      </c>
      <c r="C91" s="699">
        <v>0</v>
      </c>
      <c r="D91" s="555"/>
      <c r="E91" s="830">
        <f>C91+D91</f>
        <v>0</v>
      </c>
      <c r="F91" s="696">
        <f>G91+H91+I91+J91</f>
        <v>0</v>
      </c>
      <c r="G91" s="698">
        <v>0</v>
      </c>
      <c r="H91" s="698">
        <v>0</v>
      </c>
      <c r="I91" s="698">
        <v>0</v>
      </c>
      <c r="J91" s="699">
        <v>0</v>
      </c>
      <c r="K91" s="560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  <c r="Y91" s="500"/>
      <c r="AA91" s="286"/>
      <c r="AB91" s="286"/>
    </row>
    <row r="92" spans="1:28" ht="13.5" hidden="1" thickBot="1" x14ac:dyDescent="0.25">
      <c r="A92" s="612" t="s">
        <v>691</v>
      </c>
      <c r="B92" s="613" t="s">
        <v>690</v>
      </c>
      <c r="C92" s="614"/>
      <c r="D92" s="75"/>
      <c r="E92" s="59">
        <f>C92+D92</f>
        <v>0</v>
      </c>
      <c r="F92" s="614">
        <f>G92+H92+I92+J92</f>
        <v>0</v>
      </c>
      <c r="G92" s="615"/>
      <c r="H92" s="615"/>
      <c r="I92" s="615"/>
      <c r="J92" s="61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8" s="18" customFormat="1" ht="26.25" hidden="1" thickBot="1" x14ac:dyDescent="0.25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8" s="31" customFormat="1" ht="26.25" hidden="1" thickBot="1" x14ac:dyDescent="0.25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8" ht="26.25" hidden="1" thickBot="1" x14ac:dyDescent="0.25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8" ht="26.25" hidden="1" thickBot="1" x14ac:dyDescent="0.25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8" s="18" customFormat="1" ht="26.25" hidden="1" thickBot="1" x14ac:dyDescent="0.25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8" ht="26.25" hidden="1" thickBot="1" x14ac:dyDescent="0.25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8" ht="26.25" hidden="1" thickBot="1" x14ac:dyDescent="0.25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8" ht="26.25" hidden="1" thickBot="1" x14ac:dyDescent="0.25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8" ht="13.5" hidden="1" thickBot="1" x14ac:dyDescent="0.25">
      <c r="A101" s="586" t="s">
        <v>673</v>
      </c>
      <c r="B101" s="587" t="s">
        <v>672</v>
      </c>
      <c r="C101" s="588"/>
      <c r="D101" s="59"/>
      <c r="E101" s="59">
        <f t="shared" si="43"/>
        <v>0</v>
      </c>
      <c r="F101" s="588">
        <f t="shared" si="44"/>
        <v>0</v>
      </c>
      <c r="G101" s="588"/>
      <c r="H101" s="588"/>
      <c r="I101" s="588"/>
      <c r="J101" s="588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8" ht="0.75" customHeight="1" x14ac:dyDescent="0.2">
      <c r="A102" s="708" t="s">
        <v>671</v>
      </c>
      <c r="B102" s="709" t="s">
        <v>670</v>
      </c>
      <c r="C102" s="695"/>
      <c r="D102" s="555"/>
      <c r="E102" s="830">
        <f t="shared" si="43"/>
        <v>0</v>
      </c>
      <c r="F102" s="749">
        <f t="shared" si="44"/>
        <v>0</v>
      </c>
      <c r="G102" s="694"/>
      <c r="H102" s="694"/>
      <c r="I102" s="694"/>
      <c r="J102" s="695"/>
      <c r="K102" s="54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  <c r="Y102" s="500"/>
      <c r="AA102" s="286"/>
      <c r="AB102" s="286"/>
    </row>
    <row r="103" spans="1:28" s="31" customFormat="1" ht="11.25" customHeight="1" x14ac:dyDescent="0.2">
      <c r="A103" s="847" t="s">
        <v>669</v>
      </c>
      <c r="B103" s="512" t="s">
        <v>668</v>
      </c>
      <c r="C103" s="848">
        <v>9760</v>
      </c>
      <c r="D103" s="849">
        <v>-600</v>
      </c>
      <c r="E103" s="829">
        <f t="shared" si="43"/>
        <v>9160</v>
      </c>
      <c r="F103" s="850">
        <f t="shared" si="44"/>
        <v>9160</v>
      </c>
      <c r="G103" s="360">
        <v>2000</v>
      </c>
      <c r="H103" s="360">
        <v>2200</v>
      </c>
      <c r="I103" s="360">
        <v>2430</v>
      </c>
      <c r="J103" s="851">
        <v>2530</v>
      </c>
      <c r="K103" s="552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  <c r="Y103" s="500"/>
      <c r="Z103" s="530"/>
      <c r="AA103" s="398"/>
      <c r="AB103" s="286"/>
    </row>
    <row r="104" spans="1:28" s="31" customFormat="1" ht="13.5" thickBot="1" x14ac:dyDescent="0.25">
      <c r="A104" s="710" t="s">
        <v>667</v>
      </c>
      <c r="B104" s="690" t="s">
        <v>666</v>
      </c>
      <c r="C104" s="699">
        <v>0</v>
      </c>
      <c r="D104" s="555"/>
      <c r="E104" s="830">
        <f t="shared" si="43"/>
        <v>0</v>
      </c>
      <c r="F104" s="751">
        <f t="shared" si="44"/>
        <v>0</v>
      </c>
      <c r="G104" s="698">
        <v>0</v>
      </c>
      <c r="H104" s="698">
        <v>0</v>
      </c>
      <c r="I104" s="698">
        <v>0</v>
      </c>
      <c r="J104" s="699">
        <v>0</v>
      </c>
      <c r="K104" s="552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  <c r="Y104" s="233"/>
      <c r="AA104" s="286"/>
      <c r="AB104" s="286"/>
    </row>
    <row r="105" spans="1:28" s="8" customFormat="1" ht="51.75" hidden="1" thickBot="1" x14ac:dyDescent="0.25">
      <c r="A105" s="603" t="s">
        <v>665</v>
      </c>
      <c r="B105" s="604" t="s">
        <v>664</v>
      </c>
      <c r="C105" s="605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05">
        <f t="shared" si="46"/>
        <v>0</v>
      </c>
      <c r="G105" s="605">
        <f t="shared" si="46"/>
        <v>0</v>
      </c>
      <c r="H105" s="605">
        <f t="shared" si="46"/>
        <v>0</v>
      </c>
      <c r="I105" s="605">
        <f t="shared" si="46"/>
        <v>0</v>
      </c>
      <c r="J105" s="605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8" s="18" customFormat="1" ht="13.5" hidden="1" thickBot="1" x14ac:dyDescent="0.25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8" ht="26.25" hidden="1" thickBot="1" x14ac:dyDescent="0.25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8" ht="26.25" hidden="1" thickBot="1" x14ac:dyDescent="0.25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8" s="18" customFormat="1" ht="13.5" hidden="1" thickBot="1" x14ac:dyDescent="0.25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8" ht="26.25" hidden="1" thickBot="1" x14ac:dyDescent="0.25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8" ht="26.25" hidden="1" thickBot="1" x14ac:dyDescent="0.25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8" s="18" customFormat="1" ht="13.5" hidden="1" thickBot="1" x14ac:dyDescent="0.25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t="26.25" hidden="1" thickBot="1" x14ac:dyDescent="0.25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6.25" hidden="1" thickBot="1" x14ac:dyDescent="0.25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6.25" hidden="1" thickBot="1" x14ac:dyDescent="0.25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t="26.25" hidden="1" thickBot="1" x14ac:dyDescent="0.25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6.25" hidden="1" thickBot="1" x14ac:dyDescent="0.25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6.25" hidden="1" thickBot="1" x14ac:dyDescent="0.25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6.25" hidden="1" thickBot="1" x14ac:dyDescent="0.25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13.5" hidden="1" thickBot="1" x14ac:dyDescent="0.25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t="26.25" hidden="1" thickBot="1" x14ac:dyDescent="0.25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6.25" hidden="1" thickBot="1" x14ac:dyDescent="0.25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6.25" hidden="1" thickBot="1" x14ac:dyDescent="0.25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t="26.25" hidden="1" thickBot="1" x14ac:dyDescent="0.25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6.25" hidden="1" thickBot="1" x14ac:dyDescent="0.25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6.25" hidden="1" thickBot="1" x14ac:dyDescent="0.25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6.25" hidden="1" thickBot="1" x14ac:dyDescent="0.25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6.25" hidden="1" thickBot="1" x14ac:dyDescent="0.25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t="26.25" hidden="1" thickBot="1" x14ac:dyDescent="0.25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6.25" hidden="1" thickBot="1" x14ac:dyDescent="0.25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6.25" hidden="1" thickBot="1" x14ac:dyDescent="0.25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6.25" hidden="1" thickBot="1" x14ac:dyDescent="0.25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6.25" hidden="1" thickBot="1" x14ac:dyDescent="0.25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t="26.25" hidden="1" thickBot="1" x14ac:dyDescent="0.25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6.25" hidden="1" thickBot="1" x14ac:dyDescent="0.25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6.25" hidden="1" thickBot="1" x14ac:dyDescent="0.25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6.25" hidden="1" thickBot="1" x14ac:dyDescent="0.25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6.25" hidden="1" thickBot="1" x14ac:dyDescent="0.25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t="26.25" hidden="1" thickBot="1" x14ac:dyDescent="0.25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6.25" hidden="1" thickBot="1" x14ac:dyDescent="0.25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6.25" hidden="1" thickBot="1" x14ac:dyDescent="0.25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6.25" hidden="1" thickBot="1" x14ac:dyDescent="0.25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t="13.5" hidden="1" thickBot="1" x14ac:dyDescent="0.25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t="26.25" hidden="1" thickBot="1" x14ac:dyDescent="0.25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6.25" hidden="1" thickBot="1" x14ac:dyDescent="0.25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6.25" hidden="1" thickBot="1" x14ac:dyDescent="0.25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6.25" hidden="1" thickBot="1" x14ac:dyDescent="0.25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6.25" hidden="1" thickBot="1" x14ac:dyDescent="0.25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t="26.25" hidden="1" thickBot="1" x14ac:dyDescent="0.25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6.25" hidden="1" thickBot="1" x14ac:dyDescent="0.25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6.25" hidden="1" thickBot="1" x14ac:dyDescent="0.25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6.25" hidden="1" thickBot="1" x14ac:dyDescent="0.25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9" hidden="1" thickBot="1" x14ac:dyDescent="0.25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t="26.25" hidden="1" thickBot="1" x14ac:dyDescent="0.25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6.25" hidden="1" thickBot="1" x14ac:dyDescent="0.25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6.25" hidden="1" thickBot="1" x14ac:dyDescent="0.25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6.25" hidden="1" thickBot="1" x14ac:dyDescent="0.25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t="26.25" hidden="1" thickBot="1" x14ac:dyDescent="0.25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6.25" hidden="1" thickBot="1" x14ac:dyDescent="0.25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6.25" hidden="1" thickBot="1" x14ac:dyDescent="0.25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6.25" hidden="1" thickBot="1" x14ac:dyDescent="0.25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6.25" hidden="1" thickBot="1" x14ac:dyDescent="0.25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t="26.25" hidden="1" thickBot="1" x14ac:dyDescent="0.25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6.25" hidden="1" thickBot="1" x14ac:dyDescent="0.25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6.25" hidden="1" thickBot="1" x14ac:dyDescent="0.25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6.25" hidden="1" thickBot="1" x14ac:dyDescent="0.25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9" hidden="1" thickBot="1" x14ac:dyDescent="0.25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6.25" hidden="1" thickBot="1" x14ac:dyDescent="0.25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t="26.25" hidden="1" thickBot="1" x14ac:dyDescent="0.25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6.25" hidden="1" thickBot="1" x14ac:dyDescent="0.25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6.25" hidden="1" thickBot="1" x14ac:dyDescent="0.25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t="13.5" hidden="1" thickBot="1" x14ac:dyDescent="0.25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t="26.25" hidden="1" thickBot="1" x14ac:dyDescent="0.25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6.25" hidden="1" thickBot="1" x14ac:dyDescent="0.25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6.25" hidden="1" thickBot="1" x14ac:dyDescent="0.25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t="13.5" hidden="1" thickBot="1" x14ac:dyDescent="0.25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t="26.25" hidden="1" thickBot="1" x14ac:dyDescent="0.25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6.25" hidden="1" thickBot="1" x14ac:dyDescent="0.25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6.25" hidden="1" thickBot="1" x14ac:dyDescent="0.25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6.25" hidden="1" thickBot="1" x14ac:dyDescent="0.25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t="26.25" hidden="1" thickBot="1" x14ac:dyDescent="0.25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6.25" hidden="1" thickBot="1" x14ac:dyDescent="0.25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6.25" hidden="1" thickBot="1" x14ac:dyDescent="0.25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6.25" hidden="1" thickBot="1" x14ac:dyDescent="0.25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t="26.25" hidden="1" thickBot="1" x14ac:dyDescent="0.25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6.25" hidden="1" thickBot="1" x14ac:dyDescent="0.25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6.25" hidden="1" thickBot="1" x14ac:dyDescent="0.25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6.25" hidden="1" thickBot="1" x14ac:dyDescent="0.25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t="26.25" hidden="1" thickBot="1" x14ac:dyDescent="0.25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6.25" hidden="1" thickBot="1" x14ac:dyDescent="0.25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6.25" hidden="1" thickBot="1" x14ac:dyDescent="0.25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6.25" hidden="1" thickBot="1" x14ac:dyDescent="0.25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8" ht="26.25" hidden="1" thickBot="1" x14ac:dyDescent="0.25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8" ht="26.25" hidden="1" thickBot="1" x14ac:dyDescent="0.25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8" ht="26.25" hidden="1" thickBot="1" x14ac:dyDescent="0.25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8" s="18" customFormat="1" ht="26.25" hidden="1" thickBot="1" x14ac:dyDescent="0.25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8" ht="26.25" hidden="1" thickBot="1" x14ac:dyDescent="0.25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8" ht="26.25" hidden="1" thickBot="1" x14ac:dyDescent="0.25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8" s="18" customFormat="1" ht="26.25" hidden="1" thickBot="1" x14ac:dyDescent="0.25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8" ht="26.25" hidden="1" thickBot="1" x14ac:dyDescent="0.25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8" ht="26.25" hidden="1" thickBot="1" x14ac:dyDescent="0.25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8" ht="26.25" hidden="1" thickBot="1" x14ac:dyDescent="0.25">
      <c r="A202" s="586" t="s">
        <v>540</v>
      </c>
      <c r="B202" s="587" t="s">
        <v>539</v>
      </c>
      <c r="C202" s="588"/>
      <c r="D202" s="59"/>
      <c r="E202" s="59">
        <f>C202+D202</f>
        <v>0</v>
      </c>
      <c r="F202" s="588">
        <f>G202+H202+I202+J202</f>
        <v>0</v>
      </c>
      <c r="G202" s="588"/>
      <c r="H202" s="588"/>
      <c r="I202" s="588"/>
      <c r="J202" s="588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8" s="8" customFormat="1" x14ac:dyDescent="0.2">
      <c r="A203" s="752" t="s">
        <v>538</v>
      </c>
      <c r="B203" s="753" t="s">
        <v>537</v>
      </c>
      <c r="C203" s="754">
        <f>C205+C238+C294+C308+C312+C314+C334+C353+C408+C415+C456+C471+C474+C482+C485+C486+C501</f>
        <v>18264.080000000002</v>
      </c>
      <c r="D203" s="561">
        <f t="shared" ref="D203:X203" si="71">D205+D238+D294+D308+D312+D314+D334+D353+D408+D415+D456+D471+D474+D482+D485+D486+D501</f>
        <v>90</v>
      </c>
      <c r="E203" s="527">
        <f t="shared" si="71"/>
        <v>18354.080000000002</v>
      </c>
      <c r="F203" s="763">
        <f t="shared" si="71"/>
        <v>18354.080000000002</v>
      </c>
      <c r="G203" s="764">
        <f t="shared" si="71"/>
        <v>4059</v>
      </c>
      <c r="H203" s="764">
        <f t="shared" si="71"/>
        <v>5622.08</v>
      </c>
      <c r="I203" s="764">
        <f t="shared" si="71"/>
        <v>4200</v>
      </c>
      <c r="J203" s="754">
        <f t="shared" si="71"/>
        <v>4473</v>
      </c>
      <c r="K203" s="563">
        <f t="shared" si="71"/>
        <v>90</v>
      </c>
      <c r="L203" s="516">
        <f t="shared" si="71"/>
        <v>14040</v>
      </c>
      <c r="M203" s="516">
        <f t="shared" si="71"/>
        <v>14055</v>
      </c>
      <c r="N203" s="516">
        <f t="shared" si="71"/>
        <v>14070</v>
      </c>
      <c r="O203" s="516">
        <f t="shared" si="71"/>
        <v>47</v>
      </c>
      <c r="P203" s="516">
        <f t="shared" si="71"/>
        <v>216</v>
      </c>
      <c r="Q203" s="516">
        <f t="shared" si="71"/>
        <v>120</v>
      </c>
      <c r="R203" s="516">
        <f t="shared" si="71"/>
        <v>54</v>
      </c>
      <c r="S203" s="516">
        <f t="shared" si="71"/>
        <v>54</v>
      </c>
      <c r="T203" s="516">
        <f t="shared" si="71"/>
        <v>54</v>
      </c>
      <c r="U203" s="516">
        <f t="shared" si="71"/>
        <v>9681.08</v>
      </c>
      <c r="V203" s="516" t="e">
        <f t="shared" si="71"/>
        <v>#VALUE!</v>
      </c>
      <c r="W203" s="516">
        <f t="shared" si="71"/>
        <v>286</v>
      </c>
      <c r="X203" s="520">
        <f t="shared" si="71"/>
        <v>1310</v>
      </c>
      <c r="Y203" s="516"/>
      <c r="Z203" s="529"/>
      <c r="AA203" s="395"/>
      <c r="AB203" s="287"/>
    </row>
    <row r="204" spans="1:28" s="8" customFormat="1" x14ac:dyDescent="0.2">
      <c r="A204" s="755" t="s">
        <v>536</v>
      </c>
      <c r="B204" s="255" t="s">
        <v>535</v>
      </c>
      <c r="C204" s="756">
        <f t="shared" ref="C204:X204" si="72">C205+C238+C294+C308+C312+C315+C344+C348+C349+C350+C408+C456</f>
        <v>16815</v>
      </c>
      <c r="D204" s="561">
        <f t="shared" si="72"/>
        <v>100</v>
      </c>
      <c r="E204" s="527">
        <f t="shared" si="72"/>
        <v>16915</v>
      </c>
      <c r="F204" s="765">
        <f t="shared" si="72"/>
        <v>16915</v>
      </c>
      <c r="G204" s="536">
        <f t="shared" si="72"/>
        <v>4059</v>
      </c>
      <c r="H204" s="256">
        <f t="shared" si="72"/>
        <v>4173</v>
      </c>
      <c r="I204" s="256">
        <f t="shared" si="72"/>
        <v>4200</v>
      </c>
      <c r="J204" s="756">
        <f t="shared" si="72"/>
        <v>4483</v>
      </c>
      <c r="K204" s="564">
        <f t="shared" si="72"/>
        <v>90</v>
      </c>
      <c r="L204" s="425">
        <f t="shared" si="72"/>
        <v>14040</v>
      </c>
      <c r="M204" s="425">
        <f t="shared" si="72"/>
        <v>14055</v>
      </c>
      <c r="N204" s="425">
        <f t="shared" si="72"/>
        <v>14070</v>
      </c>
      <c r="O204" s="425">
        <f t="shared" si="72"/>
        <v>48</v>
      </c>
      <c r="P204" s="425">
        <f t="shared" si="72"/>
        <v>216</v>
      </c>
      <c r="Q204" s="425">
        <f t="shared" si="72"/>
        <v>120</v>
      </c>
      <c r="R204" s="425">
        <f t="shared" si="72"/>
        <v>54</v>
      </c>
      <c r="S204" s="425">
        <f t="shared" si="72"/>
        <v>54</v>
      </c>
      <c r="T204" s="425">
        <f t="shared" si="72"/>
        <v>54</v>
      </c>
      <c r="U204" s="425">
        <f t="shared" si="72"/>
        <v>8232</v>
      </c>
      <c r="V204" s="425" t="e">
        <f t="shared" si="72"/>
        <v>#VALUE!</v>
      </c>
      <c r="W204" s="425">
        <f t="shared" si="72"/>
        <v>286</v>
      </c>
      <c r="X204" s="521">
        <f t="shared" si="72"/>
        <v>1310</v>
      </c>
      <c r="Y204" s="425"/>
      <c r="AA204" s="287"/>
      <c r="AB204" s="287"/>
    </row>
    <row r="205" spans="1:28" s="8" customFormat="1" x14ac:dyDescent="0.2">
      <c r="A205" s="755" t="s">
        <v>534</v>
      </c>
      <c r="B205" s="37" t="s">
        <v>533</v>
      </c>
      <c r="C205" s="757">
        <f t="shared" ref="C205:X205" si="73">C206+C222+C230</f>
        <v>13388</v>
      </c>
      <c r="D205" s="561">
        <f t="shared" si="73"/>
        <v>0</v>
      </c>
      <c r="E205" s="413">
        <f t="shared" si="73"/>
        <v>13388</v>
      </c>
      <c r="F205" s="766">
        <f t="shared" si="73"/>
        <v>13388</v>
      </c>
      <c r="G205" s="36">
        <f t="shared" si="73"/>
        <v>3138</v>
      </c>
      <c r="H205" s="256">
        <f t="shared" si="73"/>
        <v>3278</v>
      </c>
      <c r="I205" s="256">
        <f t="shared" si="73"/>
        <v>3474</v>
      </c>
      <c r="J205" s="756">
        <f t="shared" si="73"/>
        <v>3498</v>
      </c>
      <c r="K205" s="565">
        <f t="shared" si="73"/>
        <v>90</v>
      </c>
      <c r="L205" s="11">
        <f t="shared" si="73"/>
        <v>10675</v>
      </c>
      <c r="M205" s="11">
        <f t="shared" si="73"/>
        <v>10680</v>
      </c>
      <c r="N205" s="11">
        <f t="shared" si="73"/>
        <v>10685</v>
      </c>
      <c r="O205" s="11">
        <f t="shared" si="73"/>
        <v>15</v>
      </c>
      <c r="P205" s="11">
        <f t="shared" si="73"/>
        <v>192</v>
      </c>
      <c r="Q205" s="11">
        <f t="shared" si="73"/>
        <v>48</v>
      </c>
      <c r="R205" s="11">
        <f t="shared" si="73"/>
        <v>48</v>
      </c>
      <c r="S205" s="11">
        <f t="shared" si="73"/>
        <v>48</v>
      </c>
      <c r="T205" s="11">
        <f t="shared" si="73"/>
        <v>48</v>
      </c>
      <c r="U205" s="11">
        <f t="shared" si="73"/>
        <v>6416</v>
      </c>
      <c r="V205" s="11">
        <f t="shared" si="73"/>
        <v>0</v>
      </c>
      <c r="W205" s="11">
        <f t="shared" si="73"/>
        <v>286</v>
      </c>
      <c r="X205" s="522">
        <f t="shared" si="73"/>
        <v>1310</v>
      </c>
      <c r="Y205" s="11"/>
      <c r="AA205" s="287"/>
      <c r="AB205" s="287"/>
    </row>
    <row r="206" spans="1:28" s="18" customFormat="1" ht="12.75" customHeight="1" x14ac:dyDescent="0.2">
      <c r="A206" s="758" t="s">
        <v>532</v>
      </c>
      <c r="B206" s="43" t="s">
        <v>531</v>
      </c>
      <c r="C206" s="759">
        <f t="shared" ref="C206:X206" si="74">C207+C213+C208+C209+C210+C211+C212+C214+C215+C216+C217+C218+C220+C219+C221</f>
        <v>12938</v>
      </c>
      <c r="D206" s="558">
        <f t="shared" si="74"/>
        <v>0</v>
      </c>
      <c r="E206" s="831">
        <f t="shared" si="74"/>
        <v>12938</v>
      </c>
      <c r="F206" s="767">
        <f t="shared" si="74"/>
        <v>12938</v>
      </c>
      <c r="G206" s="52">
        <f t="shared" si="74"/>
        <v>3068</v>
      </c>
      <c r="H206" s="141">
        <f t="shared" si="74"/>
        <v>3048</v>
      </c>
      <c r="I206" s="141">
        <f t="shared" si="74"/>
        <v>3404</v>
      </c>
      <c r="J206" s="726">
        <f t="shared" si="74"/>
        <v>3418</v>
      </c>
      <c r="K206" s="566">
        <f t="shared" si="74"/>
        <v>90</v>
      </c>
      <c r="L206" s="52">
        <f t="shared" si="74"/>
        <v>10675</v>
      </c>
      <c r="M206" s="52">
        <f t="shared" si="74"/>
        <v>10680</v>
      </c>
      <c r="N206" s="52">
        <f t="shared" si="74"/>
        <v>10685</v>
      </c>
      <c r="O206" s="52">
        <f t="shared" si="74"/>
        <v>15</v>
      </c>
      <c r="P206" s="52">
        <f t="shared" si="74"/>
        <v>192</v>
      </c>
      <c r="Q206" s="52">
        <f t="shared" si="74"/>
        <v>48</v>
      </c>
      <c r="R206" s="52">
        <f t="shared" si="74"/>
        <v>48</v>
      </c>
      <c r="S206" s="52">
        <f t="shared" si="74"/>
        <v>48</v>
      </c>
      <c r="T206" s="52">
        <f t="shared" si="74"/>
        <v>48</v>
      </c>
      <c r="U206" s="52">
        <f t="shared" si="74"/>
        <v>6116</v>
      </c>
      <c r="V206" s="52">
        <f t="shared" si="74"/>
        <v>0</v>
      </c>
      <c r="W206" s="52">
        <f t="shared" si="74"/>
        <v>286</v>
      </c>
      <c r="X206" s="416">
        <f t="shared" si="74"/>
        <v>1310</v>
      </c>
      <c r="Y206" s="52"/>
      <c r="AA206" s="537"/>
      <c r="AB206" s="537"/>
    </row>
    <row r="207" spans="1:28" s="31" customFormat="1" ht="13.5" thickBot="1" x14ac:dyDescent="0.25">
      <c r="A207" s="760" t="s">
        <v>530</v>
      </c>
      <c r="B207" s="761" t="s">
        <v>529</v>
      </c>
      <c r="C207" s="762">
        <v>8860</v>
      </c>
      <c r="D207" s="562"/>
      <c r="E207" s="832">
        <f t="shared" ref="E207:E221" si="75">C207+D207</f>
        <v>8860</v>
      </c>
      <c r="F207" s="768">
        <f t="shared" ref="F207:F221" si="76">G207+H207+I207+J207</f>
        <v>8860</v>
      </c>
      <c r="G207" s="769">
        <v>2000</v>
      </c>
      <c r="H207" s="769">
        <v>2100</v>
      </c>
      <c r="I207" s="769">
        <v>2350</v>
      </c>
      <c r="J207" s="770">
        <v>2410</v>
      </c>
      <c r="K207" s="567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ref="P207" si="77">Q207+R207+S207+T207</f>
        <v>0</v>
      </c>
      <c r="Q207" s="231"/>
      <c r="R207" s="231"/>
      <c r="S207" s="231"/>
      <c r="T207" s="478"/>
      <c r="U207" s="405">
        <f t="shared" ref="U207" si="78">G207+H207</f>
        <v>4100</v>
      </c>
      <c r="V207" s="485">
        <v>100</v>
      </c>
      <c r="W207" s="456">
        <v>270</v>
      </c>
      <c r="X207" s="523">
        <v>1100</v>
      </c>
      <c r="Y207" s="500"/>
      <c r="Z207" s="530"/>
      <c r="AA207" s="398"/>
      <c r="AB207" s="286"/>
    </row>
    <row r="208" spans="1:28" ht="13.5" hidden="1" thickBot="1" x14ac:dyDescent="0.25">
      <c r="A208" s="616" t="s">
        <v>528</v>
      </c>
      <c r="B208" s="617" t="s">
        <v>527</v>
      </c>
      <c r="C208" s="618"/>
      <c r="D208" s="15"/>
      <c r="E208" s="15">
        <f t="shared" si="75"/>
        <v>0</v>
      </c>
      <c r="F208" s="618">
        <f t="shared" si="76"/>
        <v>0</v>
      </c>
      <c r="G208" s="618"/>
      <c r="H208" s="618"/>
      <c r="I208" s="618"/>
      <c r="J208" s="618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30" x14ac:dyDescent="0.2">
      <c r="A209" s="771" t="s">
        <v>526</v>
      </c>
      <c r="B209" s="772" t="s">
        <v>525</v>
      </c>
      <c r="C209" s="773">
        <v>800</v>
      </c>
      <c r="D209" s="562"/>
      <c r="E209" s="832">
        <f t="shared" si="75"/>
        <v>800</v>
      </c>
      <c r="F209" s="774">
        <f t="shared" si="76"/>
        <v>800</v>
      </c>
      <c r="G209" s="775">
        <v>200</v>
      </c>
      <c r="H209" s="775">
        <v>200</v>
      </c>
      <c r="I209" s="775">
        <v>200</v>
      </c>
      <c r="J209" s="773">
        <v>200</v>
      </c>
      <c r="K209" s="568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79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523">
        <v>50</v>
      </c>
      <c r="Y209" s="499"/>
      <c r="AA209" s="286"/>
      <c r="AB209" s="286"/>
    </row>
    <row r="210" spans="1:30" ht="13.5" thickBot="1" x14ac:dyDescent="0.25">
      <c r="A210" s="760" t="s">
        <v>524</v>
      </c>
      <c r="B210" s="761" t="s">
        <v>523</v>
      </c>
      <c r="C210" s="770">
        <v>1860</v>
      </c>
      <c r="D210" s="562"/>
      <c r="E210" s="832">
        <f t="shared" si="75"/>
        <v>1860</v>
      </c>
      <c r="F210" s="768">
        <f t="shared" si="76"/>
        <v>1860</v>
      </c>
      <c r="G210" s="769">
        <v>480</v>
      </c>
      <c r="H210" s="769">
        <v>440</v>
      </c>
      <c r="I210" s="769">
        <v>480</v>
      </c>
      <c r="J210" s="770">
        <v>460</v>
      </c>
      <c r="K210" s="568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79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523">
        <v>160</v>
      </c>
      <c r="Y210" s="499"/>
      <c r="AA210" s="286"/>
      <c r="AB210" s="286"/>
    </row>
    <row r="211" spans="1:30" ht="13.5" hidden="1" thickBot="1" x14ac:dyDescent="0.25">
      <c r="A211" s="619" t="s">
        <v>522</v>
      </c>
      <c r="B211" s="620" t="s">
        <v>521</v>
      </c>
      <c r="C211" s="621"/>
      <c r="D211" s="15"/>
      <c r="E211" s="15">
        <f t="shared" si="75"/>
        <v>0</v>
      </c>
      <c r="F211" s="621">
        <f t="shared" si="76"/>
        <v>0</v>
      </c>
      <c r="G211" s="621"/>
      <c r="H211" s="621"/>
      <c r="I211" s="621"/>
      <c r="J211" s="621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30" ht="13.5" hidden="1" thickBot="1" x14ac:dyDescent="0.25">
      <c r="A212" s="17" t="s">
        <v>520</v>
      </c>
      <c r="B212" s="16" t="s">
        <v>519</v>
      </c>
      <c r="C212" s="15"/>
      <c r="D212" s="15"/>
      <c r="E212" s="15">
        <f t="shared" si="75"/>
        <v>0</v>
      </c>
      <c r="F212" s="15">
        <f t="shared" si="76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30" ht="13.5" hidden="1" thickBot="1" x14ac:dyDescent="0.25">
      <c r="A213" s="17" t="s">
        <v>518</v>
      </c>
      <c r="B213" s="53" t="s">
        <v>517</v>
      </c>
      <c r="C213" s="15"/>
      <c r="D213" s="15"/>
      <c r="E213" s="15">
        <f t="shared" si="75"/>
        <v>0</v>
      </c>
      <c r="F213" s="15">
        <f t="shared" si="76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30" ht="13.5" hidden="1" thickBot="1" x14ac:dyDescent="0.25">
      <c r="A214" s="591" t="s">
        <v>516</v>
      </c>
      <c r="B214" s="592" t="s">
        <v>515</v>
      </c>
      <c r="C214" s="593"/>
      <c r="D214" s="15"/>
      <c r="E214" s="15">
        <f t="shared" si="75"/>
        <v>0</v>
      </c>
      <c r="F214" s="593">
        <f t="shared" si="76"/>
        <v>0</v>
      </c>
      <c r="G214" s="593"/>
      <c r="H214" s="593"/>
      <c r="I214" s="593"/>
      <c r="J214" s="593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30" s="31" customFormat="1" ht="13.5" thickBot="1" x14ac:dyDescent="0.25">
      <c r="A215" s="776" t="s">
        <v>514</v>
      </c>
      <c r="B215" s="777" t="s">
        <v>513</v>
      </c>
      <c r="C215" s="778">
        <v>600</v>
      </c>
      <c r="D215" s="562"/>
      <c r="E215" s="832">
        <f t="shared" si="75"/>
        <v>600</v>
      </c>
      <c r="F215" s="779">
        <f t="shared" si="76"/>
        <v>600</v>
      </c>
      <c r="G215" s="780">
        <v>150</v>
      </c>
      <c r="H215" s="780">
        <v>150</v>
      </c>
      <c r="I215" s="780">
        <v>150</v>
      </c>
      <c r="J215" s="778">
        <v>150</v>
      </c>
      <c r="K215" s="567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524"/>
      <c r="Y215" s="500"/>
      <c r="AA215" s="286"/>
      <c r="AB215" s="286"/>
      <c r="AD215" s="31" t="s">
        <v>958</v>
      </c>
    </row>
    <row r="216" spans="1:30" s="31" customFormat="1" ht="13.5" hidden="1" thickBot="1" x14ac:dyDescent="0.25">
      <c r="A216" s="622" t="s">
        <v>512</v>
      </c>
      <c r="B216" s="623" t="s">
        <v>511</v>
      </c>
      <c r="C216" s="624"/>
      <c r="D216" s="28"/>
      <c r="E216" s="28">
        <f t="shared" si="75"/>
        <v>0</v>
      </c>
      <c r="F216" s="624">
        <f t="shared" si="76"/>
        <v>0</v>
      </c>
      <c r="G216" s="624"/>
      <c r="H216" s="624"/>
      <c r="I216" s="624"/>
      <c r="J216" s="624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30" s="31" customFormat="1" ht="13.5" hidden="1" thickBot="1" x14ac:dyDescent="0.25">
      <c r="A217" s="30" t="s">
        <v>510</v>
      </c>
      <c r="B217" s="29" t="s">
        <v>509</v>
      </c>
      <c r="C217" s="28"/>
      <c r="D217" s="28"/>
      <c r="E217" s="28">
        <f t="shared" si="75"/>
        <v>0</v>
      </c>
      <c r="F217" s="28">
        <f t="shared" si="76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30" s="31" customFormat="1" ht="13.5" hidden="1" thickBot="1" x14ac:dyDescent="0.25">
      <c r="A218" s="594" t="s">
        <v>508</v>
      </c>
      <c r="B218" s="595" t="s">
        <v>507</v>
      </c>
      <c r="C218" s="596"/>
      <c r="D218" s="28"/>
      <c r="E218" s="28">
        <f t="shared" si="75"/>
        <v>0</v>
      </c>
      <c r="F218" s="596">
        <f t="shared" si="76"/>
        <v>0</v>
      </c>
      <c r="G218" s="596"/>
      <c r="H218" s="596"/>
      <c r="I218" s="596"/>
      <c r="J218" s="596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30" s="31" customFormat="1" x14ac:dyDescent="0.2">
      <c r="A219" s="771" t="s">
        <v>506</v>
      </c>
      <c r="B219" s="781" t="s">
        <v>505</v>
      </c>
      <c r="C219" s="773">
        <v>360</v>
      </c>
      <c r="D219" s="562"/>
      <c r="E219" s="832">
        <f t="shared" si="75"/>
        <v>360</v>
      </c>
      <c r="F219" s="774">
        <f t="shared" si="76"/>
        <v>360</v>
      </c>
      <c r="G219" s="775">
        <v>90</v>
      </c>
      <c r="H219" s="775">
        <v>90</v>
      </c>
      <c r="I219" s="775">
        <v>90</v>
      </c>
      <c r="J219" s="773">
        <v>90</v>
      </c>
      <c r="K219" s="569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524"/>
      <c r="Y219" s="500"/>
      <c r="AA219" s="286"/>
      <c r="AB219" s="286"/>
    </row>
    <row r="220" spans="1:30" s="31" customFormat="1" x14ac:dyDescent="0.2">
      <c r="A220" s="782" t="s">
        <v>504</v>
      </c>
      <c r="B220" s="138" t="s">
        <v>503</v>
      </c>
      <c r="C220" s="783">
        <v>0</v>
      </c>
      <c r="D220" s="562"/>
      <c r="E220" s="832">
        <f t="shared" si="75"/>
        <v>0</v>
      </c>
      <c r="F220" s="786">
        <f t="shared" si="76"/>
        <v>0</v>
      </c>
      <c r="G220" s="137">
        <v>0</v>
      </c>
      <c r="H220" s="137">
        <v>0</v>
      </c>
      <c r="I220" s="137">
        <v>0</v>
      </c>
      <c r="J220" s="783">
        <v>0</v>
      </c>
      <c r="K220" s="567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0">Q220+R220+S220+T220</f>
        <v>0</v>
      </c>
      <c r="Q220" s="404"/>
      <c r="R220" s="398"/>
      <c r="S220" s="398"/>
      <c r="T220" s="478"/>
      <c r="U220" s="233"/>
      <c r="V220" s="487"/>
      <c r="W220" s="315"/>
      <c r="X220" s="524"/>
      <c r="Y220" s="233"/>
      <c r="AA220" s="286"/>
      <c r="AB220" s="286"/>
    </row>
    <row r="221" spans="1:30" s="31" customFormat="1" x14ac:dyDescent="0.2">
      <c r="A221" s="782" t="s">
        <v>502</v>
      </c>
      <c r="B221" s="136" t="s">
        <v>501</v>
      </c>
      <c r="C221" s="783">
        <v>458</v>
      </c>
      <c r="D221" s="562"/>
      <c r="E221" s="832">
        <f t="shared" si="75"/>
        <v>458</v>
      </c>
      <c r="F221" s="786">
        <f t="shared" si="76"/>
        <v>458</v>
      </c>
      <c r="G221" s="137">
        <v>148</v>
      </c>
      <c r="H221" s="137">
        <v>68</v>
      </c>
      <c r="I221" s="137">
        <v>134</v>
      </c>
      <c r="J221" s="783">
        <v>108</v>
      </c>
      <c r="K221" s="567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0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524"/>
      <c r="Y221" s="500"/>
      <c r="Z221" s="530"/>
      <c r="AA221" s="398"/>
      <c r="AB221" s="286"/>
    </row>
    <row r="222" spans="1:30" s="18" customFormat="1" ht="13.5" thickBot="1" x14ac:dyDescent="0.25">
      <c r="A222" s="784" t="s">
        <v>500</v>
      </c>
      <c r="B222" s="785" t="s">
        <v>499</v>
      </c>
      <c r="C222" s="729">
        <f t="shared" ref="C222:N222" si="81">C223+C224+C225+C226+C227+C228+C229</f>
        <v>165</v>
      </c>
      <c r="D222" s="558">
        <f t="shared" si="81"/>
        <v>0</v>
      </c>
      <c r="E222" s="528">
        <f t="shared" si="81"/>
        <v>165</v>
      </c>
      <c r="F222" s="734">
        <f t="shared" si="81"/>
        <v>165</v>
      </c>
      <c r="G222" s="735">
        <f t="shared" si="81"/>
        <v>0</v>
      </c>
      <c r="H222" s="735">
        <f t="shared" si="81"/>
        <v>165</v>
      </c>
      <c r="I222" s="735">
        <f t="shared" si="81"/>
        <v>0</v>
      </c>
      <c r="J222" s="729">
        <f t="shared" si="81"/>
        <v>0</v>
      </c>
      <c r="K222" s="570">
        <f t="shared" si="81"/>
        <v>0</v>
      </c>
      <c r="L222" s="42">
        <f t="shared" si="81"/>
        <v>0</v>
      </c>
      <c r="M222" s="42">
        <f t="shared" si="81"/>
        <v>0</v>
      </c>
      <c r="N222" s="42">
        <f t="shared" si="81"/>
        <v>0</v>
      </c>
      <c r="O222" s="19"/>
      <c r="P222" s="86">
        <f t="shared" si="80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525"/>
      <c r="Y222" s="406"/>
      <c r="AA222" s="537"/>
      <c r="AB222" s="537"/>
    </row>
    <row r="223" spans="1:30" ht="13.5" hidden="1" thickBot="1" x14ac:dyDescent="0.25">
      <c r="A223" s="619" t="s">
        <v>498</v>
      </c>
      <c r="B223" s="620" t="s">
        <v>497</v>
      </c>
      <c r="C223" s="621"/>
      <c r="D223" s="15"/>
      <c r="E223" s="15">
        <f t="shared" ref="E223:E229" si="82">C223+D223</f>
        <v>0</v>
      </c>
      <c r="F223" s="621">
        <f t="shared" ref="F223:F229" si="83">G223+H223+I223+J223</f>
        <v>0</v>
      </c>
      <c r="G223" s="621"/>
      <c r="H223" s="621"/>
      <c r="I223" s="621"/>
      <c r="J223" s="621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30" ht="13.5" hidden="1" thickBot="1" x14ac:dyDescent="0.25">
      <c r="A224" s="17" t="s">
        <v>496</v>
      </c>
      <c r="B224" s="16" t="s">
        <v>495</v>
      </c>
      <c r="C224" s="15"/>
      <c r="D224" s="15"/>
      <c r="E224" s="15">
        <f t="shared" si="82"/>
        <v>0</v>
      </c>
      <c r="F224" s="15">
        <f t="shared" si="8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8" ht="13.5" hidden="1" thickBot="1" x14ac:dyDescent="0.25">
      <c r="A225" s="17" t="s">
        <v>494</v>
      </c>
      <c r="B225" s="16" t="s">
        <v>493</v>
      </c>
      <c r="C225" s="15"/>
      <c r="D225" s="15"/>
      <c r="E225" s="15">
        <f t="shared" si="82"/>
        <v>0</v>
      </c>
      <c r="F225" s="15">
        <f t="shared" si="83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8" ht="13.5" hidden="1" thickBot="1" x14ac:dyDescent="0.25">
      <c r="A226" s="17" t="s">
        <v>492</v>
      </c>
      <c r="B226" s="16" t="s">
        <v>491</v>
      </c>
      <c r="C226" s="15"/>
      <c r="D226" s="15"/>
      <c r="E226" s="15">
        <f t="shared" si="82"/>
        <v>0</v>
      </c>
      <c r="F226" s="15">
        <f t="shared" si="83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8" ht="13.5" hidden="1" thickBot="1" x14ac:dyDescent="0.25">
      <c r="A227" s="591" t="s">
        <v>490</v>
      </c>
      <c r="B227" s="592" t="s">
        <v>489</v>
      </c>
      <c r="C227" s="593"/>
      <c r="D227" s="15"/>
      <c r="E227" s="15">
        <f t="shared" si="82"/>
        <v>0</v>
      </c>
      <c r="F227" s="593">
        <f t="shared" si="83"/>
        <v>0</v>
      </c>
      <c r="G227" s="593"/>
      <c r="H227" s="593"/>
      <c r="I227" s="593"/>
      <c r="J227" s="593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8" ht="13.5" thickBot="1" x14ac:dyDescent="0.25">
      <c r="A228" s="776" t="s">
        <v>488</v>
      </c>
      <c r="B228" s="777" t="s">
        <v>487</v>
      </c>
      <c r="C228" s="778">
        <v>165</v>
      </c>
      <c r="D228" s="571"/>
      <c r="E228" s="832">
        <f t="shared" si="82"/>
        <v>165</v>
      </c>
      <c r="F228" s="779">
        <f t="shared" si="83"/>
        <v>165</v>
      </c>
      <c r="G228" s="780">
        <v>0</v>
      </c>
      <c r="H228" s="780">
        <v>165</v>
      </c>
      <c r="I228" s="780">
        <v>0</v>
      </c>
      <c r="J228" s="778">
        <v>0</v>
      </c>
      <c r="K228" s="568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526" t="s">
        <v>958</v>
      </c>
      <c r="Y228" s="499"/>
      <c r="AA228" s="286"/>
      <c r="AB228" s="286"/>
    </row>
    <row r="229" spans="1:28" ht="13.5" hidden="1" thickBot="1" x14ac:dyDescent="0.25">
      <c r="A229" s="616" t="s">
        <v>486</v>
      </c>
      <c r="B229" s="617" t="s">
        <v>485</v>
      </c>
      <c r="C229" s="618"/>
      <c r="D229" s="15"/>
      <c r="E229" s="15">
        <f t="shared" si="82"/>
        <v>0</v>
      </c>
      <c r="F229" s="618">
        <f t="shared" si="83"/>
        <v>0</v>
      </c>
      <c r="G229" s="618"/>
      <c r="H229" s="618"/>
      <c r="I229" s="618"/>
      <c r="J229" s="618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8" s="18" customFormat="1" ht="13.5" thickBot="1" x14ac:dyDescent="0.25">
      <c r="A230" s="787" t="s">
        <v>484</v>
      </c>
      <c r="B230" s="788" t="s">
        <v>483</v>
      </c>
      <c r="C230" s="789">
        <f t="shared" ref="C230:N230" si="84">C231+C232+C233+C234+C236+C235+C237</f>
        <v>285</v>
      </c>
      <c r="D230" s="558">
        <f t="shared" si="84"/>
        <v>0</v>
      </c>
      <c r="E230" s="528">
        <f t="shared" si="84"/>
        <v>285</v>
      </c>
      <c r="F230" s="790">
        <f t="shared" si="84"/>
        <v>285</v>
      </c>
      <c r="G230" s="791">
        <f t="shared" si="84"/>
        <v>70</v>
      </c>
      <c r="H230" s="791">
        <f t="shared" si="84"/>
        <v>65</v>
      </c>
      <c r="I230" s="791">
        <f t="shared" si="84"/>
        <v>70</v>
      </c>
      <c r="J230" s="789">
        <f t="shared" si="84"/>
        <v>80</v>
      </c>
      <c r="K230" s="570">
        <f t="shared" si="84"/>
        <v>0</v>
      </c>
      <c r="L230" s="42">
        <f t="shared" si="84"/>
        <v>0</v>
      </c>
      <c r="M230" s="42">
        <f t="shared" si="84"/>
        <v>0</v>
      </c>
      <c r="N230" s="42">
        <f t="shared" si="84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525"/>
      <c r="Y230" s="406"/>
      <c r="AA230" s="537"/>
      <c r="AB230" s="537"/>
    </row>
    <row r="231" spans="1:28" ht="13.5" hidden="1" thickBot="1" x14ac:dyDescent="0.25">
      <c r="A231" s="625" t="s">
        <v>482</v>
      </c>
      <c r="B231" s="626" t="s">
        <v>481</v>
      </c>
      <c r="C231" s="624"/>
      <c r="D231" s="28"/>
      <c r="E231" s="48">
        <f t="shared" ref="E231:E237" si="85">C231+D231</f>
        <v>0</v>
      </c>
      <c r="F231" s="627">
        <f t="shared" ref="F231:F237" si="86">G231+H231+I231+J231</f>
        <v>0</v>
      </c>
      <c r="G231" s="627"/>
      <c r="H231" s="627"/>
      <c r="I231" s="627"/>
      <c r="J231" s="627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8" ht="13.5" hidden="1" thickBot="1" x14ac:dyDescent="0.25">
      <c r="A232" s="51" t="s">
        <v>480</v>
      </c>
      <c r="B232" s="50" t="s">
        <v>479</v>
      </c>
      <c r="C232" s="28"/>
      <c r="D232" s="28"/>
      <c r="E232" s="48">
        <f t="shared" si="85"/>
        <v>0</v>
      </c>
      <c r="F232" s="48">
        <f t="shared" si="86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8" ht="13.5" hidden="1" thickBot="1" x14ac:dyDescent="0.25">
      <c r="A233" s="51" t="s">
        <v>478</v>
      </c>
      <c r="B233" s="50" t="s">
        <v>477</v>
      </c>
      <c r="C233" s="28"/>
      <c r="D233" s="28"/>
      <c r="E233" s="48">
        <f t="shared" si="85"/>
        <v>0</v>
      </c>
      <c r="F233" s="48">
        <f t="shared" si="86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8" ht="13.5" hidden="1" thickBot="1" x14ac:dyDescent="0.25">
      <c r="A234" s="51" t="s">
        <v>476</v>
      </c>
      <c r="B234" s="50" t="s">
        <v>475</v>
      </c>
      <c r="C234" s="28"/>
      <c r="D234" s="28"/>
      <c r="E234" s="48">
        <f t="shared" si="85"/>
        <v>0</v>
      </c>
      <c r="F234" s="48">
        <f t="shared" si="86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8" ht="13.5" hidden="1" thickBot="1" x14ac:dyDescent="0.25">
      <c r="A235" s="597" t="s">
        <v>474</v>
      </c>
      <c r="B235" s="598" t="s">
        <v>473</v>
      </c>
      <c r="C235" s="596"/>
      <c r="D235" s="28"/>
      <c r="E235" s="48">
        <f t="shared" si="85"/>
        <v>0</v>
      </c>
      <c r="F235" s="599">
        <f t="shared" si="86"/>
        <v>0</v>
      </c>
      <c r="G235" s="599"/>
      <c r="H235" s="599"/>
      <c r="I235" s="599"/>
      <c r="J235" s="599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8" ht="13.5" thickBot="1" x14ac:dyDescent="0.25">
      <c r="A236" s="776" t="s">
        <v>472</v>
      </c>
      <c r="B236" s="792" t="s">
        <v>471</v>
      </c>
      <c r="C236" s="778">
        <v>285</v>
      </c>
      <c r="D236" s="562"/>
      <c r="E236" s="832">
        <f t="shared" si="85"/>
        <v>285</v>
      </c>
      <c r="F236" s="779">
        <f t="shared" si="86"/>
        <v>285</v>
      </c>
      <c r="G236" s="780">
        <v>70</v>
      </c>
      <c r="H236" s="780">
        <v>65</v>
      </c>
      <c r="I236" s="780">
        <v>70</v>
      </c>
      <c r="J236" s="778">
        <v>80</v>
      </c>
      <c r="K236" s="568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523">
        <v>30</v>
      </c>
      <c r="Y236" s="499"/>
      <c r="AA236" s="286"/>
      <c r="AB236" s="286"/>
    </row>
    <row r="237" spans="1:28" ht="13.5" hidden="1" thickBot="1" x14ac:dyDescent="0.25">
      <c r="A237" s="616" t="s">
        <v>470</v>
      </c>
      <c r="B237" s="628" t="s">
        <v>469</v>
      </c>
      <c r="C237" s="618"/>
      <c r="D237" s="15"/>
      <c r="E237" s="15">
        <f t="shared" si="85"/>
        <v>0</v>
      </c>
      <c r="F237" s="618">
        <f t="shared" si="86"/>
        <v>0</v>
      </c>
      <c r="G237" s="618"/>
      <c r="H237" s="618"/>
      <c r="I237" s="618"/>
      <c r="J237" s="618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8" s="8" customFormat="1" ht="12" customHeight="1" x14ac:dyDescent="0.2">
      <c r="A238" s="752" t="s">
        <v>468</v>
      </c>
      <c r="B238" s="793" t="s">
        <v>467</v>
      </c>
      <c r="C238" s="794">
        <f t="shared" ref="C238:X238" si="87">C239+C250+C251+C254+C259+C263+C266+C267+C268+C269+C270+C271+C272+C273+C274+C275+C276+C277+C278+C279+C280+C283+C284+C285</f>
        <v>3299</v>
      </c>
      <c r="D238" s="561">
        <f t="shared" si="87"/>
        <v>100</v>
      </c>
      <c r="E238" s="527">
        <f t="shared" si="87"/>
        <v>3399</v>
      </c>
      <c r="F238" s="763">
        <f t="shared" si="87"/>
        <v>3399</v>
      </c>
      <c r="G238" s="764">
        <f t="shared" si="87"/>
        <v>889</v>
      </c>
      <c r="H238" s="764">
        <f t="shared" si="87"/>
        <v>863</v>
      </c>
      <c r="I238" s="764">
        <f t="shared" si="87"/>
        <v>694</v>
      </c>
      <c r="J238" s="754">
        <f t="shared" si="87"/>
        <v>953</v>
      </c>
      <c r="K238" s="561">
        <f t="shared" si="87"/>
        <v>0</v>
      </c>
      <c r="L238" s="256">
        <f t="shared" si="87"/>
        <v>3235</v>
      </c>
      <c r="M238" s="256">
        <f t="shared" si="87"/>
        <v>3240</v>
      </c>
      <c r="N238" s="256">
        <f t="shared" si="87"/>
        <v>3245</v>
      </c>
      <c r="O238" s="256">
        <f t="shared" si="87"/>
        <v>30</v>
      </c>
      <c r="P238" s="256">
        <f t="shared" si="87"/>
        <v>24</v>
      </c>
      <c r="Q238" s="256">
        <f t="shared" si="87"/>
        <v>72</v>
      </c>
      <c r="R238" s="256">
        <f t="shared" si="87"/>
        <v>6</v>
      </c>
      <c r="S238" s="256">
        <f t="shared" si="87"/>
        <v>6</v>
      </c>
      <c r="T238" s="256">
        <f t="shared" si="87"/>
        <v>6</v>
      </c>
      <c r="U238" s="256">
        <f t="shared" si="87"/>
        <v>1752</v>
      </c>
      <c r="V238" s="256" t="e">
        <f t="shared" si="87"/>
        <v>#VALUE!</v>
      </c>
      <c r="W238" s="256">
        <f t="shared" si="87"/>
        <v>0</v>
      </c>
      <c r="X238" s="527">
        <f t="shared" si="87"/>
        <v>0</v>
      </c>
      <c r="Y238" s="256"/>
      <c r="Z238" s="510"/>
      <c r="AA238" s="287"/>
      <c r="AB238" s="287"/>
    </row>
    <row r="239" spans="1:28" s="18" customFormat="1" x14ac:dyDescent="0.2">
      <c r="A239" s="758" t="s">
        <v>466</v>
      </c>
      <c r="B239" s="43" t="s">
        <v>465</v>
      </c>
      <c r="C239" s="759">
        <f t="shared" ref="C239:X239" si="88">C240+C241+C242+C243+C244+C245+C246+C247+C248+C249</f>
        <v>1560</v>
      </c>
      <c r="D239" s="558">
        <f t="shared" si="88"/>
        <v>50</v>
      </c>
      <c r="E239" s="528">
        <f t="shared" si="88"/>
        <v>1610</v>
      </c>
      <c r="F239" s="732">
        <f t="shared" si="88"/>
        <v>1610</v>
      </c>
      <c r="G239" s="141">
        <f t="shared" si="88"/>
        <v>415</v>
      </c>
      <c r="H239" s="141">
        <f t="shared" si="88"/>
        <v>412</v>
      </c>
      <c r="I239" s="141">
        <f t="shared" si="88"/>
        <v>317</v>
      </c>
      <c r="J239" s="726">
        <f t="shared" si="88"/>
        <v>466</v>
      </c>
      <c r="K239" s="558">
        <f t="shared" si="88"/>
        <v>0</v>
      </c>
      <c r="L239" s="141">
        <f t="shared" si="88"/>
        <v>3235</v>
      </c>
      <c r="M239" s="141">
        <f t="shared" si="88"/>
        <v>3240</v>
      </c>
      <c r="N239" s="141">
        <f t="shared" si="88"/>
        <v>3245</v>
      </c>
      <c r="O239" s="141">
        <f t="shared" si="88"/>
        <v>9</v>
      </c>
      <c r="P239" s="141">
        <f t="shared" si="88"/>
        <v>24</v>
      </c>
      <c r="Q239" s="141">
        <f t="shared" si="88"/>
        <v>9</v>
      </c>
      <c r="R239" s="141">
        <f t="shared" si="88"/>
        <v>6</v>
      </c>
      <c r="S239" s="141">
        <f t="shared" si="88"/>
        <v>6</v>
      </c>
      <c r="T239" s="141">
        <f t="shared" si="88"/>
        <v>6</v>
      </c>
      <c r="U239" s="141">
        <f t="shared" si="88"/>
        <v>827</v>
      </c>
      <c r="V239" s="141" t="e">
        <f t="shared" si="88"/>
        <v>#VALUE!</v>
      </c>
      <c r="W239" s="141">
        <f t="shared" si="88"/>
        <v>0</v>
      </c>
      <c r="X239" s="528">
        <f t="shared" si="88"/>
        <v>0</v>
      </c>
      <c r="Y239" s="141"/>
      <c r="AA239" s="537"/>
      <c r="AB239" s="537"/>
    </row>
    <row r="240" spans="1:28" s="31" customFormat="1" x14ac:dyDescent="0.2">
      <c r="A240" s="795" t="s">
        <v>464</v>
      </c>
      <c r="B240" s="50" t="s">
        <v>463</v>
      </c>
      <c r="C240" s="796">
        <v>30</v>
      </c>
      <c r="D240" s="561"/>
      <c r="E240" s="832">
        <f t="shared" ref="E240:E250" si="89">C240+D240</f>
        <v>30</v>
      </c>
      <c r="F240" s="786">
        <f t="shared" ref="F240:F250" si="90">G240+H240+I240+J240</f>
        <v>30</v>
      </c>
      <c r="G240" s="137">
        <v>8</v>
      </c>
      <c r="H240" s="137">
        <v>8</v>
      </c>
      <c r="I240" s="137">
        <v>6</v>
      </c>
      <c r="J240" s="783">
        <v>8</v>
      </c>
      <c r="K240" s="567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ref="U240:U245" si="91">G240+H240</f>
        <v>16</v>
      </c>
      <c r="V240" s="31" t="s">
        <v>958</v>
      </c>
      <c r="Y240" s="500"/>
      <c r="AA240" s="286"/>
      <c r="AB240" s="286"/>
    </row>
    <row r="241" spans="1:28" s="31" customFormat="1" x14ac:dyDescent="0.2">
      <c r="A241" s="782" t="s">
        <v>462</v>
      </c>
      <c r="B241" s="136" t="s">
        <v>461</v>
      </c>
      <c r="C241" s="783">
        <v>20</v>
      </c>
      <c r="D241" s="561"/>
      <c r="E241" s="832">
        <f t="shared" si="89"/>
        <v>20</v>
      </c>
      <c r="F241" s="786">
        <f t="shared" si="90"/>
        <v>20</v>
      </c>
      <c r="G241" s="137">
        <v>5</v>
      </c>
      <c r="H241" s="137">
        <v>5</v>
      </c>
      <c r="I241" s="137">
        <v>5</v>
      </c>
      <c r="J241" s="783">
        <v>5</v>
      </c>
      <c r="K241" s="567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  <c r="Y241" s="500"/>
      <c r="AA241" s="286"/>
      <c r="AB241" s="286"/>
    </row>
    <row r="242" spans="1:28" s="31" customFormat="1" x14ac:dyDescent="0.2">
      <c r="A242" s="782" t="s">
        <v>460</v>
      </c>
      <c r="B242" s="136" t="s">
        <v>459</v>
      </c>
      <c r="C242" s="783">
        <v>400</v>
      </c>
      <c r="D242" s="572"/>
      <c r="E242" s="832">
        <f t="shared" si="89"/>
        <v>400</v>
      </c>
      <c r="F242" s="786">
        <f t="shared" si="90"/>
        <v>400</v>
      </c>
      <c r="G242" s="137">
        <v>150</v>
      </c>
      <c r="H242" s="137">
        <v>150</v>
      </c>
      <c r="I242" s="137">
        <v>50</v>
      </c>
      <c r="J242" s="783">
        <v>50</v>
      </c>
      <c r="K242" s="567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  <c r="Y242" s="500"/>
      <c r="Z242" s="530"/>
      <c r="AA242" s="398"/>
      <c r="AB242" s="286"/>
    </row>
    <row r="243" spans="1:28" s="31" customFormat="1" x14ac:dyDescent="0.2">
      <c r="A243" s="782" t="s">
        <v>458</v>
      </c>
      <c r="B243" s="136" t="s">
        <v>457</v>
      </c>
      <c r="C243" s="783">
        <v>100</v>
      </c>
      <c r="D243" s="572"/>
      <c r="E243" s="832">
        <f t="shared" si="89"/>
        <v>100</v>
      </c>
      <c r="F243" s="786">
        <f t="shared" si="90"/>
        <v>100</v>
      </c>
      <c r="G243" s="137">
        <v>20</v>
      </c>
      <c r="H243" s="137">
        <v>20</v>
      </c>
      <c r="I243" s="137">
        <v>30</v>
      </c>
      <c r="J243" s="783">
        <v>30</v>
      </c>
      <c r="K243" s="567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  <c r="Y243" s="500"/>
      <c r="Z243" s="530"/>
      <c r="AA243" s="398"/>
      <c r="AB243" s="286"/>
    </row>
    <row r="244" spans="1:28" s="31" customFormat="1" x14ac:dyDescent="0.2">
      <c r="A244" s="782" t="s">
        <v>456</v>
      </c>
      <c r="B244" s="136" t="s">
        <v>455</v>
      </c>
      <c r="C244" s="783">
        <v>60</v>
      </c>
      <c r="D244" s="572"/>
      <c r="E244" s="832">
        <f t="shared" si="89"/>
        <v>60</v>
      </c>
      <c r="F244" s="786">
        <f t="shared" si="90"/>
        <v>60</v>
      </c>
      <c r="G244" s="137">
        <v>15</v>
      </c>
      <c r="H244" s="137">
        <v>15</v>
      </c>
      <c r="I244" s="137">
        <v>15</v>
      </c>
      <c r="J244" s="783">
        <v>15</v>
      </c>
      <c r="K244" s="567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  <c r="Y244" s="500"/>
      <c r="AA244" s="286"/>
      <c r="AB244" s="286"/>
    </row>
    <row r="245" spans="1:28" s="31" customFormat="1" ht="13.5" thickBot="1" x14ac:dyDescent="0.25">
      <c r="A245" s="760" t="s">
        <v>454</v>
      </c>
      <c r="B245" s="761" t="s">
        <v>453</v>
      </c>
      <c r="C245" s="770">
        <v>10</v>
      </c>
      <c r="D245" s="562"/>
      <c r="E245" s="832">
        <f t="shared" si="89"/>
        <v>10</v>
      </c>
      <c r="F245" s="768">
        <f t="shared" si="90"/>
        <v>10</v>
      </c>
      <c r="G245" s="769">
        <v>6</v>
      </c>
      <c r="H245" s="769">
        <v>2</v>
      </c>
      <c r="I245" s="769">
        <v>0</v>
      </c>
      <c r="J245" s="770">
        <v>2</v>
      </c>
      <c r="K245" s="567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  <c r="Y245" s="500"/>
      <c r="AA245" s="286"/>
      <c r="AB245" s="286"/>
    </row>
    <row r="246" spans="1:28" s="31" customFormat="1" ht="13.5" hidden="1" thickBot="1" x14ac:dyDescent="0.25">
      <c r="A246" s="629" t="s">
        <v>452</v>
      </c>
      <c r="B246" s="630" t="s">
        <v>451</v>
      </c>
      <c r="C246" s="631"/>
      <c r="D246" s="28"/>
      <c r="E246" s="28">
        <f t="shared" si="89"/>
        <v>0</v>
      </c>
      <c r="F246" s="631">
        <f t="shared" si="90"/>
        <v>0</v>
      </c>
      <c r="G246" s="631"/>
      <c r="H246" s="631"/>
      <c r="I246" s="631"/>
      <c r="J246" s="631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8" s="31" customFormat="1" x14ac:dyDescent="0.2">
      <c r="A247" s="771" t="s">
        <v>450</v>
      </c>
      <c r="B247" s="772" t="s">
        <v>449</v>
      </c>
      <c r="C247" s="773">
        <v>12</v>
      </c>
      <c r="D247" s="562"/>
      <c r="E247" s="832">
        <f t="shared" si="89"/>
        <v>12</v>
      </c>
      <c r="F247" s="774">
        <f t="shared" si="90"/>
        <v>12</v>
      </c>
      <c r="G247" s="775">
        <v>3</v>
      </c>
      <c r="H247" s="775">
        <v>4</v>
      </c>
      <c r="I247" s="775">
        <v>3</v>
      </c>
      <c r="J247" s="773">
        <v>2</v>
      </c>
      <c r="K247" s="567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2">G247+H247</f>
        <v>7</v>
      </c>
      <c r="Y247" s="500"/>
      <c r="AA247" s="286"/>
      <c r="AB247" s="286"/>
    </row>
    <row r="248" spans="1:28" s="31" customFormat="1" x14ac:dyDescent="0.2">
      <c r="A248" s="797" t="s">
        <v>448</v>
      </c>
      <c r="B248" s="328" t="s">
        <v>447</v>
      </c>
      <c r="C248" s="798">
        <v>920</v>
      </c>
      <c r="D248" s="573">
        <v>50</v>
      </c>
      <c r="E248" s="833">
        <f t="shared" si="89"/>
        <v>970</v>
      </c>
      <c r="F248" s="800">
        <f t="shared" si="90"/>
        <v>970</v>
      </c>
      <c r="G248" s="329">
        <v>206</v>
      </c>
      <c r="H248" s="329">
        <v>206</v>
      </c>
      <c r="I248" s="329">
        <v>206</v>
      </c>
      <c r="J248" s="801">
        <v>352</v>
      </c>
      <c r="K248" s="567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3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2"/>
        <v>412</v>
      </c>
      <c r="Y248" s="500"/>
      <c r="Z248" s="530"/>
      <c r="AA248" s="398"/>
      <c r="AB248" s="286"/>
    </row>
    <row r="249" spans="1:28" s="31" customFormat="1" x14ac:dyDescent="0.2">
      <c r="A249" s="782" t="s">
        <v>446</v>
      </c>
      <c r="B249" s="136" t="s">
        <v>445</v>
      </c>
      <c r="C249" s="783">
        <v>8</v>
      </c>
      <c r="D249" s="571"/>
      <c r="E249" s="832">
        <f t="shared" si="89"/>
        <v>8</v>
      </c>
      <c r="F249" s="786">
        <f t="shared" si="90"/>
        <v>8</v>
      </c>
      <c r="G249" s="137">
        <v>2</v>
      </c>
      <c r="H249" s="137">
        <v>2</v>
      </c>
      <c r="I249" s="137">
        <v>2</v>
      </c>
      <c r="J249" s="783">
        <v>2</v>
      </c>
      <c r="K249" s="567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2"/>
        <v>4</v>
      </c>
      <c r="Y249" s="500"/>
    </row>
    <row r="250" spans="1:28" s="44" customFormat="1" x14ac:dyDescent="0.2">
      <c r="A250" s="799" t="s">
        <v>444</v>
      </c>
      <c r="B250" s="140" t="s">
        <v>443</v>
      </c>
      <c r="C250" s="726">
        <v>50</v>
      </c>
      <c r="D250" s="558"/>
      <c r="E250" s="528">
        <f t="shared" si="89"/>
        <v>50</v>
      </c>
      <c r="F250" s="732">
        <f t="shared" si="90"/>
        <v>50</v>
      </c>
      <c r="G250" s="141">
        <v>20</v>
      </c>
      <c r="H250" s="141">
        <v>30</v>
      </c>
      <c r="I250" s="141">
        <v>0</v>
      </c>
      <c r="J250" s="726">
        <v>0</v>
      </c>
      <c r="K250" s="57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2"/>
        <v>50</v>
      </c>
      <c r="Y250" s="500"/>
    </row>
    <row r="251" spans="1:28" s="44" customFormat="1" x14ac:dyDescent="0.2">
      <c r="A251" s="799" t="s">
        <v>442</v>
      </c>
      <c r="B251" s="140" t="s">
        <v>441</v>
      </c>
      <c r="C251" s="726">
        <f t="shared" ref="C251:N251" si="94">C252+C253</f>
        <v>160</v>
      </c>
      <c r="D251" s="558">
        <f t="shared" si="94"/>
        <v>0</v>
      </c>
      <c r="E251" s="528">
        <f t="shared" si="94"/>
        <v>160</v>
      </c>
      <c r="F251" s="732">
        <f t="shared" si="94"/>
        <v>160</v>
      </c>
      <c r="G251" s="141">
        <f t="shared" si="94"/>
        <v>40</v>
      </c>
      <c r="H251" s="141">
        <f t="shared" si="94"/>
        <v>40</v>
      </c>
      <c r="I251" s="141">
        <f t="shared" si="94"/>
        <v>40</v>
      </c>
      <c r="J251" s="726">
        <f t="shared" si="94"/>
        <v>40</v>
      </c>
      <c r="K251" s="574">
        <f t="shared" si="94"/>
        <v>0</v>
      </c>
      <c r="L251" s="42">
        <f t="shared" si="94"/>
        <v>0</v>
      </c>
      <c r="M251" s="42">
        <f t="shared" si="94"/>
        <v>0</v>
      </c>
      <c r="N251" s="42">
        <f t="shared" si="94"/>
        <v>0</v>
      </c>
      <c r="O251" s="45"/>
      <c r="P251" s="417"/>
      <c r="Q251" s="245"/>
      <c r="R251" s="238"/>
      <c r="S251" s="238"/>
      <c r="T251" s="238"/>
      <c r="U251" s="489">
        <f t="shared" si="92"/>
        <v>80</v>
      </c>
      <c r="Y251" s="500"/>
    </row>
    <row r="252" spans="1:28" s="31" customFormat="1" ht="13.5" thickBot="1" x14ac:dyDescent="0.25">
      <c r="A252" s="760" t="s">
        <v>440</v>
      </c>
      <c r="B252" s="761" t="s">
        <v>439</v>
      </c>
      <c r="C252" s="770">
        <v>160</v>
      </c>
      <c r="D252" s="561"/>
      <c r="E252" s="832">
        <f>C252+D252</f>
        <v>160</v>
      </c>
      <c r="F252" s="768">
        <f>G252+H252+I252+J252</f>
        <v>160</v>
      </c>
      <c r="G252" s="769">
        <v>40</v>
      </c>
      <c r="H252" s="769">
        <v>40</v>
      </c>
      <c r="I252" s="769">
        <v>40</v>
      </c>
      <c r="J252" s="770">
        <v>40</v>
      </c>
      <c r="K252" s="567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2"/>
        <v>80</v>
      </c>
      <c r="Y252" s="500"/>
    </row>
    <row r="253" spans="1:28" s="31" customFormat="1" ht="13.5" hidden="1" thickBot="1" x14ac:dyDescent="0.25">
      <c r="A253" s="629" t="s">
        <v>438</v>
      </c>
      <c r="B253" s="630" t="s">
        <v>437</v>
      </c>
      <c r="C253" s="631"/>
      <c r="D253" s="28"/>
      <c r="E253" s="28">
        <f>C253+D253</f>
        <v>0</v>
      </c>
      <c r="F253" s="631">
        <f>G253+H253+I253+J253</f>
        <v>0</v>
      </c>
      <c r="G253" s="631"/>
      <c r="H253" s="631"/>
      <c r="I253" s="631"/>
      <c r="J253" s="631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8" s="44" customFormat="1" x14ac:dyDescent="0.2">
      <c r="A254" s="802" t="s">
        <v>436</v>
      </c>
      <c r="B254" s="803" t="s">
        <v>435</v>
      </c>
      <c r="C254" s="804">
        <f t="shared" ref="C254:X254" si="95">C255+C256+C257+C258</f>
        <v>1240</v>
      </c>
      <c r="D254" s="558">
        <f t="shared" si="95"/>
        <v>130</v>
      </c>
      <c r="E254" s="528">
        <f t="shared" si="95"/>
        <v>1370</v>
      </c>
      <c r="F254" s="805">
        <f t="shared" si="95"/>
        <v>1370</v>
      </c>
      <c r="G254" s="806">
        <f t="shared" si="95"/>
        <v>325</v>
      </c>
      <c r="H254" s="806">
        <f t="shared" si="95"/>
        <v>305</v>
      </c>
      <c r="I254" s="806">
        <f t="shared" si="95"/>
        <v>275</v>
      </c>
      <c r="J254" s="804">
        <f t="shared" si="95"/>
        <v>465</v>
      </c>
      <c r="K254" s="558">
        <f t="shared" si="95"/>
        <v>0</v>
      </c>
      <c r="L254" s="141">
        <f t="shared" si="95"/>
        <v>0</v>
      </c>
      <c r="M254" s="141">
        <f t="shared" si="95"/>
        <v>0</v>
      </c>
      <c r="N254" s="141">
        <f t="shared" si="95"/>
        <v>0</v>
      </c>
      <c r="O254" s="141">
        <f t="shared" si="95"/>
        <v>4</v>
      </c>
      <c r="P254" s="141">
        <f t="shared" si="95"/>
        <v>0</v>
      </c>
      <c r="Q254" s="141">
        <f t="shared" si="95"/>
        <v>0</v>
      </c>
      <c r="R254" s="141">
        <f t="shared" si="95"/>
        <v>0</v>
      </c>
      <c r="S254" s="141">
        <f t="shared" si="95"/>
        <v>0</v>
      </c>
      <c r="T254" s="141">
        <f t="shared" si="95"/>
        <v>0</v>
      </c>
      <c r="U254" s="141">
        <f t="shared" si="95"/>
        <v>630</v>
      </c>
      <c r="V254" s="141">
        <f t="shared" si="95"/>
        <v>0</v>
      </c>
      <c r="W254" s="141">
        <f t="shared" si="95"/>
        <v>0</v>
      </c>
      <c r="X254" s="528">
        <f t="shared" si="95"/>
        <v>0</v>
      </c>
      <c r="Y254" s="141"/>
    </row>
    <row r="255" spans="1:28" s="31" customFormat="1" x14ac:dyDescent="0.2">
      <c r="A255" s="797" t="s">
        <v>434</v>
      </c>
      <c r="B255" s="328" t="s">
        <v>433</v>
      </c>
      <c r="C255" s="798">
        <v>300</v>
      </c>
      <c r="D255" s="573">
        <v>100</v>
      </c>
      <c r="E255" s="833">
        <f>C255+D255</f>
        <v>400</v>
      </c>
      <c r="F255" s="800">
        <f>G255+H255+I255+J255</f>
        <v>400</v>
      </c>
      <c r="G255" s="329">
        <v>80</v>
      </c>
      <c r="H255" s="329">
        <v>80</v>
      </c>
      <c r="I255" s="329">
        <v>100</v>
      </c>
      <c r="J255" s="801">
        <v>140</v>
      </c>
      <c r="K255" s="567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  <c r="Y255" s="500"/>
    </row>
    <row r="256" spans="1:28" s="31" customFormat="1" x14ac:dyDescent="0.2">
      <c r="A256" s="797" t="s">
        <v>432</v>
      </c>
      <c r="B256" s="328" t="s">
        <v>431</v>
      </c>
      <c r="C256" s="798">
        <v>400</v>
      </c>
      <c r="D256" s="573">
        <v>-100</v>
      </c>
      <c r="E256" s="833">
        <f>C256+D256</f>
        <v>300</v>
      </c>
      <c r="F256" s="800">
        <f>G256+H256+I256+J256</f>
        <v>300</v>
      </c>
      <c r="G256" s="329">
        <v>100</v>
      </c>
      <c r="H256" s="329">
        <v>100</v>
      </c>
      <c r="I256" s="329">
        <v>50</v>
      </c>
      <c r="J256" s="801">
        <v>50</v>
      </c>
      <c r="K256" s="567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6">G256+H256</f>
        <v>200</v>
      </c>
      <c r="Y256" s="500"/>
      <c r="Z256" s="530"/>
      <c r="AA256" s="428"/>
    </row>
    <row r="257" spans="1:27" s="31" customFormat="1" x14ac:dyDescent="0.2">
      <c r="A257" s="797" t="s">
        <v>430</v>
      </c>
      <c r="B257" s="328" t="s">
        <v>429</v>
      </c>
      <c r="C257" s="798">
        <v>520</v>
      </c>
      <c r="D257" s="573">
        <v>120</v>
      </c>
      <c r="E257" s="833">
        <f>C257+D257</f>
        <v>640</v>
      </c>
      <c r="F257" s="800">
        <f>G257+H257+I257+J257</f>
        <v>640</v>
      </c>
      <c r="G257" s="329">
        <v>140</v>
      </c>
      <c r="H257" s="329">
        <v>120</v>
      </c>
      <c r="I257" s="329">
        <v>120</v>
      </c>
      <c r="J257" s="801">
        <v>260</v>
      </c>
      <c r="K257" s="567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6"/>
        <v>260</v>
      </c>
      <c r="Y257" s="500"/>
    </row>
    <row r="258" spans="1:27" s="31" customFormat="1" x14ac:dyDescent="0.2">
      <c r="A258" s="797" t="s">
        <v>428</v>
      </c>
      <c r="B258" s="328" t="s">
        <v>427</v>
      </c>
      <c r="C258" s="798">
        <v>20</v>
      </c>
      <c r="D258" s="573">
        <v>10</v>
      </c>
      <c r="E258" s="833">
        <f>C258+D258</f>
        <v>30</v>
      </c>
      <c r="F258" s="800">
        <f>G258+H258+I258+J258</f>
        <v>30</v>
      </c>
      <c r="G258" s="329">
        <v>5</v>
      </c>
      <c r="H258" s="329">
        <v>5</v>
      </c>
      <c r="I258" s="329">
        <v>5</v>
      </c>
      <c r="J258" s="801">
        <v>15</v>
      </c>
      <c r="K258" s="567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6"/>
        <v>10</v>
      </c>
      <c r="Y258" s="500"/>
    </row>
    <row r="259" spans="1:27" s="44" customFormat="1" x14ac:dyDescent="0.2">
      <c r="A259" s="799" t="s">
        <v>426</v>
      </c>
      <c r="B259" s="140" t="s">
        <v>425</v>
      </c>
      <c r="C259" s="726">
        <f t="shared" ref="C259:N259" si="97">C260+C261+C262</f>
        <v>135</v>
      </c>
      <c r="D259" s="558">
        <f t="shared" si="97"/>
        <v>-80</v>
      </c>
      <c r="E259" s="528">
        <f t="shared" si="97"/>
        <v>55</v>
      </c>
      <c r="F259" s="732">
        <f t="shared" si="97"/>
        <v>55</v>
      </c>
      <c r="G259" s="141">
        <f t="shared" si="97"/>
        <v>40</v>
      </c>
      <c r="H259" s="141">
        <f t="shared" si="97"/>
        <v>40</v>
      </c>
      <c r="I259" s="141">
        <f t="shared" si="97"/>
        <v>30</v>
      </c>
      <c r="J259" s="726">
        <f t="shared" si="97"/>
        <v>-55</v>
      </c>
      <c r="K259" s="574">
        <f t="shared" si="97"/>
        <v>0</v>
      </c>
      <c r="L259" s="42">
        <f t="shared" si="97"/>
        <v>0</v>
      </c>
      <c r="M259" s="42">
        <f t="shared" si="97"/>
        <v>0</v>
      </c>
      <c r="N259" s="42">
        <f t="shared" si="97"/>
        <v>0</v>
      </c>
      <c r="O259" s="45"/>
      <c r="P259" s="417"/>
      <c r="Q259" s="245"/>
      <c r="R259" s="238"/>
      <c r="S259" s="238"/>
      <c r="T259" s="238"/>
      <c r="U259" s="503">
        <f t="shared" si="96"/>
        <v>80</v>
      </c>
      <c r="Y259" s="500"/>
    </row>
    <row r="260" spans="1:27" s="31" customFormat="1" x14ac:dyDescent="0.2">
      <c r="A260" s="782" t="s">
        <v>424</v>
      </c>
      <c r="B260" s="136" t="s">
        <v>423</v>
      </c>
      <c r="C260" s="783">
        <v>15</v>
      </c>
      <c r="D260" s="571"/>
      <c r="E260" s="832">
        <f>C260+D260</f>
        <v>15</v>
      </c>
      <c r="F260" s="786">
        <f>G260+H260+I260+J260</f>
        <v>15</v>
      </c>
      <c r="G260" s="137">
        <v>5</v>
      </c>
      <c r="H260" s="137">
        <v>5</v>
      </c>
      <c r="I260" s="137">
        <v>5</v>
      </c>
      <c r="J260" s="783">
        <v>0</v>
      </c>
      <c r="K260" s="567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6"/>
        <v>10</v>
      </c>
      <c r="Y260" s="500"/>
    </row>
    <row r="261" spans="1:27" s="31" customFormat="1" x14ac:dyDescent="0.2">
      <c r="A261" s="782" t="s">
        <v>422</v>
      </c>
      <c r="B261" s="136" t="s">
        <v>421</v>
      </c>
      <c r="C261" s="783">
        <v>20</v>
      </c>
      <c r="D261" s="571"/>
      <c r="E261" s="832">
        <f>C261+D261</f>
        <v>20</v>
      </c>
      <c r="F261" s="786">
        <f>G261+H261+I261+J261</f>
        <v>20</v>
      </c>
      <c r="G261" s="137">
        <v>10</v>
      </c>
      <c r="H261" s="137">
        <v>10</v>
      </c>
      <c r="I261" s="137">
        <v>0</v>
      </c>
      <c r="J261" s="783">
        <v>0</v>
      </c>
      <c r="K261" s="567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6"/>
        <v>20</v>
      </c>
      <c r="Y261" s="500"/>
    </row>
    <row r="262" spans="1:27" s="31" customFormat="1" x14ac:dyDescent="0.2">
      <c r="A262" s="879" t="s">
        <v>420</v>
      </c>
      <c r="B262" s="345" t="s">
        <v>419</v>
      </c>
      <c r="C262" s="880">
        <v>100</v>
      </c>
      <c r="D262" s="881">
        <v>-80</v>
      </c>
      <c r="E262" s="882">
        <f>C262+D262</f>
        <v>20</v>
      </c>
      <c r="F262" s="883">
        <f>G262+H262+I262+J262</f>
        <v>20</v>
      </c>
      <c r="G262" s="346">
        <v>25</v>
      </c>
      <c r="H262" s="133">
        <v>25</v>
      </c>
      <c r="I262" s="133">
        <v>25</v>
      </c>
      <c r="J262" s="801">
        <v>-55</v>
      </c>
      <c r="K262" s="567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6"/>
        <v>50</v>
      </c>
      <c r="Y262" s="500"/>
    </row>
    <row r="263" spans="1:27" s="44" customFormat="1" x14ac:dyDescent="0.2">
      <c r="A263" s="799" t="s">
        <v>418</v>
      </c>
      <c r="B263" s="140" t="s">
        <v>417</v>
      </c>
      <c r="C263" s="726">
        <f t="shared" ref="C263:N263" si="98">C264+C265</f>
        <v>8</v>
      </c>
      <c r="D263" s="558">
        <f t="shared" si="98"/>
        <v>0</v>
      </c>
      <c r="E263" s="528">
        <f t="shared" si="98"/>
        <v>8</v>
      </c>
      <c r="F263" s="732">
        <f t="shared" si="98"/>
        <v>8</v>
      </c>
      <c r="G263" s="141">
        <f t="shared" si="98"/>
        <v>2</v>
      </c>
      <c r="H263" s="141">
        <f t="shared" si="98"/>
        <v>2</v>
      </c>
      <c r="I263" s="141">
        <f t="shared" si="98"/>
        <v>2</v>
      </c>
      <c r="J263" s="726">
        <f t="shared" si="98"/>
        <v>2</v>
      </c>
      <c r="K263" s="574">
        <f t="shared" si="98"/>
        <v>0</v>
      </c>
      <c r="L263" s="42">
        <f t="shared" si="98"/>
        <v>0</v>
      </c>
      <c r="M263" s="42">
        <f t="shared" si="98"/>
        <v>0</v>
      </c>
      <c r="N263" s="42">
        <f t="shared" si="98"/>
        <v>0</v>
      </c>
      <c r="O263" s="45"/>
      <c r="P263" s="417"/>
      <c r="Q263" s="245"/>
      <c r="R263" s="238"/>
      <c r="S263" s="238"/>
      <c r="T263" s="238"/>
      <c r="U263" s="503">
        <f t="shared" si="96"/>
        <v>4</v>
      </c>
      <c r="Y263" s="500"/>
    </row>
    <row r="264" spans="1:27" s="31" customFormat="1" ht="13.5" thickBot="1" x14ac:dyDescent="0.25">
      <c r="A264" s="760" t="s">
        <v>416</v>
      </c>
      <c r="B264" s="761" t="s">
        <v>415</v>
      </c>
      <c r="C264" s="770">
        <v>8</v>
      </c>
      <c r="D264" s="571"/>
      <c r="E264" s="832">
        <f t="shared" ref="E264:E279" si="99">C264+D264</f>
        <v>8</v>
      </c>
      <c r="F264" s="768">
        <f t="shared" ref="F264:F279" si="100">G264+H264+I264+J264</f>
        <v>8</v>
      </c>
      <c r="G264" s="769">
        <v>2</v>
      </c>
      <c r="H264" s="769">
        <v>2</v>
      </c>
      <c r="I264" s="769">
        <v>2</v>
      </c>
      <c r="J264" s="770">
        <v>2</v>
      </c>
      <c r="K264" s="567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6"/>
        <v>4</v>
      </c>
      <c r="Y264" s="500"/>
    </row>
    <row r="265" spans="1:27" s="31" customFormat="1" ht="13.5" hidden="1" thickBot="1" x14ac:dyDescent="0.25">
      <c r="A265" s="629" t="s">
        <v>414</v>
      </c>
      <c r="B265" s="630" t="s">
        <v>413</v>
      </c>
      <c r="C265" s="631"/>
      <c r="D265" s="28"/>
      <c r="E265" s="28">
        <f t="shared" si="99"/>
        <v>0</v>
      </c>
      <c r="F265" s="631">
        <f t="shared" si="100"/>
        <v>0</v>
      </c>
      <c r="G265" s="631"/>
      <c r="H265" s="631"/>
      <c r="I265" s="631"/>
      <c r="J265" s="631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7" s="44" customFormat="1" ht="13.5" thickBot="1" x14ac:dyDescent="0.25">
      <c r="A266" s="787" t="s">
        <v>412</v>
      </c>
      <c r="B266" s="788" t="s">
        <v>411</v>
      </c>
      <c r="C266" s="789">
        <v>30</v>
      </c>
      <c r="D266" s="558"/>
      <c r="E266" s="528">
        <f t="shared" si="99"/>
        <v>30</v>
      </c>
      <c r="F266" s="790">
        <f t="shared" si="100"/>
        <v>30</v>
      </c>
      <c r="G266" s="791">
        <v>10</v>
      </c>
      <c r="H266" s="791">
        <v>0</v>
      </c>
      <c r="I266" s="791">
        <v>10</v>
      </c>
      <c r="J266" s="789">
        <v>10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  <c r="Y266" s="500"/>
    </row>
    <row r="267" spans="1:27" s="44" customFormat="1" ht="13.5" hidden="1" thickBot="1" x14ac:dyDescent="0.25">
      <c r="A267" s="632" t="s">
        <v>410</v>
      </c>
      <c r="B267" s="633" t="s">
        <v>409</v>
      </c>
      <c r="C267" s="634"/>
      <c r="D267" s="24"/>
      <c r="E267" s="24">
        <f t="shared" si="99"/>
        <v>0</v>
      </c>
      <c r="F267" s="634">
        <f t="shared" si="100"/>
        <v>0</v>
      </c>
      <c r="G267" s="634"/>
      <c r="H267" s="634"/>
      <c r="I267" s="634"/>
      <c r="J267" s="63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7" s="44" customFormat="1" x14ac:dyDescent="0.2">
      <c r="A268" s="802" t="s">
        <v>408</v>
      </c>
      <c r="B268" s="803" t="s">
        <v>407</v>
      </c>
      <c r="C268" s="804">
        <v>2</v>
      </c>
      <c r="D268" s="558"/>
      <c r="E268" s="528">
        <f t="shared" si="99"/>
        <v>2</v>
      </c>
      <c r="F268" s="805">
        <f t="shared" si="100"/>
        <v>2</v>
      </c>
      <c r="G268" s="806">
        <v>1</v>
      </c>
      <c r="H268" s="806">
        <v>0</v>
      </c>
      <c r="I268" s="806">
        <v>0</v>
      </c>
      <c r="J268" s="804">
        <v>1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  <c r="Y268" s="500"/>
      <c r="AA268" s="537"/>
    </row>
    <row r="269" spans="1:27" s="44" customFormat="1" x14ac:dyDescent="0.2">
      <c r="A269" s="799" t="s">
        <v>406</v>
      </c>
      <c r="B269" s="140" t="s">
        <v>405</v>
      </c>
      <c r="C269" s="726">
        <v>5</v>
      </c>
      <c r="D269" s="558"/>
      <c r="E269" s="528">
        <f t="shared" si="99"/>
        <v>5</v>
      </c>
      <c r="F269" s="732">
        <f t="shared" si="100"/>
        <v>5</v>
      </c>
      <c r="G269" s="141">
        <v>5</v>
      </c>
      <c r="H269" s="141">
        <v>0</v>
      </c>
      <c r="I269" s="141">
        <v>0</v>
      </c>
      <c r="J269" s="726">
        <v>0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1">G269+H269</f>
        <v>5</v>
      </c>
      <c r="Y269" s="500"/>
      <c r="AA269" s="537"/>
    </row>
    <row r="270" spans="1:27" s="44" customFormat="1" x14ac:dyDescent="0.2">
      <c r="A270" s="799" t="s">
        <v>404</v>
      </c>
      <c r="B270" s="140" t="s">
        <v>403</v>
      </c>
      <c r="C270" s="726">
        <v>40</v>
      </c>
      <c r="D270" s="558"/>
      <c r="E270" s="528">
        <f t="shared" si="99"/>
        <v>40</v>
      </c>
      <c r="F270" s="732">
        <f t="shared" si="100"/>
        <v>40</v>
      </c>
      <c r="G270" s="141">
        <v>5</v>
      </c>
      <c r="H270" s="141">
        <v>20</v>
      </c>
      <c r="I270" s="141">
        <v>5</v>
      </c>
      <c r="J270" s="726">
        <v>10</v>
      </c>
      <c r="K270" s="57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1"/>
        <v>25</v>
      </c>
      <c r="Y270" s="500"/>
      <c r="Z270" s="531"/>
      <c r="AA270" s="407"/>
    </row>
    <row r="271" spans="1:27" s="44" customFormat="1" ht="13.5" thickBot="1" x14ac:dyDescent="0.25">
      <c r="A271" s="784" t="s">
        <v>402</v>
      </c>
      <c r="B271" s="785" t="s">
        <v>401</v>
      </c>
      <c r="C271" s="729">
        <v>25</v>
      </c>
      <c r="D271" s="558"/>
      <c r="E271" s="528">
        <f t="shared" si="99"/>
        <v>25</v>
      </c>
      <c r="F271" s="734">
        <f t="shared" si="100"/>
        <v>25</v>
      </c>
      <c r="G271" s="735">
        <v>10</v>
      </c>
      <c r="H271" s="735">
        <v>5</v>
      </c>
      <c r="I271" s="735">
        <v>5</v>
      </c>
      <c r="J271" s="729">
        <v>5</v>
      </c>
      <c r="K271" s="57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1"/>
        <v>15</v>
      </c>
      <c r="Y271" s="500"/>
      <c r="AA271" s="537"/>
    </row>
    <row r="272" spans="1:27" s="44" customFormat="1" ht="13.5" hidden="1" thickBot="1" x14ac:dyDescent="0.25">
      <c r="A272" s="635" t="s">
        <v>400</v>
      </c>
      <c r="B272" s="636" t="s">
        <v>399</v>
      </c>
      <c r="C272" s="637"/>
      <c r="D272" s="24"/>
      <c r="E272" s="24">
        <f t="shared" si="99"/>
        <v>0</v>
      </c>
      <c r="F272" s="637">
        <f t="shared" si="100"/>
        <v>0</v>
      </c>
      <c r="G272" s="637"/>
      <c r="H272" s="637"/>
      <c r="I272" s="637"/>
      <c r="J272" s="637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7" s="18" customFormat="1" ht="13.5" hidden="1" thickBot="1" x14ac:dyDescent="0.25">
      <c r="A273" s="22" t="s">
        <v>398</v>
      </c>
      <c r="B273" s="21" t="s">
        <v>397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7" s="18" customFormat="1" ht="13.5" hidden="1" thickBot="1" x14ac:dyDescent="0.25">
      <c r="A274" s="22" t="s">
        <v>396</v>
      </c>
      <c r="B274" s="21" t="s">
        <v>395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7" s="18" customFormat="1" ht="26.25" hidden="1" thickBot="1" x14ac:dyDescent="0.25">
      <c r="A275" s="22" t="s">
        <v>394</v>
      </c>
      <c r="B275" s="21" t="s">
        <v>393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7" s="18" customFormat="1" ht="13.5" hidden="1" thickBot="1" x14ac:dyDescent="0.25">
      <c r="A276" s="22" t="s">
        <v>392</v>
      </c>
      <c r="B276" s="21" t="s">
        <v>391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7" s="18" customFormat="1" ht="13.5" hidden="1" thickBot="1" x14ac:dyDescent="0.25">
      <c r="A277" s="22" t="s">
        <v>390</v>
      </c>
      <c r="B277" s="21" t="s">
        <v>389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7" s="18" customFormat="1" ht="13.5" hidden="1" thickBot="1" x14ac:dyDescent="0.25">
      <c r="A278" s="22" t="s">
        <v>388</v>
      </c>
      <c r="B278" s="21" t="s">
        <v>387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7" s="18" customFormat="1" ht="13.5" hidden="1" thickBot="1" x14ac:dyDescent="0.25">
      <c r="A279" s="22" t="s">
        <v>386</v>
      </c>
      <c r="B279" s="21" t="s">
        <v>385</v>
      </c>
      <c r="C279" s="20"/>
      <c r="D279" s="20"/>
      <c r="E279" s="20">
        <f t="shared" si="99"/>
        <v>0</v>
      </c>
      <c r="F279" s="20">
        <f t="shared" si="100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7" s="18" customFormat="1" ht="13.5" hidden="1" thickBot="1" x14ac:dyDescent="0.25">
      <c r="A280" s="22" t="s">
        <v>384</v>
      </c>
      <c r="B280" s="21" t="s">
        <v>383</v>
      </c>
      <c r="C280" s="20">
        <f t="shared" ref="C280:N280" si="102">C281+C282</f>
        <v>0</v>
      </c>
      <c r="D280" s="20">
        <f t="shared" si="102"/>
        <v>0</v>
      </c>
      <c r="E280" s="20">
        <f t="shared" si="102"/>
        <v>0</v>
      </c>
      <c r="F280" s="20">
        <f t="shared" si="102"/>
        <v>0</v>
      </c>
      <c r="G280" s="20">
        <f t="shared" si="102"/>
        <v>0</v>
      </c>
      <c r="H280" s="20">
        <f t="shared" si="102"/>
        <v>0</v>
      </c>
      <c r="I280" s="20">
        <f t="shared" si="102"/>
        <v>0</v>
      </c>
      <c r="J280" s="20">
        <f t="shared" si="102"/>
        <v>0</v>
      </c>
      <c r="K280" s="20">
        <f t="shared" si="102"/>
        <v>0</v>
      </c>
      <c r="L280" s="20">
        <f t="shared" si="102"/>
        <v>0</v>
      </c>
      <c r="M280" s="20">
        <f t="shared" si="102"/>
        <v>0</v>
      </c>
      <c r="N280" s="20">
        <f t="shared" si="102"/>
        <v>0</v>
      </c>
      <c r="O280" s="19"/>
    </row>
    <row r="281" spans="1:27" ht="13.5" hidden="1" thickBot="1" x14ac:dyDescent="0.25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7" ht="13.5" hidden="1" thickBot="1" x14ac:dyDescent="0.25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7" s="18" customFormat="1" ht="26.25" hidden="1" thickBot="1" x14ac:dyDescent="0.25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7" s="18" customFormat="1" ht="13.5" hidden="1" thickBot="1" x14ac:dyDescent="0.25">
      <c r="A284" s="600" t="s">
        <v>376</v>
      </c>
      <c r="B284" s="601" t="s">
        <v>375</v>
      </c>
      <c r="C284" s="602"/>
      <c r="D284" s="20"/>
      <c r="E284" s="15">
        <f>C284+D284</f>
        <v>0</v>
      </c>
      <c r="F284" s="593">
        <f>G284+H284+I284+J284</f>
        <v>0</v>
      </c>
      <c r="G284" s="602"/>
      <c r="H284" s="602"/>
      <c r="I284" s="602"/>
      <c r="J284" s="602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7" s="18" customFormat="1" x14ac:dyDescent="0.2">
      <c r="A285" s="802" t="s">
        <v>374</v>
      </c>
      <c r="B285" s="803" t="s">
        <v>373</v>
      </c>
      <c r="C285" s="804">
        <f t="shared" ref="C285:N285" si="103">C286+C287+C288+C289+C290+C291+C292+C293</f>
        <v>44</v>
      </c>
      <c r="D285" s="558">
        <f t="shared" si="103"/>
        <v>0</v>
      </c>
      <c r="E285" s="528">
        <f t="shared" si="103"/>
        <v>44</v>
      </c>
      <c r="F285" s="805">
        <f t="shared" si="103"/>
        <v>44</v>
      </c>
      <c r="G285" s="806">
        <f t="shared" si="103"/>
        <v>16</v>
      </c>
      <c r="H285" s="806">
        <f t="shared" si="103"/>
        <v>9</v>
      </c>
      <c r="I285" s="806">
        <f t="shared" si="103"/>
        <v>10</v>
      </c>
      <c r="J285" s="804">
        <f t="shared" si="103"/>
        <v>9</v>
      </c>
      <c r="K285" s="570">
        <f t="shared" si="103"/>
        <v>0</v>
      </c>
      <c r="L285" s="42">
        <f t="shared" si="103"/>
        <v>0</v>
      </c>
      <c r="M285" s="42">
        <f t="shared" si="103"/>
        <v>0</v>
      </c>
      <c r="N285" s="42">
        <f t="shared" si="103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  <c r="Y285" s="500"/>
      <c r="AA285" s="537"/>
    </row>
    <row r="286" spans="1:27" ht="13.5" thickBot="1" x14ac:dyDescent="0.25">
      <c r="A286" s="760" t="s">
        <v>372</v>
      </c>
      <c r="B286" s="761" t="s">
        <v>371</v>
      </c>
      <c r="C286" s="770">
        <v>4</v>
      </c>
      <c r="D286" s="561"/>
      <c r="E286" s="832">
        <f t="shared" ref="E286:E293" si="104">C286+D286</f>
        <v>4</v>
      </c>
      <c r="F286" s="768">
        <f t="shared" ref="F286:F293" si="105">G286+H286+I286+J286</f>
        <v>4</v>
      </c>
      <c r="G286" s="769">
        <v>1</v>
      </c>
      <c r="H286" s="769">
        <v>1</v>
      </c>
      <c r="I286" s="769">
        <v>1</v>
      </c>
      <c r="J286" s="770">
        <v>1</v>
      </c>
      <c r="K286" s="568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  <c r="Y286" s="500"/>
      <c r="AA286" s="286"/>
    </row>
    <row r="287" spans="1:27" ht="13.5" hidden="1" thickBot="1" x14ac:dyDescent="0.25">
      <c r="A287" s="616" t="s">
        <v>370</v>
      </c>
      <c r="B287" s="617" t="s">
        <v>369</v>
      </c>
      <c r="C287" s="618"/>
      <c r="D287" s="15"/>
      <c r="E287" s="15">
        <f t="shared" si="104"/>
        <v>0</v>
      </c>
      <c r="F287" s="618">
        <f t="shared" si="105"/>
        <v>0</v>
      </c>
      <c r="G287" s="618"/>
      <c r="H287" s="618"/>
      <c r="I287" s="618"/>
      <c r="J287" s="618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t="13.5" thickBot="1" x14ac:dyDescent="0.25">
      <c r="A288" s="776" t="s">
        <v>368</v>
      </c>
      <c r="B288" s="777" t="s">
        <v>367</v>
      </c>
      <c r="C288" s="778">
        <v>25</v>
      </c>
      <c r="D288" s="561">
        <v>0</v>
      </c>
      <c r="E288" s="832">
        <f t="shared" si="104"/>
        <v>25</v>
      </c>
      <c r="F288" s="779">
        <f t="shared" si="105"/>
        <v>25</v>
      </c>
      <c r="G288" s="780">
        <v>10</v>
      </c>
      <c r="H288" s="780">
        <v>5</v>
      </c>
      <c r="I288" s="780">
        <v>5</v>
      </c>
      <c r="J288" s="778">
        <v>5</v>
      </c>
      <c r="K288" s="568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  <c r="Y288" s="500"/>
      <c r="AA288" s="286"/>
    </row>
    <row r="289" spans="1:27" ht="13.5" hidden="1" thickBot="1" x14ac:dyDescent="0.25">
      <c r="A289" s="619" t="s">
        <v>366</v>
      </c>
      <c r="B289" s="620" t="s">
        <v>365</v>
      </c>
      <c r="C289" s="621"/>
      <c r="D289" s="15"/>
      <c r="E289" s="15">
        <f t="shared" si="104"/>
        <v>0</v>
      </c>
      <c r="F289" s="621">
        <f t="shared" si="105"/>
        <v>0</v>
      </c>
      <c r="G289" s="621"/>
      <c r="H289" s="621"/>
      <c r="I289" s="621"/>
      <c r="J289" s="621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t="13.5" hidden="1" thickBot="1" x14ac:dyDescent="0.25">
      <c r="A290" s="17" t="s">
        <v>364</v>
      </c>
      <c r="B290" s="16" t="s">
        <v>363</v>
      </c>
      <c r="C290" s="15"/>
      <c r="D290" s="15"/>
      <c r="E290" s="15">
        <f t="shared" si="104"/>
        <v>0</v>
      </c>
      <c r="F290" s="15">
        <f t="shared" si="105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t="13.5" hidden="1" thickBot="1" x14ac:dyDescent="0.25">
      <c r="A291" s="17" t="s">
        <v>362</v>
      </c>
      <c r="B291" s="16" t="s">
        <v>361</v>
      </c>
      <c r="C291" s="15"/>
      <c r="D291" s="15"/>
      <c r="E291" s="15">
        <f t="shared" si="104"/>
        <v>0</v>
      </c>
      <c r="F291" s="15">
        <f t="shared" si="105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7" ht="13.5" hidden="1" thickBot="1" x14ac:dyDescent="0.25">
      <c r="A292" s="591" t="s">
        <v>360</v>
      </c>
      <c r="B292" s="592" t="s">
        <v>359</v>
      </c>
      <c r="C292" s="593"/>
      <c r="D292" s="15"/>
      <c r="E292" s="15">
        <f t="shared" si="104"/>
        <v>0</v>
      </c>
      <c r="F292" s="593">
        <f t="shared" si="105"/>
        <v>0</v>
      </c>
      <c r="G292" s="593"/>
      <c r="H292" s="593"/>
      <c r="I292" s="593"/>
      <c r="J292" s="593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7" ht="13.5" thickBot="1" x14ac:dyDescent="0.25">
      <c r="A293" s="776" t="s">
        <v>358</v>
      </c>
      <c r="B293" s="777" t="s">
        <v>357</v>
      </c>
      <c r="C293" s="778">
        <v>15</v>
      </c>
      <c r="D293" s="571"/>
      <c r="E293" s="832">
        <f t="shared" si="104"/>
        <v>15</v>
      </c>
      <c r="F293" s="779">
        <f t="shared" si="105"/>
        <v>15</v>
      </c>
      <c r="G293" s="780">
        <v>5</v>
      </c>
      <c r="H293" s="780">
        <v>3</v>
      </c>
      <c r="I293" s="780">
        <v>4</v>
      </c>
      <c r="J293" s="778">
        <v>3</v>
      </c>
      <c r="K293" s="568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  <c r="Y293" s="500"/>
      <c r="AA293" s="286"/>
    </row>
    <row r="294" spans="1:27" s="8" customFormat="1" ht="13.5" hidden="1" thickBot="1" x14ac:dyDescent="0.25">
      <c r="A294" s="638" t="s">
        <v>356</v>
      </c>
      <c r="B294" s="639">
        <v>30</v>
      </c>
      <c r="C294" s="640">
        <f t="shared" ref="C294:N294" si="106">C295+C298+C303</f>
        <v>0</v>
      </c>
      <c r="D294" s="11">
        <f t="shared" si="106"/>
        <v>0</v>
      </c>
      <c r="E294" s="11">
        <f t="shared" si="106"/>
        <v>0</v>
      </c>
      <c r="F294" s="640">
        <f t="shared" si="106"/>
        <v>0</v>
      </c>
      <c r="G294" s="640">
        <f t="shared" si="106"/>
        <v>0</v>
      </c>
      <c r="H294" s="640">
        <f t="shared" si="106"/>
        <v>0</v>
      </c>
      <c r="I294" s="640">
        <f t="shared" si="106"/>
        <v>0</v>
      </c>
      <c r="J294" s="640">
        <f t="shared" si="106"/>
        <v>0</v>
      </c>
      <c r="K294" s="11">
        <f t="shared" si="106"/>
        <v>0</v>
      </c>
      <c r="L294" s="11">
        <f t="shared" si="106"/>
        <v>0</v>
      </c>
      <c r="M294" s="11">
        <f t="shared" si="106"/>
        <v>0</v>
      </c>
      <c r="N294" s="11">
        <f t="shared" si="106"/>
        <v>0</v>
      </c>
      <c r="O294" s="10"/>
    </row>
    <row r="295" spans="1:27" s="18" customFormat="1" ht="13.5" hidden="1" thickBot="1" x14ac:dyDescent="0.25">
      <c r="A295" s="22" t="s">
        <v>355</v>
      </c>
      <c r="B295" s="21" t="s">
        <v>354</v>
      </c>
      <c r="C295" s="20">
        <f t="shared" ref="C295:N295" si="107">C296+C297</f>
        <v>0</v>
      </c>
      <c r="D295" s="20">
        <f t="shared" si="107"/>
        <v>0</v>
      </c>
      <c r="E295" s="20">
        <f t="shared" si="107"/>
        <v>0</v>
      </c>
      <c r="F295" s="20">
        <f t="shared" si="107"/>
        <v>0</v>
      </c>
      <c r="G295" s="20">
        <f t="shared" si="107"/>
        <v>0</v>
      </c>
      <c r="H295" s="20">
        <f t="shared" si="107"/>
        <v>0</v>
      </c>
      <c r="I295" s="20">
        <f t="shared" si="107"/>
        <v>0</v>
      </c>
      <c r="J295" s="20">
        <f t="shared" si="107"/>
        <v>0</v>
      </c>
      <c r="K295" s="20">
        <f t="shared" si="107"/>
        <v>0</v>
      </c>
      <c r="L295" s="20">
        <f t="shared" si="107"/>
        <v>0</v>
      </c>
      <c r="M295" s="20">
        <f t="shared" si="107"/>
        <v>0</v>
      </c>
      <c r="N295" s="20">
        <f t="shared" si="107"/>
        <v>0</v>
      </c>
      <c r="O295" s="19"/>
    </row>
    <row r="296" spans="1:27" ht="13.5" hidden="1" thickBot="1" x14ac:dyDescent="0.25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7" ht="13.5" hidden="1" thickBot="1" x14ac:dyDescent="0.25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s="18" customFormat="1" ht="13.5" hidden="1" thickBot="1" x14ac:dyDescent="0.25">
      <c r="A298" s="22" t="s">
        <v>349</v>
      </c>
      <c r="B298" s="21" t="s">
        <v>348</v>
      </c>
      <c r="C298" s="20">
        <f t="shared" ref="C298:N298" si="108">C299+C300+C301+C302</f>
        <v>0</v>
      </c>
      <c r="D298" s="20">
        <f t="shared" si="108"/>
        <v>0</v>
      </c>
      <c r="E298" s="20">
        <f t="shared" si="108"/>
        <v>0</v>
      </c>
      <c r="F298" s="20">
        <f t="shared" si="108"/>
        <v>0</v>
      </c>
      <c r="G298" s="20">
        <f t="shared" si="108"/>
        <v>0</v>
      </c>
      <c r="H298" s="20">
        <f t="shared" si="108"/>
        <v>0</v>
      </c>
      <c r="I298" s="20">
        <f t="shared" si="108"/>
        <v>0</v>
      </c>
      <c r="J298" s="20">
        <f t="shared" si="108"/>
        <v>0</v>
      </c>
      <c r="K298" s="20">
        <f t="shared" si="108"/>
        <v>0</v>
      </c>
      <c r="L298" s="20">
        <f t="shared" si="108"/>
        <v>0</v>
      </c>
      <c r="M298" s="20">
        <f t="shared" si="108"/>
        <v>0</v>
      </c>
      <c r="N298" s="20">
        <f t="shared" si="108"/>
        <v>0</v>
      </c>
      <c r="O298" s="19"/>
    </row>
    <row r="299" spans="1:27" ht="13.5" hidden="1" thickBot="1" x14ac:dyDescent="0.25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t="13.5" hidden="1" thickBot="1" x14ac:dyDescent="0.25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ht="13.5" hidden="1" thickBot="1" x14ac:dyDescent="0.25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7" ht="13.5" hidden="1" thickBot="1" x14ac:dyDescent="0.25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s="18" customFormat="1" ht="13.5" hidden="1" thickBot="1" x14ac:dyDescent="0.25">
      <c r="A303" s="22" t="s">
        <v>339</v>
      </c>
      <c r="B303" s="21" t="s">
        <v>338</v>
      </c>
      <c r="C303" s="20">
        <f t="shared" ref="C303:N303" si="109">C304+C305+C306+C307</f>
        <v>0</v>
      </c>
      <c r="D303" s="20">
        <f t="shared" si="109"/>
        <v>0</v>
      </c>
      <c r="E303" s="20">
        <f t="shared" si="109"/>
        <v>0</v>
      </c>
      <c r="F303" s="20">
        <f t="shared" si="109"/>
        <v>0</v>
      </c>
      <c r="G303" s="20">
        <f t="shared" si="109"/>
        <v>0</v>
      </c>
      <c r="H303" s="20">
        <f t="shared" si="109"/>
        <v>0</v>
      </c>
      <c r="I303" s="20">
        <f t="shared" si="109"/>
        <v>0</v>
      </c>
      <c r="J303" s="20">
        <f t="shared" si="109"/>
        <v>0</v>
      </c>
      <c r="K303" s="20">
        <f t="shared" si="109"/>
        <v>0</v>
      </c>
      <c r="L303" s="20">
        <f t="shared" si="109"/>
        <v>0</v>
      </c>
      <c r="M303" s="20">
        <f t="shared" si="109"/>
        <v>0</v>
      </c>
      <c r="N303" s="20">
        <f t="shared" si="109"/>
        <v>0</v>
      </c>
      <c r="O303" s="19"/>
    </row>
    <row r="304" spans="1:27" ht="13.5" hidden="1" thickBot="1" x14ac:dyDescent="0.25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t="13.5" hidden="1" thickBot="1" x14ac:dyDescent="0.25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t="13.5" hidden="1" thickBot="1" x14ac:dyDescent="0.25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t="13.5" hidden="1" thickBot="1" x14ac:dyDescent="0.25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t="13.5" hidden="1" thickBot="1" x14ac:dyDescent="0.25">
      <c r="A308" s="14" t="s">
        <v>329</v>
      </c>
      <c r="B308" s="13" t="s">
        <v>328</v>
      </c>
      <c r="C308" s="11">
        <f t="shared" ref="C308:N308" si="110">C309+C310+C311</f>
        <v>0</v>
      </c>
      <c r="D308" s="11">
        <f t="shared" si="110"/>
        <v>0</v>
      </c>
      <c r="E308" s="11">
        <f t="shared" si="110"/>
        <v>0</v>
      </c>
      <c r="F308" s="11">
        <f t="shared" si="110"/>
        <v>0</v>
      </c>
      <c r="G308" s="11">
        <f t="shared" si="110"/>
        <v>0</v>
      </c>
      <c r="H308" s="11">
        <f t="shared" si="110"/>
        <v>0</v>
      </c>
      <c r="I308" s="11">
        <f t="shared" si="110"/>
        <v>0</v>
      </c>
      <c r="J308" s="11">
        <f t="shared" si="110"/>
        <v>0</v>
      </c>
      <c r="K308" s="11">
        <f t="shared" si="110"/>
        <v>0</v>
      </c>
      <c r="L308" s="11">
        <f t="shared" si="110"/>
        <v>0</v>
      </c>
      <c r="M308" s="11">
        <f t="shared" si="110"/>
        <v>0</v>
      </c>
      <c r="N308" s="11">
        <f t="shared" si="110"/>
        <v>0</v>
      </c>
      <c r="O308" s="10"/>
    </row>
    <row r="309" spans="1:15" s="18" customFormat="1" ht="13.5" hidden="1" thickBot="1" x14ac:dyDescent="0.25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6.25" hidden="1" thickBot="1" x14ac:dyDescent="0.25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t="13.5" hidden="1" thickBot="1" x14ac:dyDescent="0.25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t="13.5" hidden="1" thickBot="1" x14ac:dyDescent="0.25">
      <c r="A312" s="14" t="s">
        <v>321</v>
      </c>
      <c r="B312" s="13" t="s">
        <v>320</v>
      </c>
      <c r="C312" s="11">
        <f t="shared" ref="C312:N312" si="111">C313</f>
        <v>0</v>
      </c>
      <c r="D312" s="11">
        <f t="shared" si="111"/>
        <v>0</v>
      </c>
      <c r="E312" s="11">
        <f t="shared" si="111"/>
        <v>0</v>
      </c>
      <c r="F312" s="11">
        <f t="shared" si="111"/>
        <v>0</v>
      </c>
      <c r="G312" s="11">
        <f t="shared" si="111"/>
        <v>0</v>
      </c>
      <c r="H312" s="11">
        <f t="shared" si="111"/>
        <v>0</v>
      </c>
      <c r="I312" s="11">
        <f t="shared" si="111"/>
        <v>0</v>
      </c>
      <c r="J312" s="11">
        <f t="shared" si="111"/>
        <v>0</v>
      </c>
      <c r="K312" s="11">
        <f t="shared" si="111"/>
        <v>0</v>
      </c>
      <c r="L312" s="11">
        <f t="shared" si="111"/>
        <v>0</v>
      </c>
      <c r="M312" s="11">
        <f t="shared" si="111"/>
        <v>0</v>
      </c>
      <c r="N312" s="11">
        <f t="shared" si="111"/>
        <v>0</v>
      </c>
      <c r="O312" s="10"/>
    </row>
    <row r="313" spans="1:15" s="18" customFormat="1" ht="13.5" hidden="1" thickBot="1" x14ac:dyDescent="0.25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6.25" hidden="1" thickBot="1" x14ac:dyDescent="0.25">
      <c r="A314" s="14" t="s">
        <v>317</v>
      </c>
      <c r="B314" s="13" t="s">
        <v>316</v>
      </c>
      <c r="C314" s="11">
        <f t="shared" ref="C314:N314" si="112">C315+C330</f>
        <v>0</v>
      </c>
      <c r="D314" s="11">
        <f t="shared" si="112"/>
        <v>0</v>
      </c>
      <c r="E314" s="11">
        <f t="shared" si="112"/>
        <v>0</v>
      </c>
      <c r="F314" s="11">
        <f t="shared" si="112"/>
        <v>0</v>
      </c>
      <c r="G314" s="11">
        <f t="shared" si="112"/>
        <v>0</v>
      </c>
      <c r="H314" s="11">
        <f t="shared" si="112"/>
        <v>0</v>
      </c>
      <c r="I314" s="11">
        <f t="shared" si="112"/>
        <v>0</v>
      </c>
      <c r="J314" s="11">
        <f t="shared" si="112"/>
        <v>0</v>
      </c>
      <c r="K314" s="11">
        <f t="shared" si="112"/>
        <v>0</v>
      </c>
      <c r="L314" s="11">
        <f t="shared" si="112"/>
        <v>0</v>
      </c>
      <c r="M314" s="11">
        <f t="shared" si="112"/>
        <v>0</v>
      </c>
      <c r="N314" s="11">
        <f t="shared" si="112"/>
        <v>0</v>
      </c>
      <c r="O314" s="10"/>
    </row>
    <row r="315" spans="1:15" s="18" customFormat="1" ht="39" hidden="1" thickBot="1" x14ac:dyDescent="0.25">
      <c r="A315" s="22" t="s">
        <v>315</v>
      </c>
      <c r="B315" s="21" t="s">
        <v>314</v>
      </c>
      <c r="C315" s="20">
        <f t="shared" ref="C315:N315" si="113">C316+C317+C318+C319+C320+C321+C322+C323+C324+C325+C326+C327+C328+C329</f>
        <v>0</v>
      </c>
      <c r="D315" s="20">
        <f t="shared" si="113"/>
        <v>0</v>
      </c>
      <c r="E315" s="20">
        <f t="shared" si="113"/>
        <v>0</v>
      </c>
      <c r="F315" s="20">
        <f t="shared" si="113"/>
        <v>0</v>
      </c>
      <c r="G315" s="20">
        <f t="shared" si="113"/>
        <v>0</v>
      </c>
      <c r="H315" s="20">
        <f t="shared" si="113"/>
        <v>0</v>
      </c>
      <c r="I315" s="20">
        <f t="shared" si="113"/>
        <v>0</v>
      </c>
      <c r="J315" s="20">
        <f t="shared" si="113"/>
        <v>0</v>
      </c>
      <c r="K315" s="20">
        <f t="shared" si="113"/>
        <v>0</v>
      </c>
      <c r="L315" s="20">
        <f t="shared" si="113"/>
        <v>0</v>
      </c>
      <c r="M315" s="20">
        <f t="shared" si="113"/>
        <v>0</v>
      </c>
      <c r="N315" s="20">
        <f t="shared" si="113"/>
        <v>0</v>
      </c>
      <c r="O315" s="19"/>
    </row>
    <row r="316" spans="1:15" ht="13.5" hidden="1" thickBot="1" x14ac:dyDescent="0.25">
      <c r="A316" s="17" t="s">
        <v>313</v>
      </c>
      <c r="B316" s="16" t="s">
        <v>312</v>
      </c>
      <c r="C316" s="15"/>
      <c r="D316" s="15"/>
      <c r="E316" s="15">
        <f t="shared" ref="E316:E329" si="114">C316+D316</f>
        <v>0</v>
      </c>
      <c r="F316" s="15">
        <f t="shared" ref="F316:F329" si="115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13.5" hidden="1" thickBot="1" x14ac:dyDescent="0.25">
      <c r="A317" s="17" t="s">
        <v>311</v>
      </c>
      <c r="B317" s="16" t="s">
        <v>310</v>
      </c>
      <c r="C317" s="15"/>
      <c r="D317" s="15"/>
      <c r="E317" s="15">
        <f t="shared" si="114"/>
        <v>0</v>
      </c>
      <c r="F317" s="15">
        <f t="shared" si="11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13.5" hidden="1" thickBot="1" x14ac:dyDescent="0.25">
      <c r="A318" s="17" t="s">
        <v>309</v>
      </c>
      <c r="B318" s="16" t="s">
        <v>308</v>
      </c>
      <c r="C318" s="15"/>
      <c r="D318" s="15"/>
      <c r="E318" s="15">
        <f t="shared" si="114"/>
        <v>0</v>
      </c>
      <c r="F318" s="15">
        <f t="shared" si="11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6.25" hidden="1" thickBot="1" x14ac:dyDescent="0.25">
      <c r="A319" s="17" t="s">
        <v>307</v>
      </c>
      <c r="B319" s="16" t="s">
        <v>306</v>
      </c>
      <c r="C319" s="15"/>
      <c r="D319" s="15"/>
      <c r="E319" s="15">
        <f t="shared" si="114"/>
        <v>0</v>
      </c>
      <c r="F319" s="15">
        <f t="shared" si="11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6.25" hidden="1" thickBot="1" x14ac:dyDescent="0.25">
      <c r="A320" s="17" t="s">
        <v>305</v>
      </c>
      <c r="B320" s="16" t="s">
        <v>304</v>
      </c>
      <c r="C320" s="15"/>
      <c r="D320" s="15"/>
      <c r="E320" s="15">
        <f t="shared" si="114"/>
        <v>0</v>
      </c>
      <c r="F320" s="15">
        <f t="shared" si="11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6.25" hidden="1" thickBot="1" x14ac:dyDescent="0.25">
      <c r="A321" s="17" t="s">
        <v>303</v>
      </c>
      <c r="B321" s="16" t="s">
        <v>302</v>
      </c>
      <c r="C321" s="15"/>
      <c r="D321" s="15"/>
      <c r="E321" s="15">
        <f t="shared" si="114"/>
        <v>0</v>
      </c>
      <c r="F321" s="15">
        <f t="shared" si="11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6.25" hidden="1" thickBot="1" x14ac:dyDescent="0.25">
      <c r="A322" s="17" t="s">
        <v>301</v>
      </c>
      <c r="B322" s="16" t="s">
        <v>300</v>
      </c>
      <c r="C322" s="15"/>
      <c r="D322" s="15"/>
      <c r="E322" s="15">
        <f t="shared" si="114"/>
        <v>0</v>
      </c>
      <c r="F322" s="15">
        <f t="shared" si="11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t="13.5" hidden="1" thickBot="1" x14ac:dyDescent="0.25">
      <c r="A323" s="17" t="s">
        <v>299</v>
      </c>
      <c r="B323" s="16" t="s">
        <v>298</v>
      </c>
      <c r="C323" s="15"/>
      <c r="D323" s="15"/>
      <c r="E323" s="15">
        <f t="shared" si="114"/>
        <v>0</v>
      </c>
      <c r="F323" s="15">
        <f t="shared" si="11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6.25" hidden="1" thickBot="1" x14ac:dyDescent="0.25">
      <c r="A324" s="17" t="s">
        <v>297</v>
      </c>
      <c r="B324" s="16" t="s">
        <v>296</v>
      </c>
      <c r="C324" s="15"/>
      <c r="D324" s="15"/>
      <c r="E324" s="15">
        <f t="shared" si="114"/>
        <v>0</v>
      </c>
      <c r="F324" s="15">
        <f t="shared" si="11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6.25" hidden="1" thickBot="1" x14ac:dyDescent="0.25">
      <c r="A325" s="17" t="s">
        <v>295</v>
      </c>
      <c r="B325" s="16" t="s">
        <v>294</v>
      </c>
      <c r="C325" s="15"/>
      <c r="D325" s="15"/>
      <c r="E325" s="15">
        <f t="shared" si="114"/>
        <v>0</v>
      </c>
      <c r="F325" s="15">
        <f t="shared" si="11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13.5" hidden="1" thickBot="1" x14ac:dyDescent="0.25">
      <c r="A326" s="17" t="s">
        <v>293</v>
      </c>
      <c r="B326" s="16" t="s">
        <v>292</v>
      </c>
      <c r="C326" s="15"/>
      <c r="D326" s="15"/>
      <c r="E326" s="15">
        <f t="shared" si="114"/>
        <v>0</v>
      </c>
      <c r="F326" s="15">
        <f t="shared" si="11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6.25" hidden="1" thickBot="1" x14ac:dyDescent="0.25">
      <c r="A327" s="17" t="s">
        <v>291</v>
      </c>
      <c r="B327" s="16" t="s">
        <v>290</v>
      </c>
      <c r="C327" s="15"/>
      <c r="D327" s="15"/>
      <c r="E327" s="15">
        <f t="shared" si="114"/>
        <v>0</v>
      </c>
      <c r="F327" s="15">
        <f t="shared" si="115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6.25" hidden="1" thickBot="1" x14ac:dyDescent="0.25">
      <c r="A328" s="17" t="s">
        <v>289</v>
      </c>
      <c r="B328" s="16" t="s">
        <v>288</v>
      </c>
      <c r="C328" s="15"/>
      <c r="D328" s="15"/>
      <c r="E328" s="15">
        <f t="shared" si="114"/>
        <v>0</v>
      </c>
      <c r="F328" s="15">
        <f t="shared" si="115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6.25" hidden="1" thickBot="1" x14ac:dyDescent="0.25">
      <c r="A329" s="17" t="s">
        <v>287</v>
      </c>
      <c r="B329" s="16" t="s">
        <v>286</v>
      </c>
      <c r="C329" s="15"/>
      <c r="D329" s="15"/>
      <c r="E329" s="15">
        <f t="shared" si="114"/>
        <v>0</v>
      </c>
      <c r="F329" s="15">
        <f t="shared" si="115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t="13.5" hidden="1" thickBot="1" x14ac:dyDescent="0.25">
      <c r="A330" s="27" t="s">
        <v>285</v>
      </c>
      <c r="B330" s="26" t="s">
        <v>284</v>
      </c>
      <c r="C330" s="24">
        <f t="shared" ref="C330:N330" si="116">C331+C332+C333</f>
        <v>0</v>
      </c>
      <c r="D330" s="24">
        <f t="shared" si="116"/>
        <v>0</v>
      </c>
      <c r="E330" s="24">
        <f t="shared" si="116"/>
        <v>0</v>
      </c>
      <c r="F330" s="24">
        <f t="shared" si="116"/>
        <v>0</v>
      </c>
      <c r="G330" s="24">
        <f t="shared" si="116"/>
        <v>0</v>
      </c>
      <c r="H330" s="24">
        <f t="shared" si="116"/>
        <v>0</v>
      </c>
      <c r="I330" s="24">
        <f t="shared" si="116"/>
        <v>0</v>
      </c>
      <c r="J330" s="24">
        <f t="shared" si="116"/>
        <v>0</v>
      </c>
      <c r="K330" s="24">
        <f t="shared" si="116"/>
        <v>0</v>
      </c>
      <c r="L330" s="24">
        <f t="shared" si="116"/>
        <v>0</v>
      </c>
      <c r="M330" s="24">
        <f t="shared" si="116"/>
        <v>0</v>
      </c>
      <c r="N330" s="24">
        <f t="shared" si="116"/>
        <v>0</v>
      </c>
      <c r="O330" s="45"/>
    </row>
    <row r="331" spans="1:15" s="31" customFormat="1" ht="13.5" hidden="1" thickBot="1" x14ac:dyDescent="0.25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6.25" hidden="1" thickBot="1" x14ac:dyDescent="0.25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t="13.5" hidden="1" thickBot="1" x14ac:dyDescent="0.25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t="13.5" hidden="1" thickBot="1" x14ac:dyDescent="0.25">
      <c r="A334" s="14" t="s">
        <v>277</v>
      </c>
      <c r="B334" s="13" t="s">
        <v>276</v>
      </c>
      <c r="C334" s="11">
        <f t="shared" ref="C334:N334" si="117">C335+C350</f>
        <v>0</v>
      </c>
      <c r="D334" s="11">
        <f t="shared" si="117"/>
        <v>0</v>
      </c>
      <c r="E334" s="11">
        <f t="shared" si="117"/>
        <v>0</v>
      </c>
      <c r="F334" s="11">
        <f t="shared" si="117"/>
        <v>0</v>
      </c>
      <c r="G334" s="11">
        <f t="shared" si="117"/>
        <v>0</v>
      </c>
      <c r="H334" s="11">
        <f t="shared" si="117"/>
        <v>0</v>
      </c>
      <c r="I334" s="11">
        <f t="shared" si="117"/>
        <v>0</v>
      </c>
      <c r="J334" s="11">
        <f t="shared" si="117"/>
        <v>0</v>
      </c>
      <c r="K334" s="11">
        <f t="shared" si="117"/>
        <v>0</v>
      </c>
      <c r="L334" s="11">
        <f t="shared" si="117"/>
        <v>0</v>
      </c>
      <c r="M334" s="11">
        <f t="shared" si="117"/>
        <v>0</v>
      </c>
      <c r="N334" s="11">
        <f t="shared" si="117"/>
        <v>0</v>
      </c>
      <c r="O334" s="10"/>
    </row>
    <row r="335" spans="1:15" s="18" customFormat="1" ht="39" hidden="1" thickBot="1" x14ac:dyDescent="0.25">
      <c r="A335" s="22" t="s">
        <v>275</v>
      </c>
      <c r="B335" s="21" t="s">
        <v>274</v>
      </c>
      <c r="C335" s="20">
        <f t="shared" ref="C335:N335" si="118">C336+C337+C338+C339+C340+C341+C342+C343+C344+C345+C346+C347+C348+C349</f>
        <v>0</v>
      </c>
      <c r="D335" s="20">
        <f t="shared" si="118"/>
        <v>0</v>
      </c>
      <c r="E335" s="20">
        <f t="shared" si="118"/>
        <v>0</v>
      </c>
      <c r="F335" s="20">
        <f t="shared" si="118"/>
        <v>0</v>
      </c>
      <c r="G335" s="20">
        <f t="shared" si="118"/>
        <v>0</v>
      </c>
      <c r="H335" s="20">
        <f t="shared" si="118"/>
        <v>0</v>
      </c>
      <c r="I335" s="20">
        <f t="shared" si="118"/>
        <v>0</v>
      </c>
      <c r="J335" s="20">
        <f t="shared" si="118"/>
        <v>0</v>
      </c>
      <c r="K335" s="20">
        <f t="shared" si="118"/>
        <v>0</v>
      </c>
      <c r="L335" s="20">
        <f t="shared" si="118"/>
        <v>0</v>
      </c>
      <c r="M335" s="20">
        <f t="shared" si="118"/>
        <v>0</v>
      </c>
      <c r="N335" s="20">
        <f t="shared" si="118"/>
        <v>0</v>
      </c>
      <c r="O335" s="19"/>
    </row>
    <row r="336" spans="1:15" ht="13.5" hidden="1" thickBot="1" x14ac:dyDescent="0.25">
      <c r="A336" s="17" t="s">
        <v>273</v>
      </c>
      <c r="B336" s="16" t="s">
        <v>272</v>
      </c>
      <c r="C336" s="15"/>
      <c r="D336" s="15"/>
      <c r="E336" s="15">
        <f t="shared" ref="E336:E349" si="119">C336+D336</f>
        <v>0</v>
      </c>
      <c r="F336" s="15">
        <f t="shared" ref="F336:F349" si="120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t="13.5" hidden="1" thickBot="1" x14ac:dyDescent="0.25">
      <c r="A337" s="17" t="s">
        <v>271</v>
      </c>
      <c r="B337" s="16" t="s">
        <v>270</v>
      </c>
      <c r="C337" s="15"/>
      <c r="D337" s="15"/>
      <c r="E337" s="15">
        <f t="shared" si="119"/>
        <v>0</v>
      </c>
      <c r="F337" s="15">
        <f t="shared" si="12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t="13.5" hidden="1" thickBot="1" x14ac:dyDescent="0.25">
      <c r="A338" s="17" t="s">
        <v>269</v>
      </c>
      <c r="B338" s="16" t="s">
        <v>268</v>
      </c>
      <c r="C338" s="15"/>
      <c r="D338" s="15"/>
      <c r="E338" s="15">
        <f t="shared" si="119"/>
        <v>0</v>
      </c>
      <c r="F338" s="15">
        <f t="shared" si="12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t="13.5" hidden="1" thickBot="1" x14ac:dyDescent="0.25">
      <c r="A339" s="17" t="s">
        <v>267</v>
      </c>
      <c r="B339" s="16" t="s">
        <v>266</v>
      </c>
      <c r="C339" s="15"/>
      <c r="D339" s="15"/>
      <c r="E339" s="15">
        <f t="shared" si="119"/>
        <v>0</v>
      </c>
      <c r="F339" s="15">
        <f t="shared" si="12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t="13.5" hidden="1" thickBot="1" x14ac:dyDescent="0.25">
      <c r="A340" s="17" t="s">
        <v>265</v>
      </c>
      <c r="B340" s="16" t="s">
        <v>264</v>
      </c>
      <c r="C340" s="15"/>
      <c r="D340" s="15"/>
      <c r="E340" s="15">
        <f t="shared" si="119"/>
        <v>0</v>
      </c>
      <c r="F340" s="15">
        <f t="shared" si="12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t="13.5" hidden="1" thickBot="1" x14ac:dyDescent="0.25">
      <c r="A341" s="17" t="s">
        <v>263</v>
      </c>
      <c r="B341" s="16" t="s">
        <v>262</v>
      </c>
      <c r="C341" s="15"/>
      <c r="D341" s="15"/>
      <c r="E341" s="15">
        <f t="shared" si="119"/>
        <v>0</v>
      </c>
      <c r="F341" s="15">
        <f t="shared" si="12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t="13.5" hidden="1" thickBot="1" x14ac:dyDescent="0.25">
      <c r="A342" s="17" t="s">
        <v>261</v>
      </c>
      <c r="B342" s="16" t="s">
        <v>260</v>
      </c>
      <c r="C342" s="15"/>
      <c r="D342" s="15"/>
      <c r="E342" s="15">
        <f t="shared" si="119"/>
        <v>0</v>
      </c>
      <c r="F342" s="15">
        <f t="shared" si="12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t="13.5" hidden="1" thickBot="1" x14ac:dyDescent="0.25">
      <c r="A343" s="17" t="s">
        <v>259</v>
      </c>
      <c r="B343" s="16" t="s">
        <v>258</v>
      </c>
      <c r="C343" s="15"/>
      <c r="D343" s="15"/>
      <c r="E343" s="15">
        <f t="shared" si="119"/>
        <v>0</v>
      </c>
      <c r="F343" s="15">
        <f t="shared" si="12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t="13.5" hidden="1" thickBot="1" x14ac:dyDescent="0.25">
      <c r="A344" s="17" t="s">
        <v>257</v>
      </c>
      <c r="B344" s="16" t="s">
        <v>256</v>
      </c>
      <c r="C344" s="15"/>
      <c r="D344" s="15"/>
      <c r="E344" s="15">
        <f t="shared" si="119"/>
        <v>0</v>
      </c>
      <c r="F344" s="15">
        <f t="shared" si="12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t="13.5" hidden="1" thickBot="1" x14ac:dyDescent="0.25">
      <c r="A345" s="17" t="s">
        <v>255</v>
      </c>
      <c r="B345" s="16" t="s">
        <v>254</v>
      </c>
      <c r="C345" s="15"/>
      <c r="D345" s="15"/>
      <c r="E345" s="15">
        <f t="shared" si="119"/>
        <v>0</v>
      </c>
      <c r="F345" s="15">
        <f t="shared" si="12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t="13.5" hidden="1" thickBot="1" x14ac:dyDescent="0.25">
      <c r="A346" s="17" t="s">
        <v>253</v>
      </c>
      <c r="B346" s="16" t="s">
        <v>252</v>
      </c>
      <c r="C346" s="15"/>
      <c r="D346" s="15"/>
      <c r="E346" s="15">
        <f t="shared" si="119"/>
        <v>0</v>
      </c>
      <c r="F346" s="15">
        <f t="shared" si="12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t="13.5" hidden="1" thickBot="1" x14ac:dyDescent="0.25">
      <c r="A347" s="17" t="s">
        <v>251</v>
      </c>
      <c r="B347" s="16" t="s">
        <v>250</v>
      </c>
      <c r="C347" s="15"/>
      <c r="D347" s="15"/>
      <c r="E347" s="15">
        <f t="shared" si="119"/>
        <v>0</v>
      </c>
      <c r="F347" s="15">
        <f t="shared" si="120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t="13.5" hidden="1" thickBot="1" x14ac:dyDescent="0.25">
      <c r="A348" s="17" t="s">
        <v>249</v>
      </c>
      <c r="B348" s="16" t="s">
        <v>248</v>
      </c>
      <c r="C348" s="15"/>
      <c r="D348" s="15"/>
      <c r="E348" s="15">
        <f t="shared" si="119"/>
        <v>0</v>
      </c>
      <c r="F348" s="15">
        <f t="shared" si="120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t="13.5" hidden="1" thickBot="1" x14ac:dyDescent="0.25">
      <c r="A349" s="17" t="s">
        <v>247</v>
      </c>
      <c r="B349" s="16" t="s">
        <v>246</v>
      </c>
      <c r="C349" s="15"/>
      <c r="D349" s="15"/>
      <c r="E349" s="15">
        <f t="shared" si="119"/>
        <v>0</v>
      </c>
      <c r="F349" s="15">
        <f t="shared" si="120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6.25" hidden="1" thickBot="1" x14ac:dyDescent="0.25">
      <c r="A350" s="22" t="s">
        <v>245</v>
      </c>
      <c r="B350" s="21" t="s">
        <v>244</v>
      </c>
      <c r="C350" s="20">
        <f t="shared" ref="C350:N350" si="121">C351+C352</f>
        <v>0</v>
      </c>
      <c r="D350" s="20">
        <f t="shared" si="121"/>
        <v>0</v>
      </c>
      <c r="E350" s="20">
        <f t="shared" si="121"/>
        <v>0</v>
      </c>
      <c r="F350" s="20">
        <f t="shared" si="121"/>
        <v>0</v>
      </c>
      <c r="G350" s="20">
        <f t="shared" si="121"/>
        <v>0</v>
      </c>
      <c r="H350" s="20">
        <f t="shared" si="121"/>
        <v>0</v>
      </c>
      <c r="I350" s="20">
        <f t="shared" si="121"/>
        <v>0</v>
      </c>
      <c r="J350" s="20">
        <f t="shared" si="121"/>
        <v>0</v>
      </c>
      <c r="K350" s="20">
        <f t="shared" si="121"/>
        <v>0</v>
      </c>
      <c r="L350" s="20">
        <f t="shared" si="121"/>
        <v>0</v>
      </c>
      <c r="M350" s="20">
        <f t="shared" si="121"/>
        <v>0</v>
      </c>
      <c r="N350" s="20">
        <f t="shared" si="121"/>
        <v>0</v>
      </c>
      <c r="O350" s="19"/>
    </row>
    <row r="351" spans="1:15" ht="13.5" hidden="1" thickBot="1" x14ac:dyDescent="0.25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t="13.5" hidden="1" thickBot="1" x14ac:dyDescent="0.25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9" hidden="1" thickBot="1" x14ac:dyDescent="0.25">
      <c r="A353" s="14" t="s">
        <v>239</v>
      </c>
      <c r="B353" s="13" t="s">
        <v>238</v>
      </c>
      <c r="C353" s="11">
        <f t="shared" ref="C353:N353" si="122">C354+C356+C358+C360+C364+C366+C370+C374+C378+C382+C386+C390+C394+C398+C402+C406</f>
        <v>0</v>
      </c>
      <c r="D353" s="11">
        <f t="shared" si="122"/>
        <v>0</v>
      </c>
      <c r="E353" s="11">
        <f t="shared" si="122"/>
        <v>0</v>
      </c>
      <c r="F353" s="11">
        <f t="shared" si="122"/>
        <v>0</v>
      </c>
      <c r="G353" s="11">
        <f t="shared" si="122"/>
        <v>0</v>
      </c>
      <c r="H353" s="11">
        <f t="shared" si="122"/>
        <v>0</v>
      </c>
      <c r="I353" s="11">
        <f t="shared" si="122"/>
        <v>0</v>
      </c>
      <c r="J353" s="11">
        <f t="shared" si="122"/>
        <v>0</v>
      </c>
      <c r="K353" s="11">
        <f t="shared" si="122"/>
        <v>0</v>
      </c>
      <c r="L353" s="11">
        <f t="shared" si="122"/>
        <v>0</v>
      </c>
      <c r="M353" s="11">
        <f t="shared" si="122"/>
        <v>0</v>
      </c>
      <c r="N353" s="11">
        <f t="shared" si="122"/>
        <v>0</v>
      </c>
      <c r="O353" s="10"/>
    </row>
    <row r="354" spans="1:15" s="18" customFormat="1" ht="13.5" hidden="1" thickBot="1" x14ac:dyDescent="0.25">
      <c r="A354" s="22" t="s">
        <v>237</v>
      </c>
      <c r="B354" s="21" t="s">
        <v>236</v>
      </c>
      <c r="C354" s="20">
        <f t="shared" ref="C354:N354" si="123">C355</f>
        <v>0</v>
      </c>
      <c r="D354" s="20">
        <f t="shared" si="123"/>
        <v>0</v>
      </c>
      <c r="E354" s="20">
        <f t="shared" si="123"/>
        <v>0</v>
      </c>
      <c r="F354" s="20">
        <f t="shared" si="123"/>
        <v>0</v>
      </c>
      <c r="G354" s="20">
        <f t="shared" si="123"/>
        <v>0</v>
      </c>
      <c r="H354" s="20">
        <f t="shared" si="123"/>
        <v>0</v>
      </c>
      <c r="I354" s="20">
        <f t="shared" si="123"/>
        <v>0</v>
      </c>
      <c r="J354" s="20">
        <f t="shared" si="123"/>
        <v>0</v>
      </c>
      <c r="K354" s="20">
        <f t="shared" si="123"/>
        <v>0</v>
      </c>
      <c r="L354" s="20">
        <f t="shared" si="123"/>
        <v>0</v>
      </c>
      <c r="M354" s="20">
        <f t="shared" si="123"/>
        <v>0</v>
      </c>
      <c r="N354" s="20">
        <f t="shared" si="123"/>
        <v>0</v>
      </c>
      <c r="O354" s="19"/>
    </row>
    <row r="355" spans="1:15" ht="13.5" hidden="1" thickBot="1" x14ac:dyDescent="0.25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t="13.5" hidden="1" thickBot="1" x14ac:dyDescent="0.25">
      <c r="A356" s="22" t="s">
        <v>234</v>
      </c>
      <c r="B356" s="21" t="s">
        <v>233</v>
      </c>
      <c r="C356" s="20">
        <f t="shared" ref="C356:N356" si="124">C357</f>
        <v>0</v>
      </c>
      <c r="D356" s="20">
        <f t="shared" si="124"/>
        <v>0</v>
      </c>
      <c r="E356" s="20">
        <f t="shared" si="124"/>
        <v>0</v>
      </c>
      <c r="F356" s="20">
        <f t="shared" si="124"/>
        <v>0</v>
      </c>
      <c r="G356" s="20">
        <f t="shared" si="124"/>
        <v>0</v>
      </c>
      <c r="H356" s="20">
        <f t="shared" si="124"/>
        <v>0</v>
      </c>
      <c r="I356" s="20">
        <f t="shared" si="124"/>
        <v>0</v>
      </c>
      <c r="J356" s="20">
        <f t="shared" si="124"/>
        <v>0</v>
      </c>
      <c r="K356" s="20">
        <f t="shared" si="124"/>
        <v>0</v>
      </c>
      <c r="L356" s="20">
        <f t="shared" si="124"/>
        <v>0</v>
      </c>
      <c r="M356" s="20">
        <f t="shared" si="124"/>
        <v>0</v>
      </c>
      <c r="N356" s="20">
        <f t="shared" si="124"/>
        <v>0</v>
      </c>
      <c r="O356" s="19"/>
    </row>
    <row r="357" spans="1:15" ht="13.5" hidden="1" thickBot="1" x14ac:dyDescent="0.25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t="13.5" hidden="1" thickBot="1" x14ac:dyDescent="0.25">
      <c r="A358" s="22" t="s">
        <v>231</v>
      </c>
      <c r="B358" s="21" t="s">
        <v>230</v>
      </c>
      <c r="C358" s="20">
        <f t="shared" ref="C358:N358" si="125">C359</f>
        <v>0</v>
      </c>
      <c r="D358" s="20">
        <f t="shared" si="125"/>
        <v>0</v>
      </c>
      <c r="E358" s="20">
        <f t="shared" si="125"/>
        <v>0</v>
      </c>
      <c r="F358" s="20">
        <f t="shared" si="125"/>
        <v>0</v>
      </c>
      <c r="G358" s="20">
        <f t="shared" si="125"/>
        <v>0</v>
      </c>
      <c r="H358" s="20">
        <f t="shared" si="125"/>
        <v>0</v>
      </c>
      <c r="I358" s="20">
        <f t="shared" si="125"/>
        <v>0</v>
      </c>
      <c r="J358" s="20">
        <f t="shared" si="125"/>
        <v>0</v>
      </c>
      <c r="K358" s="20">
        <f t="shared" si="125"/>
        <v>0</v>
      </c>
      <c r="L358" s="20">
        <f t="shared" si="125"/>
        <v>0</v>
      </c>
      <c r="M358" s="20">
        <f t="shared" si="125"/>
        <v>0</v>
      </c>
      <c r="N358" s="20">
        <f t="shared" si="125"/>
        <v>0</v>
      </c>
      <c r="O358" s="19"/>
    </row>
    <row r="359" spans="1:15" ht="13.5" hidden="1" thickBot="1" x14ac:dyDescent="0.25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6.25" hidden="1" thickBot="1" x14ac:dyDescent="0.25">
      <c r="A360" s="22" t="s">
        <v>228</v>
      </c>
      <c r="B360" s="21" t="s">
        <v>227</v>
      </c>
      <c r="C360" s="20">
        <f t="shared" ref="C360:N360" si="126">C361+C362+C363</f>
        <v>0</v>
      </c>
      <c r="D360" s="20">
        <f t="shared" si="126"/>
        <v>0</v>
      </c>
      <c r="E360" s="20">
        <f t="shared" si="126"/>
        <v>0</v>
      </c>
      <c r="F360" s="20">
        <f t="shared" si="126"/>
        <v>0</v>
      </c>
      <c r="G360" s="20">
        <f t="shared" si="126"/>
        <v>0</v>
      </c>
      <c r="H360" s="20">
        <f t="shared" si="126"/>
        <v>0</v>
      </c>
      <c r="I360" s="20">
        <f t="shared" si="126"/>
        <v>0</v>
      </c>
      <c r="J360" s="20">
        <f t="shared" si="126"/>
        <v>0</v>
      </c>
      <c r="K360" s="20">
        <f t="shared" si="126"/>
        <v>0</v>
      </c>
      <c r="L360" s="20">
        <f t="shared" si="126"/>
        <v>0</v>
      </c>
      <c r="M360" s="20">
        <f t="shared" si="126"/>
        <v>0</v>
      </c>
      <c r="N360" s="20">
        <f t="shared" si="126"/>
        <v>0</v>
      </c>
      <c r="O360" s="19"/>
    </row>
    <row r="361" spans="1:15" ht="13.5" hidden="1" thickBot="1" x14ac:dyDescent="0.25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t="13.5" hidden="1" thickBot="1" x14ac:dyDescent="0.25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t="13.5" hidden="1" thickBot="1" x14ac:dyDescent="0.25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t="13.5" hidden="1" thickBot="1" x14ac:dyDescent="0.25">
      <c r="A364" s="22" t="s">
        <v>223</v>
      </c>
      <c r="B364" s="21" t="s">
        <v>222</v>
      </c>
      <c r="C364" s="20">
        <f t="shared" ref="C364:N364" si="127">C365</f>
        <v>0</v>
      </c>
      <c r="D364" s="20">
        <f t="shared" si="127"/>
        <v>0</v>
      </c>
      <c r="E364" s="20">
        <f t="shared" si="127"/>
        <v>0</v>
      </c>
      <c r="F364" s="20">
        <f t="shared" si="127"/>
        <v>0</v>
      </c>
      <c r="G364" s="20">
        <f t="shared" si="127"/>
        <v>0</v>
      </c>
      <c r="H364" s="20">
        <f t="shared" si="127"/>
        <v>0</v>
      </c>
      <c r="I364" s="20">
        <f t="shared" si="127"/>
        <v>0</v>
      </c>
      <c r="J364" s="20">
        <f t="shared" si="127"/>
        <v>0</v>
      </c>
      <c r="K364" s="20">
        <f t="shared" si="127"/>
        <v>0</v>
      </c>
      <c r="L364" s="20">
        <f t="shared" si="127"/>
        <v>0</v>
      </c>
      <c r="M364" s="20">
        <f t="shared" si="127"/>
        <v>0</v>
      </c>
      <c r="N364" s="20">
        <f t="shared" si="127"/>
        <v>0</v>
      </c>
      <c r="O364" s="19"/>
    </row>
    <row r="365" spans="1:15" ht="13.5" hidden="1" thickBot="1" x14ac:dyDescent="0.25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t="13.5" hidden="1" thickBot="1" x14ac:dyDescent="0.25">
      <c r="A366" s="22" t="s">
        <v>220</v>
      </c>
      <c r="B366" s="21" t="s">
        <v>219</v>
      </c>
      <c r="C366" s="20">
        <f t="shared" ref="C366:N366" si="128">C367+C368+C369</f>
        <v>0</v>
      </c>
      <c r="D366" s="20">
        <f t="shared" si="128"/>
        <v>0</v>
      </c>
      <c r="E366" s="20">
        <f t="shared" si="128"/>
        <v>0</v>
      </c>
      <c r="F366" s="20">
        <f t="shared" si="128"/>
        <v>0</v>
      </c>
      <c r="G366" s="20">
        <f t="shared" si="128"/>
        <v>0</v>
      </c>
      <c r="H366" s="20">
        <f t="shared" si="128"/>
        <v>0</v>
      </c>
      <c r="I366" s="20">
        <f t="shared" si="128"/>
        <v>0</v>
      </c>
      <c r="J366" s="20">
        <f t="shared" si="128"/>
        <v>0</v>
      </c>
      <c r="K366" s="20">
        <f t="shared" si="128"/>
        <v>0</v>
      </c>
      <c r="L366" s="20">
        <f t="shared" si="128"/>
        <v>0</v>
      </c>
      <c r="M366" s="20">
        <f t="shared" si="128"/>
        <v>0</v>
      </c>
      <c r="N366" s="20">
        <f t="shared" si="128"/>
        <v>0</v>
      </c>
      <c r="O366" s="19"/>
    </row>
    <row r="367" spans="1:15" ht="13.5" hidden="1" thickBot="1" x14ac:dyDescent="0.25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t="13.5" hidden="1" thickBot="1" x14ac:dyDescent="0.25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t="13.5" hidden="1" thickBot="1" x14ac:dyDescent="0.25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6.25" hidden="1" thickBot="1" x14ac:dyDescent="0.25">
      <c r="A370" s="22" t="s">
        <v>215</v>
      </c>
      <c r="B370" s="21" t="s">
        <v>214</v>
      </c>
      <c r="C370" s="20">
        <f t="shared" ref="C370:N370" si="129">C371+C372+C373</f>
        <v>0</v>
      </c>
      <c r="D370" s="20">
        <f t="shared" si="129"/>
        <v>0</v>
      </c>
      <c r="E370" s="20">
        <f t="shared" si="129"/>
        <v>0</v>
      </c>
      <c r="F370" s="20">
        <f t="shared" si="129"/>
        <v>0</v>
      </c>
      <c r="G370" s="20">
        <f t="shared" si="129"/>
        <v>0</v>
      </c>
      <c r="H370" s="20">
        <f t="shared" si="129"/>
        <v>0</v>
      </c>
      <c r="I370" s="20">
        <f t="shared" si="129"/>
        <v>0</v>
      </c>
      <c r="J370" s="20">
        <f t="shared" si="129"/>
        <v>0</v>
      </c>
      <c r="K370" s="20">
        <f t="shared" si="129"/>
        <v>0</v>
      </c>
      <c r="L370" s="20">
        <f t="shared" si="129"/>
        <v>0</v>
      </c>
      <c r="M370" s="20">
        <f t="shared" si="129"/>
        <v>0</v>
      </c>
      <c r="N370" s="20">
        <f t="shared" si="129"/>
        <v>0</v>
      </c>
      <c r="O370" s="19"/>
    </row>
    <row r="371" spans="1:15" ht="13.5" hidden="1" thickBot="1" x14ac:dyDescent="0.25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t="13.5" hidden="1" thickBot="1" x14ac:dyDescent="0.25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t="13.5" hidden="1" thickBot="1" x14ac:dyDescent="0.25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6.25" hidden="1" thickBot="1" x14ac:dyDescent="0.25">
      <c r="A374" s="22" t="s">
        <v>210</v>
      </c>
      <c r="B374" s="21" t="s">
        <v>209</v>
      </c>
      <c r="C374" s="20">
        <f t="shared" ref="C374:N374" si="130">C375+C376+C377</f>
        <v>0</v>
      </c>
      <c r="D374" s="20">
        <f t="shared" si="130"/>
        <v>0</v>
      </c>
      <c r="E374" s="20">
        <f t="shared" si="130"/>
        <v>0</v>
      </c>
      <c r="F374" s="20">
        <f t="shared" si="130"/>
        <v>0</v>
      </c>
      <c r="G374" s="20">
        <f t="shared" si="130"/>
        <v>0</v>
      </c>
      <c r="H374" s="20">
        <f t="shared" si="130"/>
        <v>0</v>
      </c>
      <c r="I374" s="20">
        <f t="shared" si="130"/>
        <v>0</v>
      </c>
      <c r="J374" s="20">
        <f t="shared" si="130"/>
        <v>0</v>
      </c>
      <c r="K374" s="20">
        <f t="shared" si="130"/>
        <v>0</v>
      </c>
      <c r="L374" s="20">
        <f t="shared" si="130"/>
        <v>0</v>
      </c>
      <c r="M374" s="20">
        <f t="shared" si="130"/>
        <v>0</v>
      </c>
      <c r="N374" s="20">
        <f t="shared" si="130"/>
        <v>0</v>
      </c>
      <c r="O374" s="19"/>
    </row>
    <row r="375" spans="1:15" ht="13.5" hidden="1" thickBot="1" x14ac:dyDescent="0.25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t="13.5" hidden="1" thickBot="1" x14ac:dyDescent="0.25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t="13.5" hidden="1" thickBot="1" x14ac:dyDescent="0.25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6.25" hidden="1" thickBot="1" x14ac:dyDescent="0.25">
      <c r="A378" s="22" t="s">
        <v>205</v>
      </c>
      <c r="B378" s="21" t="s">
        <v>204</v>
      </c>
      <c r="C378" s="20">
        <f t="shared" ref="C378:N378" si="131">C379+C380+C381</f>
        <v>0</v>
      </c>
      <c r="D378" s="20">
        <f t="shared" si="131"/>
        <v>0</v>
      </c>
      <c r="E378" s="20">
        <f t="shared" si="131"/>
        <v>0</v>
      </c>
      <c r="F378" s="20">
        <f t="shared" si="131"/>
        <v>0</v>
      </c>
      <c r="G378" s="20">
        <f t="shared" si="131"/>
        <v>0</v>
      </c>
      <c r="H378" s="20">
        <f t="shared" si="131"/>
        <v>0</v>
      </c>
      <c r="I378" s="20">
        <f t="shared" si="131"/>
        <v>0</v>
      </c>
      <c r="J378" s="20">
        <f t="shared" si="131"/>
        <v>0</v>
      </c>
      <c r="K378" s="20">
        <f t="shared" si="131"/>
        <v>0</v>
      </c>
      <c r="L378" s="20">
        <f t="shared" si="131"/>
        <v>0</v>
      </c>
      <c r="M378" s="20">
        <f t="shared" si="131"/>
        <v>0</v>
      </c>
      <c r="N378" s="20">
        <f t="shared" si="131"/>
        <v>0</v>
      </c>
      <c r="O378" s="19"/>
    </row>
    <row r="379" spans="1:15" ht="13.5" hidden="1" thickBot="1" x14ac:dyDescent="0.25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t="13.5" hidden="1" thickBot="1" x14ac:dyDescent="0.25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t="13.5" hidden="1" thickBot="1" x14ac:dyDescent="0.25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t="13.5" hidden="1" thickBot="1" x14ac:dyDescent="0.25">
      <c r="A382" s="22" t="s">
        <v>200</v>
      </c>
      <c r="B382" s="21" t="s">
        <v>199</v>
      </c>
      <c r="C382" s="20">
        <f t="shared" ref="C382:N382" si="132">C383+C384+C385</f>
        <v>0</v>
      </c>
      <c r="D382" s="20">
        <f t="shared" si="132"/>
        <v>0</v>
      </c>
      <c r="E382" s="20">
        <f t="shared" si="132"/>
        <v>0</v>
      </c>
      <c r="F382" s="20">
        <f t="shared" si="132"/>
        <v>0</v>
      </c>
      <c r="G382" s="20">
        <f t="shared" si="132"/>
        <v>0</v>
      </c>
      <c r="H382" s="20">
        <f t="shared" si="132"/>
        <v>0</v>
      </c>
      <c r="I382" s="20">
        <f t="shared" si="132"/>
        <v>0</v>
      </c>
      <c r="J382" s="20">
        <f t="shared" si="132"/>
        <v>0</v>
      </c>
      <c r="K382" s="20">
        <f t="shared" si="132"/>
        <v>0</v>
      </c>
      <c r="L382" s="20">
        <f t="shared" si="132"/>
        <v>0</v>
      </c>
      <c r="M382" s="20">
        <f t="shared" si="132"/>
        <v>0</v>
      </c>
      <c r="N382" s="20">
        <f t="shared" si="132"/>
        <v>0</v>
      </c>
      <c r="O382" s="19"/>
    </row>
    <row r="383" spans="1:15" ht="13.5" hidden="1" thickBot="1" x14ac:dyDescent="0.25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t="13.5" hidden="1" thickBot="1" x14ac:dyDescent="0.25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t="13.5" hidden="1" thickBot="1" x14ac:dyDescent="0.25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t="13.5" hidden="1" thickBot="1" x14ac:dyDescent="0.25">
      <c r="A386" s="22" t="s">
        <v>195</v>
      </c>
      <c r="B386" s="21" t="s">
        <v>194</v>
      </c>
      <c r="C386" s="20">
        <f t="shared" ref="C386:N386" si="133">C387+C388+C389</f>
        <v>0</v>
      </c>
      <c r="D386" s="20">
        <f t="shared" si="133"/>
        <v>0</v>
      </c>
      <c r="E386" s="20">
        <f t="shared" si="133"/>
        <v>0</v>
      </c>
      <c r="F386" s="20">
        <f t="shared" si="133"/>
        <v>0</v>
      </c>
      <c r="G386" s="20">
        <f t="shared" si="133"/>
        <v>0</v>
      </c>
      <c r="H386" s="20">
        <f t="shared" si="133"/>
        <v>0</v>
      </c>
      <c r="I386" s="20">
        <f t="shared" si="133"/>
        <v>0</v>
      </c>
      <c r="J386" s="20">
        <f t="shared" si="133"/>
        <v>0</v>
      </c>
      <c r="K386" s="20">
        <f t="shared" si="133"/>
        <v>0</v>
      </c>
      <c r="L386" s="20">
        <f t="shared" si="133"/>
        <v>0</v>
      </c>
      <c r="M386" s="20">
        <f t="shared" si="133"/>
        <v>0</v>
      </c>
      <c r="N386" s="20">
        <f t="shared" si="133"/>
        <v>0</v>
      </c>
      <c r="O386" s="19"/>
    </row>
    <row r="387" spans="1:15" ht="13.5" hidden="1" thickBot="1" x14ac:dyDescent="0.25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t="13.5" hidden="1" thickBot="1" x14ac:dyDescent="0.25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t="13.5" hidden="1" thickBot="1" x14ac:dyDescent="0.25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t="13.5" hidden="1" thickBot="1" x14ac:dyDescent="0.25">
      <c r="A390" s="22" t="s">
        <v>190</v>
      </c>
      <c r="B390" s="21" t="s">
        <v>189</v>
      </c>
      <c r="C390" s="20">
        <f t="shared" ref="C390:N390" si="134">C391+C392+C393</f>
        <v>0</v>
      </c>
      <c r="D390" s="20">
        <f t="shared" si="134"/>
        <v>0</v>
      </c>
      <c r="E390" s="20">
        <f t="shared" si="134"/>
        <v>0</v>
      </c>
      <c r="F390" s="20">
        <f t="shared" si="134"/>
        <v>0</v>
      </c>
      <c r="G390" s="20">
        <f t="shared" si="134"/>
        <v>0</v>
      </c>
      <c r="H390" s="20">
        <f t="shared" si="134"/>
        <v>0</v>
      </c>
      <c r="I390" s="20">
        <f t="shared" si="134"/>
        <v>0</v>
      </c>
      <c r="J390" s="20">
        <f t="shared" si="134"/>
        <v>0</v>
      </c>
      <c r="K390" s="20">
        <f t="shared" si="134"/>
        <v>0</v>
      </c>
      <c r="L390" s="20">
        <f t="shared" si="134"/>
        <v>0</v>
      </c>
      <c r="M390" s="20">
        <f t="shared" si="134"/>
        <v>0</v>
      </c>
      <c r="N390" s="20">
        <f t="shared" si="134"/>
        <v>0</v>
      </c>
      <c r="O390" s="19"/>
    </row>
    <row r="391" spans="1:15" ht="13.5" hidden="1" thickBot="1" x14ac:dyDescent="0.25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t="13.5" hidden="1" thickBot="1" x14ac:dyDescent="0.25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t="13.5" hidden="1" thickBot="1" x14ac:dyDescent="0.25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6.25" hidden="1" thickBot="1" x14ac:dyDescent="0.25">
      <c r="A394" s="22" t="s">
        <v>185</v>
      </c>
      <c r="B394" s="21" t="s">
        <v>184</v>
      </c>
      <c r="C394" s="20">
        <f t="shared" ref="C394:N394" si="135">C395+C396+C397</f>
        <v>0</v>
      </c>
      <c r="D394" s="20">
        <f t="shared" si="135"/>
        <v>0</v>
      </c>
      <c r="E394" s="20">
        <f t="shared" si="135"/>
        <v>0</v>
      </c>
      <c r="F394" s="20">
        <f t="shared" si="135"/>
        <v>0</v>
      </c>
      <c r="G394" s="20">
        <f t="shared" si="135"/>
        <v>0</v>
      </c>
      <c r="H394" s="20">
        <f t="shared" si="135"/>
        <v>0</v>
      </c>
      <c r="I394" s="20">
        <f t="shared" si="135"/>
        <v>0</v>
      </c>
      <c r="J394" s="20">
        <f t="shared" si="135"/>
        <v>0</v>
      </c>
      <c r="K394" s="20">
        <f t="shared" si="135"/>
        <v>0</v>
      </c>
      <c r="L394" s="20">
        <f t="shared" si="135"/>
        <v>0</v>
      </c>
      <c r="M394" s="20">
        <f t="shared" si="135"/>
        <v>0</v>
      </c>
      <c r="N394" s="20">
        <f t="shared" si="135"/>
        <v>0</v>
      </c>
      <c r="O394" s="19"/>
    </row>
    <row r="395" spans="1:15" ht="13.5" hidden="1" thickBot="1" x14ac:dyDescent="0.25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t="13.5" hidden="1" thickBot="1" x14ac:dyDescent="0.25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t="13.5" hidden="1" thickBot="1" x14ac:dyDescent="0.25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t="13.5" hidden="1" thickBot="1" x14ac:dyDescent="0.25">
      <c r="A398" s="22" t="s">
        <v>180</v>
      </c>
      <c r="B398" s="21" t="s">
        <v>179</v>
      </c>
      <c r="C398" s="20">
        <f t="shared" ref="C398:N398" si="136">C399+C400+C401</f>
        <v>0</v>
      </c>
      <c r="D398" s="20">
        <f t="shared" si="136"/>
        <v>0</v>
      </c>
      <c r="E398" s="20">
        <f t="shared" si="136"/>
        <v>0</v>
      </c>
      <c r="F398" s="20">
        <f t="shared" si="136"/>
        <v>0</v>
      </c>
      <c r="G398" s="20">
        <f t="shared" si="136"/>
        <v>0</v>
      </c>
      <c r="H398" s="20">
        <f t="shared" si="136"/>
        <v>0</v>
      </c>
      <c r="I398" s="20">
        <f t="shared" si="136"/>
        <v>0</v>
      </c>
      <c r="J398" s="20">
        <f t="shared" si="136"/>
        <v>0</v>
      </c>
      <c r="K398" s="20">
        <f t="shared" si="136"/>
        <v>0</v>
      </c>
      <c r="L398" s="20">
        <f t="shared" si="136"/>
        <v>0</v>
      </c>
      <c r="M398" s="20">
        <f t="shared" si="136"/>
        <v>0</v>
      </c>
      <c r="N398" s="20">
        <f t="shared" si="136"/>
        <v>0</v>
      </c>
      <c r="O398" s="19"/>
    </row>
    <row r="399" spans="1:15" ht="13.5" hidden="1" thickBot="1" x14ac:dyDescent="0.25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t="13.5" hidden="1" thickBot="1" x14ac:dyDescent="0.25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t="13.5" hidden="1" thickBot="1" x14ac:dyDescent="0.25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6.25" hidden="1" thickBot="1" x14ac:dyDescent="0.25">
      <c r="A402" s="22" t="s">
        <v>175</v>
      </c>
      <c r="B402" s="21" t="s">
        <v>174</v>
      </c>
      <c r="C402" s="20">
        <f t="shared" ref="C402:N402" si="137">C403+C404+C405</f>
        <v>0</v>
      </c>
      <c r="D402" s="20">
        <f t="shared" si="137"/>
        <v>0</v>
      </c>
      <c r="E402" s="20">
        <f t="shared" si="137"/>
        <v>0</v>
      </c>
      <c r="F402" s="20">
        <f t="shared" si="137"/>
        <v>0</v>
      </c>
      <c r="G402" s="20">
        <f t="shared" si="137"/>
        <v>0</v>
      </c>
      <c r="H402" s="20">
        <f t="shared" si="137"/>
        <v>0</v>
      </c>
      <c r="I402" s="20">
        <f t="shared" si="137"/>
        <v>0</v>
      </c>
      <c r="J402" s="20">
        <f t="shared" si="137"/>
        <v>0</v>
      </c>
      <c r="K402" s="20">
        <f t="shared" si="137"/>
        <v>0</v>
      </c>
      <c r="L402" s="20">
        <f t="shared" si="137"/>
        <v>0</v>
      </c>
      <c r="M402" s="20">
        <f t="shared" si="137"/>
        <v>0</v>
      </c>
      <c r="N402" s="20">
        <f t="shared" si="137"/>
        <v>0</v>
      </c>
      <c r="O402" s="19"/>
    </row>
    <row r="403" spans="1:15" ht="13.5" hidden="1" thickBot="1" x14ac:dyDescent="0.25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t="13.5" hidden="1" thickBot="1" x14ac:dyDescent="0.25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t="13.5" hidden="1" thickBot="1" x14ac:dyDescent="0.25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t="13.5" hidden="1" thickBot="1" x14ac:dyDescent="0.25">
      <c r="A406" s="22" t="s">
        <v>170</v>
      </c>
      <c r="B406" s="21" t="s">
        <v>169</v>
      </c>
      <c r="C406" s="20">
        <f t="shared" ref="C406:N406" si="138">C407</f>
        <v>0</v>
      </c>
      <c r="D406" s="20">
        <f t="shared" si="138"/>
        <v>0</v>
      </c>
      <c r="E406" s="20">
        <f t="shared" si="138"/>
        <v>0</v>
      </c>
      <c r="F406" s="20">
        <f t="shared" si="138"/>
        <v>0</v>
      </c>
      <c r="G406" s="20">
        <f t="shared" si="138"/>
        <v>0</v>
      </c>
      <c r="H406" s="20">
        <f t="shared" si="138"/>
        <v>0</v>
      </c>
      <c r="I406" s="20">
        <f t="shared" si="138"/>
        <v>0</v>
      </c>
      <c r="J406" s="20">
        <f t="shared" si="138"/>
        <v>0</v>
      </c>
      <c r="K406" s="20">
        <f t="shared" si="138"/>
        <v>0</v>
      </c>
      <c r="L406" s="20">
        <f t="shared" si="138"/>
        <v>0</v>
      </c>
      <c r="M406" s="20">
        <f t="shared" si="138"/>
        <v>0</v>
      </c>
      <c r="N406" s="20">
        <f t="shared" si="138"/>
        <v>0</v>
      </c>
      <c r="O406" s="19"/>
    </row>
    <row r="407" spans="1:15" ht="13.5" hidden="1" thickBot="1" x14ac:dyDescent="0.25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t="13.5" hidden="1" thickBot="1" x14ac:dyDescent="0.25">
      <c r="A408" s="23" t="s">
        <v>167</v>
      </c>
      <c r="B408" s="46" t="s">
        <v>166</v>
      </c>
      <c r="C408" s="25">
        <f t="shared" ref="C408:N408" si="139">C409</f>
        <v>0</v>
      </c>
      <c r="D408" s="25">
        <f t="shared" si="139"/>
        <v>0</v>
      </c>
      <c r="E408" s="25">
        <f t="shared" si="139"/>
        <v>0</v>
      </c>
      <c r="F408" s="25">
        <f t="shared" si="139"/>
        <v>0</v>
      </c>
      <c r="G408" s="25">
        <f t="shared" si="139"/>
        <v>0</v>
      </c>
      <c r="H408" s="25">
        <f t="shared" si="139"/>
        <v>0</v>
      </c>
      <c r="I408" s="25">
        <f t="shared" si="139"/>
        <v>0</v>
      </c>
      <c r="J408" s="25">
        <f t="shared" si="139"/>
        <v>0</v>
      </c>
      <c r="K408" s="25">
        <f t="shared" si="139"/>
        <v>0</v>
      </c>
      <c r="L408" s="25">
        <f t="shared" si="139"/>
        <v>0</v>
      </c>
      <c r="M408" s="25">
        <f t="shared" si="139"/>
        <v>0</v>
      </c>
      <c r="N408" s="25">
        <f t="shared" si="139"/>
        <v>0</v>
      </c>
      <c r="O408" s="40"/>
    </row>
    <row r="409" spans="1:15" s="18" customFormat="1" ht="13.5" hidden="1" thickBot="1" x14ac:dyDescent="0.25">
      <c r="A409" s="22" t="s">
        <v>165</v>
      </c>
      <c r="B409" s="21" t="s">
        <v>164</v>
      </c>
      <c r="C409" s="20">
        <f t="shared" ref="C409:N409" si="140">C410+C411+C412+C413+C414</f>
        <v>0</v>
      </c>
      <c r="D409" s="20">
        <f t="shared" si="140"/>
        <v>0</v>
      </c>
      <c r="E409" s="20">
        <f t="shared" si="140"/>
        <v>0</v>
      </c>
      <c r="F409" s="20">
        <f t="shared" si="140"/>
        <v>0</v>
      </c>
      <c r="G409" s="20">
        <f t="shared" si="140"/>
        <v>0</v>
      </c>
      <c r="H409" s="20">
        <f t="shared" si="140"/>
        <v>0</v>
      </c>
      <c r="I409" s="20">
        <f t="shared" si="140"/>
        <v>0</v>
      </c>
      <c r="J409" s="20">
        <f t="shared" si="140"/>
        <v>0</v>
      </c>
      <c r="K409" s="20">
        <f t="shared" si="140"/>
        <v>0</v>
      </c>
      <c r="L409" s="20">
        <f t="shared" si="140"/>
        <v>0</v>
      </c>
      <c r="M409" s="20">
        <f t="shared" si="140"/>
        <v>0</v>
      </c>
      <c r="N409" s="20">
        <f t="shared" si="140"/>
        <v>0</v>
      </c>
      <c r="O409" s="19"/>
    </row>
    <row r="410" spans="1:15" ht="13.5" hidden="1" thickBot="1" x14ac:dyDescent="0.25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t="13.5" hidden="1" thickBot="1" x14ac:dyDescent="0.25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t="13.5" hidden="1" thickBot="1" x14ac:dyDescent="0.25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t="13.5" hidden="1" thickBot="1" x14ac:dyDescent="0.25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t="13.5" hidden="1" thickBot="1" x14ac:dyDescent="0.25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9" hidden="1" thickBot="1" x14ac:dyDescent="0.25">
      <c r="A415" s="14" t="s">
        <v>153</v>
      </c>
      <c r="B415" s="13" t="s">
        <v>152</v>
      </c>
      <c r="C415" s="11">
        <f t="shared" ref="C415:N415" si="141">C416+C420+C424+C428+C432+C436+C440+C444+C448+C452</f>
        <v>0</v>
      </c>
      <c r="D415" s="11">
        <f t="shared" si="141"/>
        <v>0</v>
      </c>
      <c r="E415" s="11">
        <f t="shared" si="141"/>
        <v>0</v>
      </c>
      <c r="F415" s="11">
        <f t="shared" si="141"/>
        <v>0</v>
      </c>
      <c r="G415" s="11">
        <f t="shared" si="141"/>
        <v>0</v>
      </c>
      <c r="H415" s="11">
        <f t="shared" si="141"/>
        <v>0</v>
      </c>
      <c r="I415" s="11">
        <f t="shared" si="141"/>
        <v>0</v>
      </c>
      <c r="J415" s="11">
        <f t="shared" si="141"/>
        <v>0</v>
      </c>
      <c r="K415" s="11">
        <f t="shared" si="141"/>
        <v>0</v>
      </c>
      <c r="L415" s="11">
        <f t="shared" si="141"/>
        <v>0</v>
      </c>
      <c r="M415" s="11">
        <f t="shared" si="141"/>
        <v>0</v>
      </c>
      <c r="N415" s="11">
        <f t="shared" si="141"/>
        <v>0</v>
      </c>
      <c r="O415" s="10"/>
    </row>
    <row r="416" spans="1:15" s="18" customFormat="1" ht="26.25" hidden="1" thickBot="1" x14ac:dyDescent="0.25">
      <c r="A416" s="22" t="s">
        <v>151</v>
      </c>
      <c r="B416" s="21" t="s">
        <v>150</v>
      </c>
      <c r="C416" s="20">
        <f t="shared" ref="C416:N416" si="142">C417+C418+C419</f>
        <v>0</v>
      </c>
      <c r="D416" s="20">
        <f t="shared" si="142"/>
        <v>0</v>
      </c>
      <c r="E416" s="20">
        <f t="shared" si="142"/>
        <v>0</v>
      </c>
      <c r="F416" s="20">
        <f t="shared" si="142"/>
        <v>0</v>
      </c>
      <c r="G416" s="20">
        <f t="shared" si="142"/>
        <v>0</v>
      </c>
      <c r="H416" s="20">
        <f t="shared" si="142"/>
        <v>0</v>
      </c>
      <c r="I416" s="20">
        <f t="shared" si="142"/>
        <v>0</v>
      </c>
      <c r="J416" s="20">
        <f t="shared" si="142"/>
        <v>0</v>
      </c>
      <c r="K416" s="20">
        <f t="shared" si="142"/>
        <v>0</v>
      </c>
      <c r="L416" s="20">
        <f t="shared" si="142"/>
        <v>0</v>
      </c>
      <c r="M416" s="20">
        <f t="shared" si="142"/>
        <v>0</v>
      </c>
      <c r="N416" s="20">
        <f t="shared" si="142"/>
        <v>0</v>
      </c>
      <c r="O416" s="19"/>
    </row>
    <row r="417" spans="1:15" ht="13.5" hidden="1" thickBot="1" x14ac:dyDescent="0.25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t="13.5" hidden="1" thickBot="1" x14ac:dyDescent="0.25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t="13.5" hidden="1" thickBot="1" x14ac:dyDescent="0.25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t="13.5" hidden="1" thickBot="1" x14ac:dyDescent="0.25">
      <c r="A420" s="22" t="s">
        <v>146</v>
      </c>
      <c r="B420" s="21" t="s">
        <v>145</v>
      </c>
      <c r="C420" s="20">
        <f t="shared" ref="C420:N420" si="143">C421+C422+C423</f>
        <v>0</v>
      </c>
      <c r="D420" s="20">
        <f t="shared" si="143"/>
        <v>0</v>
      </c>
      <c r="E420" s="20">
        <f t="shared" si="143"/>
        <v>0</v>
      </c>
      <c r="F420" s="20">
        <f t="shared" si="143"/>
        <v>0</v>
      </c>
      <c r="G420" s="20">
        <f t="shared" si="143"/>
        <v>0</v>
      </c>
      <c r="H420" s="20">
        <f t="shared" si="143"/>
        <v>0</v>
      </c>
      <c r="I420" s="20">
        <f t="shared" si="143"/>
        <v>0</v>
      </c>
      <c r="J420" s="20">
        <f t="shared" si="143"/>
        <v>0</v>
      </c>
      <c r="K420" s="20">
        <f t="shared" si="143"/>
        <v>0</v>
      </c>
      <c r="L420" s="20">
        <f t="shared" si="143"/>
        <v>0</v>
      </c>
      <c r="M420" s="20">
        <f t="shared" si="143"/>
        <v>0</v>
      </c>
      <c r="N420" s="20">
        <f t="shared" si="143"/>
        <v>0</v>
      </c>
      <c r="O420" s="19"/>
    </row>
    <row r="421" spans="1:15" ht="13.5" hidden="1" thickBot="1" x14ac:dyDescent="0.25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t="13.5" hidden="1" thickBot="1" x14ac:dyDescent="0.25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t="13.5" hidden="1" thickBot="1" x14ac:dyDescent="0.25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t="13.5" hidden="1" thickBot="1" x14ac:dyDescent="0.25">
      <c r="A424" s="22" t="s">
        <v>141</v>
      </c>
      <c r="B424" s="21" t="s">
        <v>140</v>
      </c>
      <c r="C424" s="20">
        <f t="shared" ref="C424:N424" si="144">C425+C426+C427</f>
        <v>0</v>
      </c>
      <c r="D424" s="20">
        <f t="shared" si="144"/>
        <v>0</v>
      </c>
      <c r="E424" s="20">
        <f t="shared" si="144"/>
        <v>0</v>
      </c>
      <c r="F424" s="20">
        <f t="shared" si="144"/>
        <v>0</v>
      </c>
      <c r="G424" s="20">
        <f t="shared" si="144"/>
        <v>0</v>
      </c>
      <c r="H424" s="20">
        <f t="shared" si="144"/>
        <v>0</v>
      </c>
      <c r="I424" s="20">
        <f t="shared" si="144"/>
        <v>0</v>
      </c>
      <c r="J424" s="20">
        <f t="shared" si="144"/>
        <v>0</v>
      </c>
      <c r="K424" s="20">
        <f t="shared" si="144"/>
        <v>0</v>
      </c>
      <c r="L424" s="20">
        <f t="shared" si="144"/>
        <v>0</v>
      </c>
      <c r="M424" s="20">
        <f t="shared" si="144"/>
        <v>0</v>
      </c>
      <c r="N424" s="20">
        <f t="shared" si="144"/>
        <v>0</v>
      </c>
      <c r="O424" s="19"/>
    </row>
    <row r="425" spans="1:15" ht="13.5" hidden="1" thickBot="1" x14ac:dyDescent="0.25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t="13.5" hidden="1" thickBot="1" x14ac:dyDescent="0.25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t="13.5" hidden="1" thickBot="1" x14ac:dyDescent="0.25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6.25" hidden="1" thickBot="1" x14ac:dyDescent="0.25">
      <c r="A428" s="22" t="s">
        <v>136</v>
      </c>
      <c r="B428" s="21" t="s">
        <v>135</v>
      </c>
      <c r="C428" s="20">
        <f t="shared" ref="C428:N428" si="145">C429+C430+C431</f>
        <v>0</v>
      </c>
      <c r="D428" s="20">
        <f t="shared" si="145"/>
        <v>0</v>
      </c>
      <c r="E428" s="20">
        <f t="shared" si="145"/>
        <v>0</v>
      </c>
      <c r="F428" s="20">
        <f t="shared" si="145"/>
        <v>0</v>
      </c>
      <c r="G428" s="20">
        <f t="shared" si="145"/>
        <v>0</v>
      </c>
      <c r="H428" s="20">
        <f t="shared" si="145"/>
        <v>0</v>
      </c>
      <c r="I428" s="20">
        <f t="shared" si="145"/>
        <v>0</v>
      </c>
      <c r="J428" s="20">
        <f t="shared" si="145"/>
        <v>0</v>
      </c>
      <c r="K428" s="20">
        <f t="shared" si="145"/>
        <v>0</v>
      </c>
      <c r="L428" s="20">
        <f t="shared" si="145"/>
        <v>0</v>
      </c>
      <c r="M428" s="20">
        <f t="shared" si="145"/>
        <v>0</v>
      </c>
      <c r="N428" s="20">
        <f t="shared" si="145"/>
        <v>0</v>
      </c>
      <c r="O428" s="19"/>
    </row>
    <row r="429" spans="1:15" ht="13.5" hidden="1" thickBot="1" x14ac:dyDescent="0.25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t="13.5" hidden="1" thickBot="1" x14ac:dyDescent="0.25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t="13.5" hidden="1" thickBot="1" x14ac:dyDescent="0.25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6.25" hidden="1" thickBot="1" x14ac:dyDescent="0.25">
      <c r="A432" s="22" t="s">
        <v>131</v>
      </c>
      <c r="B432" s="21" t="s">
        <v>130</v>
      </c>
      <c r="C432" s="20">
        <f t="shared" ref="C432:N432" si="146">C433+C434+C435</f>
        <v>0</v>
      </c>
      <c r="D432" s="20">
        <f t="shared" si="146"/>
        <v>0</v>
      </c>
      <c r="E432" s="20">
        <f t="shared" si="146"/>
        <v>0</v>
      </c>
      <c r="F432" s="20">
        <f t="shared" si="146"/>
        <v>0</v>
      </c>
      <c r="G432" s="20">
        <f t="shared" si="146"/>
        <v>0</v>
      </c>
      <c r="H432" s="20">
        <f t="shared" si="146"/>
        <v>0</v>
      </c>
      <c r="I432" s="20">
        <f t="shared" si="146"/>
        <v>0</v>
      </c>
      <c r="J432" s="20">
        <f t="shared" si="146"/>
        <v>0</v>
      </c>
      <c r="K432" s="20">
        <f t="shared" si="146"/>
        <v>0</v>
      </c>
      <c r="L432" s="20">
        <f t="shared" si="146"/>
        <v>0</v>
      </c>
      <c r="M432" s="20">
        <f t="shared" si="146"/>
        <v>0</v>
      </c>
      <c r="N432" s="20">
        <f t="shared" si="146"/>
        <v>0</v>
      </c>
      <c r="O432" s="19"/>
    </row>
    <row r="433" spans="1:15" ht="13.5" hidden="1" thickBot="1" x14ac:dyDescent="0.25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t="13.5" hidden="1" thickBot="1" x14ac:dyDescent="0.25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t="13.5" hidden="1" thickBot="1" x14ac:dyDescent="0.25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6.25" hidden="1" thickBot="1" x14ac:dyDescent="0.25">
      <c r="A436" s="27" t="s">
        <v>126</v>
      </c>
      <c r="B436" s="26" t="s">
        <v>125</v>
      </c>
      <c r="C436" s="24">
        <f t="shared" ref="C436:N436" si="147">C437+C438+C439</f>
        <v>0</v>
      </c>
      <c r="D436" s="24">
        <f t="shared" si="147"/>
        <v>0</v>
      </c>
      <c r="E436" s="24">
        <f t="shared" si="147"/>
        <v>0</v>
      </c>
      <c r="F436" s="24">
        <f t="shared" si="147"/>
        <v>0</v>
      </c>
      <c r="G436" s="24">
        <f t="shared" si="147"/>
        <v>0</v>
      </c>
      <c r="H436" s="24">
        <f t="shared" si="147"/>
        <v>0</v>
      </c>
      <c r="I436" s="24">
        <f t="shared" si="147"/>
        <v>0</v>
      </c>
      <c r="J436" s="24">
        <f t="shared" si="147"/>
        <v>0</v>
      </c>
      <c r="K436" s="24">
        <f t="shared" si="147"/>
        <v>0</v>
      </c>
      <c r="L436" s="24">
        <f t="shared" si="147"/>
        <v>0</v>
      </c>
      <c r="M436" s="24">
        <f t="shared" si="147"/>
        <v>0</v>
      </c>
      <c r="N436" s="24">
        <f t="shared" si="147"/>
        <v>0</v>
      </c>
      <c r="O436" s="45"/>
    </row>
    <row r="437" spans="1:15" ht="13.5" hidden="1" thickBot="1" x14ac:dyDescent="0.25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t="13.5" hidden="1" thickBot="1" x14ac:dyDescent="0.25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t="13.5" hidden="1" thickBot="1" x14ac:dyDescent="0.25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t="13.5" hidden="1" thickBot="1" x14ac:dyDescent="0.25">
      <c r="A440" s="22" t="s">
        <v>121</v>
      </c>
      <c r="B440" s="21" t="s">
        <v>120</v>
      </c>
      <c r="C440" s="20">
        <f t="shared" ref="C440:N440" si="148">C441+C442+C443</f>
        <v>0</v>
      </c>
      <c r="D440" s="20">
        <f t="shared" si="148"/>
        <v>0</v>
      </c>
      <c r="E440" s="20">
        <f t="shared" si="148"/>
        <v>0</v>
      </c>
      <c r="F440" s="20">
        <f t="shared" si="148"/>
        <v>0</v>
      </c>
      <c r="G440" s="20">
        <f t="shared" si="148"/>
        <v>0</v>
      </c>
      <c r="H440" s="20">
        <f t="shared" si="148"/>
        <v>0</v>
      </c>
      <c r="I440" s="20">
        <f t="shared" si="148"/>
        <v>0</v>
      </c>
      <c r="J440" s="20">
        <f t="shared" si="148"/>
        <v>0</v>
      </c>
      <c r="K440" s="20">
        <f t="shared" si="148"/>
        <v>0</v>
      </c>
      <c r="L440" s="20">
        <f t="shared" si="148"/>
        <v>0</v>
      </c>
      <c r="M440" s="20">
        <f t="shared" si="148"/>
        <v>0</v>
      </c>
      <c r="N440" s="20">
        <f t="shared" si="148"/>
        <v>0</v>
      </c>
      <c r="O440" s="19"/>
    </row>
    <row r="441" spans="1:15" ht="13.5" hidden="1" thickBot="1" x14ac:dyDescent="0.25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t="13.5" hidden="1" thickBot="1" x14ac:dyDescent="0.25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t="13.5" hidden="1" thickBot="1" x14ac:dyDescent="0.25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6.25" hidden="1" thickBot="1" x14ac:dyDescent="0.25">
      <c r="A444" s="22" t="s">
        <v>116</v>
      </c>
      <c r="B444" s="21" t="s">
        <v>115</v>
      </c>
      <c r="C444" s="20">
        <f t="shared" ref="C444:N444" si="149">C445+C446+C447</f>
        <v>0</v>
      </c>
      <c r="D444" s="20">
        <f t="shared" si="149"/>
        <v>0</v>
      </c>
      <c r="E444" s="20">
        <f t="shared" si="149"/>
        <v>0</v>
      </c>
      <c r="F444" s="20">
        <f t="shared" si="149"/>
        <v>0</v>
      </c>
      <c r="G444" s="20">
        <f t="shared" si="149"/>
        <v>0</v>
      </c>
      <c r="H444" s="20">
        <f t="shared" si="149"/>
        <v>0</v>
      </c>
      <c r="I444" s="20">
        <f t="shared" si="149"/>
        <v>0</v>
      </c>
      <c r="J444" s="20">
        <f t="shared" si="149"/>
        <v>0</v>
      </c>
      <c r="K444" s="20">
        <f t="shared" si="149"/>
        <v>0</v>
      </c>
      <c r="L444" s="20">
        <f t="shared" si="149"/>
        <v>0</v>
      </c>
      <c r="M444" s="20">
        <f t="shared" si="149"/>
        <v>0</v>
      </c>
      <c r="N444" s="20">
        <f t="shared" si="149"/>
        <v>0</v>
      </c>
      <c r="O444" s="19"/>
    </row>
    <row r="445" spans="1:15" ht="13.5" hidden="1" thickBot="1" x14ac:dyDescent="0.25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t="13.5" hidden="1" thickBot="1" x14ac:dyDescent="0.25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t="13.5" hidden="1" thickBot="1" x14ac:dyDescent="0.25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t="13.5" hidden="1" thickBot="1" x14ac:dyDescent="0.25">
      <c r="A448" s="22" t="s">
        <v>111</v>
      </c>
      <c r="B448" s="21" t="s">
        <v>110</v>
      </c>
      <c r="C448" s="20">
        <f t="shared" ref="C448:N448" si="150">C449+C450+C451</f>
        <v>0</v>
      </c>
      <c r="D448" s="20">
        <f t="shared" si="150"/>
        <v>0</v>
      </c>
      <c r="E448" s="20">
        <f t="shared" si="150"/>
        <v>0</v>
      </c>
      <c r="F448" s="20">
        <f t="shared" si="150"/>
        <v>0</v>
      </c>
      <c r="G448" s="20">
        <f t="shared" si="150"/>
        <v>0</v>
      </c>
      <c r="H448" s="20">
        <f t="shared" si="150"/>
        <v>0</v>
      </c>
      <c r="I448" s="20">
        <f t="shared" si="150"/>
        <v>0</v>
      </c>
      <c r="J448" s="20">
        <f t="shared" si="150"/>
        <v>0</v>
      </c>
      <c r="K448" s="20">
        <f t="shared" si="150"/>
        <v>0</v>
      </c>
      <c r="L448" s="20">
        <f t="shared" si="150"/>
        <v>0</v>
      </c>
      <c r="M448" s="20">
        <f t="shared" si="150"/>
        <v>0</v>
      </c>
      <c r="N448" s="20">
        <f t="shared" si="150"/>
        <v>0</v>
      </c>
      <c r="O448" s="19"/>
    </row>
    <row r="449" spans="1:25" ht="13.5" hidden="1" thickBot="1" x14ac:dyDescent="0.25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ht="13.5" hidden="1" thickBot="1" x14ac:dyDescent="0.25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5" ht="13.5" hidden="1" thickBot="1" x14ac:dyDescent="0.25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s="18" customFormat="1" ht="13.5" hidden="1" thickBot="1" x14ac:dyDescent="0.25">
      <c r="A452" s="22" t="s">
        <v>106</v>
      </c>
      <c r="B452" s="21" t="s">
        <v>105</v>
      </c>
      <c r="C452" s="20">
        <f t="shared" ref="C452:N452" si="151">C453+C454+C455</f>
        <v>0</v>
      </c>
      <c r="D452" s="20">
        <f t="shared" si="151"/>
        <v>0</v>
      </c>
      <c r="E452" s="20">
        <f t="shared" si="151"/>
        <v>0</v>
      </c>
      <c r="F452" s="20">
        <f t="shared" si="151"/>
        <v>0</v>
      </c>
      <c r="G452" s="20">
        <f t="shared" si="151"/>
        <v>0</v>
      </c>
      <c r="H452" s="20">
        <f t="shared" si="151"/>
        <v>0</v>
      </c>
      <c r="I452" s="20">
        <f t="shared" si="151"/>
        <v>0</v>
      </c>
      <c r="J452" s="20">
        <f t="shared" si="151"/>
        <v>0</v>
      </c>
      <c r="K452" s="20">
        <f t="shared" si="151"/>
        <v>0</v>
      </c>
      <c r="L452" s="20">
        <f t="shared" si="151"/>
        <v>0</v>
      </c>
      <c r="M452" s="20">
        <f t="shared" si="151"/>
        <v>0</v>
      </c>
      <c r="N452" s="20">
        <f t="shared" si="151"/>
        <v>0</v>
      </c>
      <c r="O452" s="19"/>
    </row>
    <row r="453" spans="1:25" ht="13.5" hidden="1" thickBot="1" x14ac:dyDescent="0.25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ht="13.5" hidden="1" thickBot="1" x14ac:dyDescent="0.25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5" ht="13.5" hidden="1" thickBot="1" x14ac:dyDescent="0.25">
      <c r="A455" s="591" t="s">
        <v>100</v>
      </c>
      <c r="B455" s="592" t="s">
        <v>99</v>
      </c>
      <c r="C455" s="593"/>
      <c r="D455" s="15"/>
      <c r="E455" s="15">
        <f>C455+D455</f>
        <v>0</v>
      </c>
      <c r="F455" s="593">
        <f>G455+H455+I455+J455</f>
        <v>0</v>
      </c>
      <c r="G455" s="593"/>
      <c r="H455" s="593"/>
      <c r="I455" s="593"/>
      <c r="J455" s="593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5" s="39" customFormat="1" ht="13.5" customHeight="1" thickBot="1" x14ac:dyDescent="0.25">
      <c r="A456" s="808" t="s">
        <v>98</v>
      </c>
      <c r="B456" s="809" t="s">
        <v>97</v>
      </c>
      <c r="C456" s="810">
        <f t="shared" ref="C456:N456" si="152">C457+C458+C459+C460+C461+C462+C463+C464+C465+C466+C467+C468+C469+C470</f>
        <v>128</v>
      </c>
      <c r="D456" s="561">
        <f t="shared" si="152"/>
        <v>0</v>
      </c>
      <c r="E456" s="527">
        <f t="shared" si="152"/>
        <v>128</v>
      </c>
      <c r="F456" s="811">
        <f t="shared" si="152"/>
        <v>128</v>
      </c>
      <c r="G456" s="812">
        <f t="shared" si="152"/>
        <v>32</v>
      </c>
      <c r="H456" s="812">
        <f t="shared" si="152"/>
        <v>32</v>
      </c>
      <c r="I456" s="812">
        <f t="shared" si="152"/>
        <v>32</v>
      </c>
      <c r="J456" s="810">
        <f t="shared" si="152"/>
        <v>32</v>
      </c>
      <c r="K456" s="579">
        <f t="shared" si="152"/>
        <v>0</v>
      </c>
      <c r="L456" s="35">
        <f t="shared" si="152"/>
        <v>130</v>
      </c>
      <c r="M456" s="35">
        <f t="shared" si="152"/>
        <v>135</v>
      </c>
      <c r="N456" s="35">
        <f t="shared" si="152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  <c r="Y456" s="500"/>
    </row>
    <row r="457" spans="1:25" s="18" customFormat="1" ht="13.5" hidden="1" thickBot="1" x14ac:dyDescent="0.25">
      <c r="A457" s="641" t="s">
        <v>96</v>
      </c>
      <c r="B457" s="642" t="s">
        <v>95</v>
      </c>
      <c r="C457" s="637"/>
      <c r="D457" s="24"/>
      <c r="E457" s="42">
        <f t="shared" ref="E457:E473" si="153">C457+D457</f>
        <v>0</v>
      </c>
      <c r="F457" s="643">
        <f t="shared" ref="F457:F470" si="154">G457+H457+I457+J457</f>
        <v>0</v>
      </c>
      <c r="G457" s="643"/>
      <c r="H457" s="643"/>
      <c r="I457" s="643"/>
      <c r="J457" s="643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5" s="18" customFormat="1" ht="13.5" hidden="1" thickBot="1" x14ac:dyDescent="0.25">
      <c r="A458" s="22" t="s">
        <v>94</v>
      </c>
      <c r="B458" s="21" t="s">
        <v>93</v>
      </c>
      <c r="C458" s="20"/>
      <c r="D458" s="20"/>
      <c r="E458" s="20">
        <f t="shared" si="153"/>
        <v>0</v>
      </c>
      <c r="F458" s="20">
        <f t="shared" si="15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t="13.5" hidden="1" thickBot="1" x14ac:dyDescent="0.25">
      <c r="A459" s="22" t="s">
        <v>92</v>
      </c>
      <c r="B459" s="21" t="s">
        <v>91</v>
      </c>
      <c r="C459" s="20"/>
      <c r="D459" s="20"/>
      <c r="E459" s="20">
        <f t="shared" si="153"/>
        <v>0</v>
      </c>
      <c r="F459" s="20">
        <f t="shared" si="15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t="26.25" hidden="1" thickBot="1" x14ac:dyDescent="0.25">
      <c r="A460" s="22" t="s">
        <v>90</v>
      </c>
      <c r="B460" s="21" t="s">
        <v>89</v>
      </c>
      <c r="C460" s="20"/>
      <c r="D460" s="20"/>
      <c r="E460" s="20">
        <f t="shared" si="153"/>
        <v>0</v>
      </c>
      <c r="F460" s="20">
        <f t="shared" si="15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t="13.5" hidden="1" thickBot="1" x14ac:dyDescent="0.25">
      <c r="A461" s="22" t="s">
        <v>88</v>
      </c>
      <c r="B461" s="21" t="s">
        <v>87</v>
      </c>
      <c r="C461" s="20"/>
      <c r="D461" s="20"/>
      <c r="E461" s="20">
        <f t="shared" si="153"/>
        <v>0</v>
      </c>
      <c r="F461" s="20">
        <f t="shared" si="15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t="13.5" hidden="1" thickBot="1" x14ac:dyDescent="0.25">
      <c r="A462" s="22" t="s">
        <v>86</v>
      </c>
      <c r="B462" s="21" t="s">
        <v>85</v>
      </c>
      <c r="C462" s="20"/>
      <c r="D462" s="20"/>
      <c r="E462" s="20">
        <f t="shared" si="153"/>
        <v>0</v>
      </c>
      <c r="F462" s="20">
        <f t="shared" si="15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t="13.5" hidden="1" thickBot="1" x14ac:dyDescent="0.25">
      <c r="A463" s="22" t="s">
        <v>84</v>
      </c>
      <c r="B463" s="21" t="s">
        <v>83</v>
      </c>
      <c r="C463" s="20"/>
      <c r="D463" s="20"/>
      <c r="E463" s="20">
        <f t="shared" si="153"/>
        <v>0</v>
      </c>
      <c r="F463" s="20">
        <f t="shared" si="15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6.25" hidden="1" thickBot="1" x14ac:dyDescent="0.25">
      <c r="A464" s="22" t="s">
        <v>82</v>
      </c>
      <c r="B464" s="21" t="s">
        <v>81</v>
      </c>
      <c r="C464" s="20"/>
      <c r="D464" s="20"/>
      <c r="E464" s="20">
        <f t="shared" si="153"/>
        <v>0</v>
      </c>
      <c r="F464" s="20">
        <f t="shared" si="15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t="13.5" hidden="1" thickBot="1" x14ac:dyDescent="0.25">
      <c r="A465" s="22" t="s">
        <v>80</v>
      </c>
      <c r="B465" s="21" t="s">
        <v>79</v>
      </c>
      <c r="C465" s="20"/>
      <c r="D465" s="20"/>
      <c r="E465" s="20">
        <f t="shared" si="153"/>
        <v>0</v>
      </c>
      <c r="F465" s="20">
        <f t="shared" si="15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t="26.25" hidden="1" thickBot="1" x14ac:dyDescent="0.25">
      <c r="A466" s="22" t="s">
        <v>78</v>
      </c>
      <c r="B466" s="21" t="s">
        <v>77</v>
      </c>
      <c r="C466" s="20"/>
      <c r="D466" s="20"/>
      <c r="E466" s="20">
        <f t="shared" si="153"/>
        <v>0</v>
      </c>
      <c r="F466" s="20">
        <f t="shared" si="15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t="13.5" hidden="1" thickBot="1" x14ac:dyDescent="0.25">
      <c r="A467" s="22" t="s">
        <v>76</v>
      </c>
      <c r="B467" s="21" t="s">
        <v>75</v>
      </c>
      <c r="C467" s="20"/>
      <c r="D467" s="20"/>
      <c r="E467" s="20">
        <f t="shared" si="153"/>
        <v>0</v>
      </c>
      <c r="F467" s="20">
        <f t="shared" si="154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ht="13.5" hidden="1" thickBot="1" x14ac:dyDescent="0.25">
      <c r="A468" s="22" t="s">
        <v>74</v>
      </c>
      <c r="B468" s="21" t="s">
        <v>73</v>
      </c>
      <c r="C468" s="20"/>
      <c r="D468" s="20"/>
      <c r="E468" s="20">
        <f t="shared" si="153"/>
        <v>0</v>
      </c>
      <c r="F468" s="20">
        <f t="shared" si="154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5" s="18" customFormat="1" ht="13.5" hidden="1" thickBot="1" x14ac:dyDescent="0.25">
      <c r="A469" s="600" t="s">
        <v>72</v>
      </c>
      <c r="B469" s="601" t="s">
        <v>71</v>
      </c>
      <c r="C469" s="602"/>
      <c r="D469" s="20"/>
      <c r="E469" s="20">
        <f t="shared" si="153"/>
        <v>0</v>
      </c>
      <c r="F469" s="602">
        <f t="shared" si="154"/>
        <v>0</v>
      </c>
      <c r="G469" s="602"/>
      <c r="H469" s="602"/>
      <c r="I469" s="602"/>
      <c r="J469" s="602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5" s="18" customFormat="1" x14ac:dyDescent="0.2">
      <c r="A470" s="802" t="s">
        <v>70</v>
      </c>
      <c r="B470" s="803" t="s">
        <v>69</v>
      </c>
      <c r="C470" s="804">
        <v>128</v>
      </c>
      <c r="D470" s="558">
        <v>0</v>
      </c>
      <c r="E470" s="528">
        <f t="shared" si="153"/>
        <v>128</v>
      </c>
      <c r="F470" s="805">
        <f t="shared" si="154"/>
        <v>128</v>
      </c>
      <c r="G470" s="806">
        <v>32</v>
      </c>
      <c r="H470" s="806">
        <v>32</v>
      </c>
      <c r="I470" s="806">
        <v>32</v>
      </c>
      <c r="J470" s="804">
        <v>32</v>
      </c>
      <c r="K470" s="57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  <c r="Y470" s="500"/>
    </row>
    <row r="471" spans="1:25" s="18" customFormat="1" ht="27" customHeight="1" x14ac:dyDescent="0.25">
      <c r="A471" s="813" t="s">
        <v>998</v>
      </c>
      <c r="B471" s="448">
        <v>60</v>
      </c>
      <c r="C471" s="733">
        <f>C472+C473</f>
        <v>1439.08</v>
      </c>
      <c r="D471" s="580">
        <f>D472+D473</f>
        <v>0</v>
      </c>
      <c r="E471" s="835">
        <f t="shared" si="153"/>
        <v>1439.08</v>
      </c>
      <c r="F471" s="816">
        <f>G471+H471+I471+J471</f>
        <v>1439.08</v>
      </c>
      <c r="G471" s="439">
        <f>G472+G473</f>
        <v>0</v>
      </c>
      <c r="H471" s="439">
        <f t="shared" ref="H471:J471" si="155">H472+H473</f>
        <v>1439.08</v>
      </c>
      <c r="I471" s="439">
        <f t="shared" si="155"/>
        <v>0</v>
      </c>
      <c r="J471" s="733">
        <f t="shared" si="155"/>
        <v>0</v>
      </c>
      <c r="K471" s="57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6">G471+H471</f>
        <v>1439.08</v>
      </c>
      <c r="Y471" s="503"/>
    </row>
    <row r="472" spans="1:25" s="18" customFormat="1" ht="15" x14ac:dyDescent="0.25">
      <c r="A472" s="814" t="s">
        <v>994</v>
      </c>
      <c r="B472" s="448" t="s">
        <v>1000</v>
      </c>
      <c r="C472" s="733">
        <v>1209.31</v>
      </c>
      <c r="D472" s="580"/>
      <c r="E472" s="835">
        <f t="shared" si="153"/>
        <v>1209.31</v>
      </c>
      <c r="F472" s="816">
        <f t="shared" ref="F472:F473" si="157">G472+H472+I472+J472</f>
        <v>1209.31</v>
      </c>
      <c r="G472" s="439">
        <v>0</v>
      </c>
      <c r="H472" s="439">
        <v>1209.31</v>
      </c>
      <c r="I472" s="439">
        <v>0</v>
      </c>
      <c r="J472" s="733">
        <v>0</v>
      </c>
      <c r="K472" s="57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6"/>
        <v>1209.31</v>
      </c>
      <c r="Y472" s="500"/>
    </row>
    <row r="473" spans="1:25" s="18" customFormat="1" ht="15" x14ac:dyDescent="0.25">
      <c r="A473" s="814" t="s">
        <v>996</v>
      </c>
      <c r="B473" s="448" t="s">
        <v>1001</v>
      </c>
      <c r="C473" s="733">
        <v>229.77</v>
      </c>
      <c r="D473" s="580"/>
      <c r="E473" s="835">
        <f t="shared" si="153"/>
        <v>229.77</v>
      </c>
      <c r="F473" s="816">
        <f t="shared" si="157"/>
        <v>229.77</v>
      </c>
      <c r="G473" s="439">
        <v>0</v>
      </c>
      <c r="H473" s="439">
        <v>229.77</v>
      </c>
      <c r="I473" s="439">
        <v>0</v>
      </c>
      <c r="J473" s="733">
        <v>0</v>
      </c>
      <c r="K473" s="57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6"/>
        <v>229.77</v>
      </c>
      <c r="Y473" s="500"/>
    </row>
    <row r="474" spans="1:25" s="39" customFormat="1" x14ac:dyDescent="0.2">
      <c r="A474" s="815" t="s">
        <v>68</v>
      </c>
      <c r="B474" s="255" t="s">
        <v>67</v>
      </c>
      <c r="C474" s="756">
        <f t="shared" ref="C474:N474" si="158">C475+C482+C485</f>
        <v>10</v>
      </c>
      <c r="D474" s="561">
        <f t="shared" si="158"/>
        <v>-10</v>
      </c>
      <c r="E474" s="527">
        <f t="shared" si="158"/>
        <v>0</v>
      </c>
      <c r="F474" s="765">
        <f t="shared" si="158"/>
        <v>0</v>
      </c>
      <c r="G474" s="256">
        <f t="shared" si="158"/>
        <v>0</v>
      </c>
      <c r="H474" s="256">
        <f t="shared" si="158"/>
        <v>10</v>
      </c>
      <c r="I474" s="256">
        <f t="shared" si="158"/>
        <v>0</v>
      </c>
      <c r="J474" s="756">
        <f t="shared" si="158"/>
        <v>-10</v>
      </c>
      <c r="K474" s="579">
        <f t="shared" si="158"/>
        <v>0</v>
      </c>
      <c r="L474" s="35">
        <f t="shared" si="158"/>
        <v>0</v>
      </c>
      <c r="M474" s="35">
        <f t="shared" si="158"/>
        <v>0</v>
      </c>
      <c r="N474" s="35">
        <f t="shared" si="158"/>
        <v>0</v>
      </c>
      <c r="O474" s="40"/>
      <c r="P474" s="417"/>
      <c r="Q474" s="245"/>
      <c r="R474" s="237"/>
      <c r="S474" s="237"/>
      <c r="T474" s="237"/>
      <c r="U474" s="501">
        <f t="shared" si="156"/>
        <v>10</v>
      </c>
      <c r="Y474" s="500"/>
    </row>
    <row r="475" spans="1:25" s="8" customFormat="1" x14ac:dyDescent="0.2">
      <c r="A475" s="815" t="s">
        <v>66</v>
      </c>
      <c r="B475" s="255" t="s">
        <v>65</v>
      </c>
      <c r="C475" s="756">
        <f t="shared" ref="C475:N475" si="159">C476+C481</f>
        <v>10</v>
      </c>
      <c r="D475" s="561">
        <f t="shared" si="159"/>
        <v>-10</v>
      </c>
      <c r="E475" s="527">
        <f t="shared" si="159"/>
        <v>0</v>
      </c>
      <c r="F475" s="765">
        <f t="shared" si="159"/>
        <v>0</v>
      </c>
      <c r="G475" s="256">
        <f t="shared" si="159"/>
        <v>0</v>
      </c>
      <c r="H475" s="256">
        <f t="shared" si="159"/>
        <v>10</v>
      </c>
      <c r="I475" s="256">
        <f t="shared" si="159"/>
        <v>0</v>
      </c>
      <c r="J475" s="756">
        <f t="shared" si="159"/>
        <v>-10</v>
      </c>
      <c r="K475" s="565">
        <f t="shared" si="159"/>
        <v>0</v>
      </c>
      <c r="L475" s="11">
        <f t="shared" si="159"/>
        <v>0</v>
      </c>
      <c r="M475" s="11">
        <f t="shared" si="159"/>
        <v>0</v>
      </c>
      <c r="N475" s="11">
        <f t="shared" si="159"/>
        <v>0</v>
      </c>
      <c r="O475" s="10"/>
      <c r="P475" s="417"/>
      <c r="Q475" s="244"/>
      <c r="R475" s="237"/>
      <c r="S475" s="237"/>
      <c r="T475" s="237"/>
      <c r="U475" s="501">
        <f t="shared" si="156"/>
        <v>10</v>
      </c>
      <c r="Y475" s="500"/>
    </row>
    <row r="476" spans="1:25" s="18" customFormat="1" ht="13.5" thickBot="1" x14ac:dyDescent="0.25">
      <c r="A476" s="784" t="s">
        <v>64</v>
      </c>
      <c r="B476" s="785" t="s">
        <v>63</v>
      </c>
      <c r="C476" s="729">
        <f t="shared" ref="C476:N476" si="160">C477+C478+C479+C480</f>
        <v>10</v>
      </c>
      <c r="D476" s="558">
        <f t="shared" si="160"/>
        <v>-10</v>
      </c>
      <c r="E476" s="528">
        <f t="shared" si="160"/>
        <v>0</v>
      </c>
      <c r="F476" s="734">
        <f t="shared" si="160"/>
        <v>0</v>
      </c>
      <c r="G476" s="735">
        <f t="shared" si="160"/>
        <v>0</v>
      </c>
      <c r="H476" s="735">
        <f t="shared" si="160"/>
        <v>10</v>
      </c>
      <c r="I476" s="735">
        <f t="shared" si="160"/>
        <v>0</v>
      </c>
      <c r="J476" s="729">
        <f t="shared" si="160"/>
        <v>-10</v>
      </c>
      <c r="K476" s="570">
        <f t="shared" si="160"/>
        <v>0</v>
      </c>
      <c r="L476" s="20">
        <f t="shared" si="160"/>
        <v>0</v>
      </c>
      <c r="M476" s="20">
        <f t="shared" si="160"/>
        <v>0</v>
      </c>
      <c r="N476" s="20">
        <f t="shared" si="160"/>
        <v>0</v>
      </c>
      <c r="O476" s="19"/>
      <c r="P476" s="417"/>
      <c r="Q476" s="244"/>
      <c r="R476" s="238"/>
      <c r="S476" s="238"/>
      <c r="T476" s="238"/>
      <c r="U476" s="501">
        <f t="shared" si="156"/>
        <v>10</v>
      </c>
      <c r="Y476" s="500"/>
    </row>
    <row r="477" spans="1:25" ht="13.5" hidden="1" thickBot="1" x14ac:dyDescent="0.25">
      <c r="A477" s="616" t="s">
        <v>62</v>
      </c>
      <c r="B477" s="617" t="s">
        <v>61</v>
      </c>
      <c r="C477" s="618"/>
      <c r="D477" s="15"/>
      <c r="E477" s="15">
        <f>C477+D477</f>
        <v>0</v>
      </c>
      <c r="F477" s="618">
        <f>G477+H477+I477+J477</f>
        <v>0</v>
      </c>
      <c r="G477" s="618"/>
      <c r="H477" s="618"/>
      <c r="I477" s="618"/>
      <c r="J477" s="618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s="31" customFormat="1" ht="13.5" thickBot="1" x14ac:dyDescent="0.25">
      <c r="A478" s="776" t="s">
        <v>60</v>
      </c>
      <c r="B478" s="777" t="s">
        <v>59</v>
      </c>
      <c r="C478" s="778">
        <v>10</v>
      </c>
      <c r="D478" s="571">
        <v>-10</v>
      </c>
      <c r="E478" s="832">
        <f>C478+D478</f>
        <v>0</v>
      </c>
      <c r="F478" s="779">
        <f>G478+H478+I478+J478</f>
        <v>0</v>
      </c>
      <c r="G478" s="780">
        <v>0</v>
      </c>
      <c r="H478" s="780">
        <v>10</v>
      </c>
      <c r="I478" s="780">
        <v>0</v>
      </c>
      <c r="J478" s="778">
        <v>-10</v>
      </c>
      <c r="K478" s="58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6"/>
        <v>10</v>
      </c>
      <c r="Y478" s="500"/>
    </row>
    <row r="479" spans="1:25" ht="13.5" hidden="1" thickBot="1" x14ac:dyDescent="0.25">
      <c r="A479" s="622" t="s">
        <v>58</v>
      </c>
      <c r="B479" s="623" t="s">
        <v>57</v>
      </c>
      <c r="C479" s="624"/>
      <c r="D479" s="28"/>
      <c r="E479" s="28">
        <f>C479+D479</f>
        <v>0</v>
      </c>
      <c r="F479" s="624">
        <f>G479+H479+I479+J479</f>
        <v>0</v>
      </c>
      <c r="G479" s="624"/>
      <c r="H479" s="624"/>
      <c r="I479" s="624"/>
      <c r="J479" s="624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5" ht="13.5" hidden="1" thickBot="1" x14ac:dyDescent="0.25">
      <c r="A480" s="594" t="s">
        <v>56</v>
      </c>
      <c r="B480" s="595" t="s">
        <v>55</v>
      </c>
      <c r="C480" s="596"/>
      <c r="D480" s="28"/>
      <c r="E480" s="28">
        <f>C480+D480</f>
        <v>0</v>
      </c>
      <c r="F480" s="596">
        <f>G480+H480+I480+J480</f>
        <v>0</v>
      </c>
      <c r="G480" s="596"/>
      <c r="H480" s="596"/>
      <c r="I480" s="596"/>
      <c r="J480" s="596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5" s="18" customFormat="1" ht="15.75" customHeight="1" thickBot="1" x14ac:dyDescent="0.25">
      <c r="A481" s="787" t="s">
        <v>54</v>
      </c>
      <c r="B481" s="788" t="s">
        <v>53</v>
      </c>
      <c r="C481" s="789">
        <v>0</v>
      </c>
      <c r="D481" s="558">
        <v>0</v>
      </c>
      <c r="E481" s="527">
        <f>C481+D481</f>
        <v>0</v>
      </c>
      <c r="F481" s="811">
        <f>G481+H481+I481+J481</f>
        <v>0</v>
      </c>
      <c r="G481" s="791"/>
      <c r="H481" s="791"/>
      <c r="I481" s="791"/>
      <c r="J481" s="789"/>
      <c r="K481" s="57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  <c r="Y481" s="406"/>
    </row>
    <row r="482" spans="1:25" s="8" customFormat="1" ht="2.25" hidden="1" customHeight="1" x14ac:dyDescent="0.2">
      <c r="A482" s="638" t="s">
        <v>52</v>
      </c>
      <c r="B482" s="639" t="s">
        <v>51</v>
      </c>
      <c r="C482" s="640">
        <f t="shared" ref="C482:N483" si="161">C483</f>
        <v>0</v>
      </c>
      <c r="D482" s="11">
        <f t="shared" si="161"/>
        <v>0</v>
      </c>
      <c r="E482" s="11">
        <f t="shared" si="161"/>
        <v>0</v>
      </c>
      <c r="F482" s="640">
        <f t="shared" si="161"/>
        <v>0</v>
      </c>
      <c r="G482" s="640">
        <f t="shared" si="161"/>
        <v>0</v>
      </c>
      <c r="H482" s="640">
        <f t="shared" si="161"/>
        <v>0</v>
      </c>
      <c r="I482" s="640">
        <f t="shared" si="161"/>
        <v>0</v>
      </c>
      <c r="J482" s="640">
        <f t="shared" si="161"/>
        <v>0</v>
      </c>
      <c r="K482" s="11">
        <f t="shared" si="161"/>
        <v>0</v>
      </c>
      <c r="L482" s="11">
        <f t="shared" si="161"/>
        <v>0</v>
      </c>
      <c r="M482" s="11">
        <f t="shared" si="161"/>
        <v>0</v>
      </c>
      <c r="N482" s="11">
        <f t="shared" si="161"/>
        <v>0</v>
      </c>
      <c r="O482" s="10"/>
    </row>
    <row r="483" spans="1:25" s="18" customFormat="1" ht="12.75" hidden="1" customHeight="1" x14ac:dyDescent="0.2">
      <c r="A483" s="22" t="s">
        <v>50</v>
      </c>
      <c r="B483" s="21" t="s">
        <v>49</v>
      </c>
      <c r="C483" s="20">
        <f t="shared" si="161"/>
        <v>0</v>
      </c>
      <c r="D483" s="20">
        <f t="shared" si="161"/>
        <v>0</v>
      </c>
      <c r="E483" s="20">
        <f t="shared" si="161"/>
        <v>0</v>
      </c>
      <c r="F483" s="20">
        <f t="shared" si="161"/>
        <v>0</v>
      </c>
      <c r="G483" s="20">
        <f t="shared" si="161"/>
        <v>0</v>
      </c>
      <c r="H483" s="20">
        <f t="shared" si="161"/>
        <v>0</v>
      </c>
      <c r="I483" s="20">
        <f t="shared" si="161"/>
        <v>0</v>
      </c>
      <c r="J483" s="20">
        <f t="shared" si="161"/>
        <v>0</v>
      </c>
      <c r="K483" s="20">
        <f t="shared" si="161"/>
        <v>0</v>
      </c>
      <c r="L483" s="20">
        <f t="shared" si="161"/>
        <v>0</v>
      </c>
      <c r="M483" s="20">
        <f t="shared" si="161"/>
        <v>0</v>
      </c>
      <c r="N483" s="20">
        <f t="shared" si="161"/>
        <v>0</v>
      </c>
      <c r="O483" s="19"/>
    </row>
    <row r="484" spans="1:25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5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5" s="8" customFormat="1" ht="15" hidden="1" customHeight="1" x14ac:dyDescent="0.2">
      <c r="A486" s="14" t="s">
        <v>44</v>
      </c>
      <c r="B486" s="13" t="s">
        <v>43</v>
      </c>
      <c r="C486" s="11">
        <f t="shared" ref="C486:N486" si="162">C487+C490</f>
        <v>0</v>
      </c>
      <c r="D486" s="11">
        <f t="shared" si="162"/>
        <v>0</v>
      </c>
      <c r="E486" s="11">
        <f t="shared" si="162"/>
        <v>0</v>
      </c>
      <c r="F486" s="11">
        <f t="shared" si="162"/>
        <v>0</v>
      </c>
      <c r="G486" s="11">
        <f t="shared" si="162"/>
        <v>0</v>
      </c>
      <c r="H486" s="11">
        <f t="shared" si="162"/>
        <v>0</v>
      </c>
      <c r="I486" s="11">
        <f t="shared" si="162"/>
        <v>0</v>
      </c>
      <c r="J486" s="11">
        <f t="shared" si="162"/>
        <v>0</v>
      </c>
      <c r="K486" s="11">
        <f t="shared" si="162"/>
        <v>0</v>
      </c>
      <c r="L486" s="11">
        <f t="shared" si="162"/>
        <v>0</v>
      </c>
      <c r="M486" s="11">
        <f t="shared" si="162"/>
        <v>0</v>
      </c>
      <c r="N486" s="11">
        <f t="shared" si="162"/>
        <v>0</v>
      </c>
      <c r="O486" s="10"/>
    </row>
    <row r="487" spans="1:25" s="8" customFormat="1" ht="21.75" hidden="1" customHeight="1" x14ac:dyDescent="0.2">
      <c r="A487" s="14" t="s">
        <v>42</v>
      </c>
      <c r="B487" s="13" t="s">
        <v>41</v>
      </c>
      <c r="C487" s="11">
        <f t="shared" ref="C487:N487" si="163">C488+C489</f>
        <v>0</v>
      </c>
      <c r="D487" s="11">
        <f t="shared" si="163"/>
        <v>0</v>
      </c>
      <c r="E487" s="11">
        <f t="shared" si="163"/>
        <v>0</v>
      </c>
      <c r="F487" s="11">
        <f t="shared" si="163"/>
        <v>0</v>
      </c>
      <c r="G487" s="11">
        <f t="shared" si="163"/>
        <v>0</v>
      </c>
      <c r="H487" s="11">
        <f t="shared" si="163"/>
        <v>0</v>
      </c>
      <c r="I487" s="11">
        <f t="shared" si="163"/>
        <v>0</v>
      </c>
      <c r="J487" s="11">
        <f t="shared" si="163"/>
        <v>0</v>
      </c>
      <c r="K487" s="11">
        <f t="shared" si="163"/>
        <v>0</v>
      </c>
      <c r="L487" s="11">
        <f t="shared" si="163"/>
        <v>0</v>
      </c>
      <c r="M487" s="11">
        <f t="shared" si="163"/>
        <v>0</v>
      </c>
      <c r="N487" s="11">
        <f t="shared" si="163"/>
        <v>0</v>
      </c>
      <c r="O487" s="10"/>
    </row>
    <row r="488" spans="1:25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5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5" s="8" customFormat="1" ht="21.75" hidden="1" customHeight="1" x14ac:dyDescent="0.2">
      <c r="A490" s="23" t="s">
        <v>36</v>
      </c>
      <c r="B490" s="13" t="s">
        <v>35</v>
      </c>
      <c r="C490" s="11">
        <f t="shared" ref="C490:N490" si="164">C491+C496+C500</f>
        <v>0</v>
      </c>
      <c r="D490" s="11">
        <f t="shared" si="164"/>
        <v>0</v>
      </c>
      <c r="E490" s="11">
        <f t="shared" si="164"/>
        <v>0</v>
      </c>
      <c r="F490" s="11">
        <f t="shared" si="164"/>
        <v>0</v>
      </c>
      <c r="G490" s="11">
        <f t="shared" si="164"/>
        <v>0</v>
      </c>
      <c r="H490" s="11">
        <f t="shared" si="164"/>
        <v>0</v>
      </c>
      <c r="I490" s="11">
        <f t="shared" si="164"/>
        <v>0</v>
      </c>
      <c r="J490" s="11">
        <f t="shared" si="164"/>
        <v>0</v>
      </c>
      <c r="K490" s="11">
        <f t="shared" si="164"/>
        <v>0</v>
      </c>
      <c r="L490" s="11">
        <f t="shared" si="164"/>
        <v>0</v>
      </c>
      <c r="M490" s="11">
        <f t="shared" si="164"/>
        <v>0</v>
      </c>
      <c r="N490" s="11">
        <f t="shared" si="164"/>
        <v>0</v>
      </c>
      <c r="O490" s="10"/>
    </row>
    <row r="491" spans="1:25" s="18" customFormat="1" ht="18" hidden="1" customHeight="1" x14ac:dyDescent="0.2">
      <c r="A491" s="22" t="s">
        <v>34</v>
      </c>
      <c r="B491" s="21" t="s">
        <v>33</v>
      </c>
      <c r="C491" s="20">
        <f t="shared" ref="C491:N491" si="165">C492+C493+C494+C495</f>
        <v>0</v>
      </c>
      <c r="D491" s="20">
        <f t="shared" si="165"/>
        <v>0</v>
      </c>
      <c r="E491" s="20">
        <f t="shared" si="165"/>
        <v>0</v>
      </c>
      <c r="F491" s="20">
        <f t="shared" si="165"/>
        <v>0</v>
      </c>
      <c r="G491" s="20">
        <f t="shared" si="165"/>
        <v>0</v>
      </c>
      <c r="H491" s="20">
        <f t="shared" si="165"/>
        <v>0</v>
      </c>
      <c r="I491" s="20">
        <f t="shared" si="165"/>
        <v>0</v>
      </c>
      <c r="J491" s="20">
        <f t="shared" si="165"/>
        <v>0</v>
      </c>
      <c r="K491" s="20">
        <f t="shared" si="165"/>
        <v>0</v>
      </c>
      <c r="L491" s="20">
        <f t="shared" si="165"/>
        <v>0</v>
      </c>
      <c r="M491" s="20">
        <f t="shared" si="165"/>
        <v>0</v>
      </c>
      <c r="N491" s="20">
        <f t="shared" si="165"/>
        <v>0</v>
      </c>
      <c r="O491" s="19"/>
    </row>
    <row r="492" spans="1:25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5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5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5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5" s="18" customFormat="1" ht="16.5" hidden="1" customHeight="1" x14ac:dyDescent="0.2">
      <c r="A496" s="22" t="s">
        <v>24</v>
      </c>
      <c r="B496" s="21" t="s">
        <v>23</v>
      </c>
      <c r="C496" s="20">
        <f t="shared" ref="C496:N496" si="166">C497+C498+C499</f>
        <v>0</v>
      </c>
      <c r="D496" s="20">
        <f t="shared" si="166"/>
        <v>0</v>
      </c>
      <c r="E496" s="20">
        <f t="shared" si="166"/>
        <v>0</v>
      </c>
      <c r="F496" s="20">
        <f t="shared" si="166"/>
        <v>0</v>
      </c>
      <c r="G496" s="20">
        <f t="shared" si="166"/>
        <v>0</v>
      </c>
      <c r="H496" s="20">
        <f t="shared" si="166"/>
        <v>0</v>
      </c>
      <c r="I496" s="20">
        <f t="shared" si="166"/>
        <v>0</v>
      </c>
      <c r="J496" s="20">
        <f t="shared" si="166"/>
        <v>0</v>
      </c>
      <c r="K496" s="20">
        <f t="shared" si="166"/>
        <v>0</v>
      </c>
      <c r="L496" s="20">
        <f t="shared" si="166"/>
        <v>0</v>
      </c>
      <c r="M496" s="20">
        <f t="shared" si="166"/>
        <v>0</v>
      </c>
      <c r="N496" s="20">
        <f t="shared" si="166"/>
        <v>0</v>
      </c>
      <c r="O496" s="19"/>
    </row>
    <row r="497" spans="1:25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5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5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5" s="8" customFormat="1" ht="16.5" hidden="1" customHeight="1" x14ac:dyDescent="0.2">
      <c r="A501" s="14" t="s">
        <v>14</v>
      </c>
      <c r="B501" s="13" t="s">
        <v>13</v>
      </c>
      <c r="C501" s="11">
        <f t="shared" ref="C501:N501" si="167">C502</f>
        <v>0</v>
      </c>
      <c r="D501" s="11">
        <f t="shared" si="167"/>
        <v>0</v>
      </c>
      <c r="E501" s="11">
        <f t="shared" si="167"/>
        <v>0</v>
      </c>
      <c r="F501" s="11">
        <f t="shared" si="167"/>
        <v>0</v>
      </c>
      <c r="G501" s="11">
        <f t="shared" si="167"/>
        <v>0</v>
      </c>
      <c r="H501" s="11">
        <f t="shared" si="167"/>
        <v>0</v>
      </c>
      <c r="I501" s="11">
        <f t="shared" si="167"/>
        <v>0</v>
      </c>
      <c r="J501" s="11">
        <f t="shared" si="167"/>
        <v>0</v>
      </c>
      <c r="K501" s="11">
        <f t="shared" si="167"/>
        <v>0</v>
      </c>
      <c r="L501" s="11">
        <f t="shared" si="167"/>
        <v>0</v>
      </c>
      <c r="M501" s="11">
        <f t="shared" si="167"/>
        <v>0</v>
      </c>
      <c r="N501" s="11">
        <f t="shared" si="167"/>
        <v>0</v>
      </c>
      <c r="O501" s="10"/>
    </row>
    <row r="502" spans="1:25" s="18" customFormat="1" ht="10.5" hidden="1" customHeight="1" x14ac:dyDescent="0.2">
      <c r="A502" s="22" t="s">
        <v>12</v>
      </c>
      <c r="B502" s="21" t="s">
        <v>11</v>
      </c>
      <c r="C502" s="20">
        <f t="shared" ref="C502:N502" si="168">C503+C504+C505</f>
        <v>0</v>
      </c>
      <c r="D502" s="20">
        <f t="shared" si="168"/>
        <v>0</v>
      </c>
      <c r="E502" s="20">
        <f t="shared" si="168"/>
        <v>0</v>
      </c>
      <c r="F502" s="20">
        <f t="shared" si="168"/>
        <v>0</v>
      </c>
      <c r="G502" s="20">
        <f t="shared" si="168"/>
        <v>0</v>
      </c>
      <c r="H502" s="20">
        <f t="shared" si="168"/>
        <v>0</v>
      </c>
      <c r="I502" s="20">
        <f t="shared" si="168"/>
        <v>0</v>
      </c>
      <c r="J502" s="20">
        <f t="shared" si="168"/>
        <v>0</v>
      </c>
      <c r="K502" s="20">
        <f t="shared" si="168"/>
        <v>0</v>
      </c>
      <c r="L502" s="20">
        <f t="shared" si="168"/>
        <v>0</v>
      </c>
      <c r="M502" s="20">
        <f t="shared" si="168"/>
        <v>0</v>
      </c>
      <c r="N502" s="20">
        <f t="shared" si="168"/>
        <v>0</v>
      </c>
      <c r="O502" s="19"/>
    </row>
    <row r="503" spans="1:25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5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5" ht="13.5" hidden="1" customHeight="1" x14ac:dyDescent="0.2">
      <c r="A505" s="591" t="s">
        <v>6</v>
      </c>
      <c r="B505" s="592" t="s">
        <v>5</v>
      </c>
      <c r="C505" s="593"/>
      <c r="D505" s="15"/>
      <c r="E505" s="15">
        <f>C505+D505</f>
        <v>0</v>
      </c>
      <c r="F505" s="593">
        <f>G505+H505+I505+J505</f>
        <v>0</v>
      </c>
      <c r="G505" s="593"/>
      <c r="H505" s="593"/>
      <c r="I505" s="593"/>
      <c r="J505" s="593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5" s="8" customFormat="1" ht="13.5" thickBot="1" x14ac:dyDescent="0.25">
      <c r="A506" s="817" t="s">
        <v>4</v>
      </c>
      <c r="B506" s="818" t="s">
        <v>3</v>
      </c>
      <c r="C506" s="819">
        <f t="shared" ref="C506:K506" si="169">C13-C203</f>
        <v>-482</v>
      </c>
      <c r="D506" s="582">
        <f t="shared" si="169"/>
        <v>0</v>
      </c>
      <c r="E506" s="836">
        <f t="shared" si="169"/>
        <v>-482</v>
      </c>
      <c r="F506" s="820">
        <f t="shared" si="169"/>
        <v>-482</v>
      </c>
      <c r="G506" s="812">
        <f t="shared" si="169"/>
        <v>-128</v>
      </c>
      <c r="H506" s="812">
        <f t="shared" si="169"/>
        <v>-262</v>
      </c>
      <c r="I506" s="812">
        <f t="shared" si="169"/>
        <v>-39</v>
      </c>
      <c r="J506" s="810">
        <f t="shared" si="169"/>
        <v>-53</v>
      </c>
      <c r="K506" s="565">
        <f t="shared" si="169"/>
        <v>-75</v>
      </c>
      <c r="L506" s="11">
        <v>0</v>
      </c>
      <c r="M506" s="11">
        <f>M13-M203</f>
        <v>0</v>
      </c>
      <c r="N506" s="11">
        <f>N13-N203</f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  <c r="Y506" s="397"/>
    </row>
    <row r="507" spans="1:25" x14ac:dyDescent="0.2">
      <c r="A507" s="7" t="s">
        <v>2</v>
      </c>
      <c r="Q507" s="239"/>
      <c r="R507" s="239"/>
      <c r="S507" s="239"/>
    </row>
    <row r="508" spans="1:25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5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5" x14ac:dyDescent="0.2">
      <c r="F510" s="229"/>
      <c r="I510" s="1068"/>
      <c r="J510" s="1068"/>
      <c r="K510" s="1068"/>
      <c r="L510" s="1068"/>
      <c r="M510" s="1068"/>
    </row>
    <row r="511" spans="1:25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72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B511"/>
  <sheetViews>
    <sheetView zoomScale="98" zoomScaleNormal="98" workbookViewId="0">
      <pane ySplit="12" topLeftCell="A21" activePane="bottomLeft" state="frozen"/>
      <selection pane="bottomLeft" activeCell="J90" sqref="J90"/>
    </sheetView>
  </sheetViews>
  <sheetFormatPr defaultColWidth="9.140625" defaultRowHeight="12.75" x14ac:dyDescent="0.2"/>
  <cols>
    <col min="1" max="1" width="78.5703125" style="6" customWidth="1"/>
    <col min="2" max="2" width="11.42578125" style="5" customWidth="1"/>
    <col min="3" max="3" width="10.85546875" style="3" customWidth="1"/>
    <col min="4" max="4" width="5.5703125" style="3" customWidth="1"/>
    <col min="5" max="5" width="9.85546875" style="3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28515625" style="3" customWidth="1"/>
    <col min="11" max="12" width="0.140625" style="3" hidden="1" customWidth="1"/>
    <col min="13" max="13" width="20.140625" style="3" hidden="1" customWidth="1"/>
    <col min="14" max="14" width="17" style="3" hidden="1" customWidth="1"/>
    <col min="15" max="15" width="19.5703125" style="2" hidden="1" customWidth="1"/>
    <col min="16" max="16" width="14" style="1" hidden="1" customWidth="1"/>
    <col min="17" max="17" width="16.5703125" style="1" hidden="1" customWidth="1"/>
    <col min="18" max="18" width="11.85546875" style="1" hidden="1" customWidth="1"/>
    <col min="19" max="19" width="14.85546875" style="1" hidden="1" customWidth="1"/>
    <col min="20" max="20" width="8.5703125" style="1" hidden="1" customWidth="1"/>
    <col min="21" max="22" width="9.140625" style="1" hidden="1" customWidth="1"/>
    <col min="23" max="23" width="0.28515625" style="1" hidden="1" customWidth="1"/>
    <col min="24" max="24" width="9.140625" style="1" hidden="1" customWidth="1"/>
    <col min="25" max="25" width="2.28515625" style="1" hidden="1" customWidth="1"/>
    <col min="26" max="26" width="9.140625" style="1" hidden="1" customWidth="1"/>
    <col min="27" max="27" width="0.140625" style="1" hidden="1" customWidth="1"/>
    <col min="28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1015</v>
      </c>
      <c r="C2" s="1068" t="s">
        <v>856</v>
      </c>
      <c r="D2" s="1068"/>
      <c r="E2" s="1068"/>
      <c r="F2" s="93" t="s">
        <v>856</v>
      </c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534"/>
      <c r="H3" s="1068" t="s">
        <v>1007</v>
      </c>
      <c r="I3" s="1068"/>
      <c r="J3" s="1068"/>
      <c r="L3" s="534"/>
      <c r="M3" s="534"/>
      <c r="N3" s="534"/>
      <c r="Q3" s="286"/>
    </row>
    <row r="4" spans="1:27" x14ac:dyDescent="0.2">
      <c r="A4" s="96" t="s">
        <v>958</v>
      </c>
      <c r="B4" s="142" t="s">
        <v>958</v>
      </c>
      <c r="G4" s="534"/>
      <c r="H4" s="534"/>
      <c r="I4" s="534"/>
      <c r="J4" s="93"/>
      <c r="L4" s="534"/>
      <c r="M4" s="534"/>
      <c r="N4" s="534"/>
      <c r="Q4" s="286"/>
      <c r="S4" s="1" t="s">
        <v>958</v>
      </c>
    </row>
    <row r="5" spans="1:27" x14ac:dyDescent="0.2">
      <c r="A5" s="96"/>
      <c r="G5" s="534"/>
      <c r="H5" s="534"/>
      <c r="I5" s="534"/>
      <c r="J5" s="93"/>
      <c r="L5" s="534"/>
      <c r="M5" s="534"/>
      <c r="N5" s="534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7" s="8" customFormat="1" ht="13.5" thickBot="1" x14ac:dyDescent="0.25">
      <c r="A9" s="95" t="s">
        <v>1016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7" s="8" customFormat="1" x14ac:dyDescent="0.2">
      <c r="A10" s="1089" t="s">
        <v>853</v>
      </c>
      <c r="B10" s="1091" t="s">
        <v>852</v>
      </c>
      <c r="C10" s="1093" t="s">
        <v>978</v>
      </c>
      <c r="D10" s="1077"/>
      <c r="E10" s="1077"/>
      <c r="F10" s="1094"/>
      <c r="G10" s="1095"/>
      <c r="H10" s="1095"/>
      <c r="I10" s="1095"/>
      <c r="J10" s="1093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7" s="8" customFormat="1" ht="48" customHeight="1" x14ac:dyDescent="0.2">
      <c r="A11" s="1090"/>
      <c r="B11" s="1092"/>
      <c r="C11" s="543" t="s">
        <v>851</v>
      </c>
      <c r="D11" s="539" t="s">
        <v>956</v>
      </c>
      <c r="E11" s="538" t="s">
        <v>850</v>
      </c>
      <c r="F11" s="542" t="s">
        <v>960</v>
      </c>
      <c r="G11" s="90" t="s">
        <v>849</v>
      </c>
      <c r="H11" s="369" t="s">
        <v>848</v>
      </c>
      <c r="I11" s="369" t="s">
        <v>847</v>
      </c>
      <c r="J11" s="543" t="s">
        <v>846</v>
      </c>
      <c r="K11" s="541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  <c r="Y11" s="397"/>
      <c r="Z11" s="369"/>
      <c r="AA11" s="369"/>
    </row>
    <row r="12" spans="1:27" s="8" customFormat="1" x14ac:dyDescent="0.2">
      <c r="A12" s="542">
        <v>1</v>
      </c>
      <c r="B12" s="91" t="s">
        <v>844</v>
      </c>
      <c r="C12" s="543">
        <v>3</v>
      </c>
      <c r="D12" s="540">
        <v>4</v>
      </c>
      <c r="E12" s="538">
        <v>5</v>
      </c>
      <c r="F12" s="542">
        <v>3</v>
      </c>
      <c r="G12" s="90">
        <v>4</v>
      </c>
      <c r="H12" s="369">
        <v>5</v>
      </c>
      <c r="I12" s="369">
        <v>5</v>
      </c>
      <c r="J12" s="543">
        <v>7</v>
      </c>
      <c r="K12" s="541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535">
        <v>8</v>
      </c>
      <c r="S12" s="535">
        <v>9</v>
      </c>
      <c r="T12" s="535">
        <v>10</v>
      </c>
      <c r="Y12" s="397"/>
    </row>
    <row r="13" spans="1:27" s="8" customFormat="1" x14ac:dyDescent="0.2">
      <c r="A13" s="838" t="s">
        <v>843</v>
      </c>
      <c r="B13" s="88" t="s">
        <v>842</v>
      </c>
      <c r="C13" s="839">
        <f t="shared" ref="C13:X13" si="0">C14+C63+C67+C77+C105+C167</f>
        <v>17692.080000000002</v>
      </c>
      <c r="D13" s="544">
        <f t="shared" si="0"/>
        <v>70</v>
      </c>
      <c r="E13" s="821">
        <f t="shared" si="0"/>
        <v>17762.080000000002</v>
      </c>
      <c r="F13" s="840">
        <f t="shared" si="0"/>
        <v>17762.080000000002</v>
      </c>
      <c r="G13" s="454">
        <f t="shared" si="0"/>
        <v>3931</v>
      </c>
      <c r="H13" s="454">
        <f t="shared" si="0"/>
        <v>5360.08</v>
      </c>
      <c r="I13" s="454">
        <f t="shared" si="0"/>
        <v>4161</v>
      </c>
      <c r="J13" s="841">
        <f t="shared" si="0"/>
        <v>4310</v>
      </c>
      <c r="K13" s="547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86">
        <f t="shared" si="0"/>
        <v>0</v>
      </c>
      <c r="P13" s="86">
        <f t="shared" si="0"/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  <c r="U13" s="86">
        <f t="shared" si="0"/>
        <v>9291.08</v>
      </c>
      <c r="V13" s="86">
        <f t="shared" si="0"/>
        <v>0</v>
      </c>
      <c r="W13" s="86">
        <f t="shared" si="0"/>
        <v>0</v>
      </c>
      <c r="X13" s="414">
        <f t="shared" si="0"/>
        <v>0</v>
      </c>
      <c r="Y13" s="86"/>
      <c r="Z13" s="529"/>
      <c r="AA13" s="517"/>
    </row>
    <row r="14" spans="1:27" s="8" customFormat="1" x14ac:dyDescent="0.2">
      <c r="A14" s="644" t="s">
        <v>841</v>
      </c>
      <c r="B14" s="68" t="s">
        <v>840</v>
      </c>
      <c r="C14" s="645">
        <f t="shared" ref="C14:N14" si="1">C15+C20</f>
        <v>5561</v>
      </c>
      <c r="D14" s="545">
        <f t="shared" si="1"/>
        <v>0</v>
      </c>
      <c r="E14" s="822">
        <f t="shared" si="1"/>
        <v>5561</v>
      </c>
      <c r="F14" s="649">
        <f t="shared" si="1"/>
        <v>5561</v>
      </c>
      <c r="G14" s="426">
        <f t="shared" si="1"/>
        <v>1595</v>
      </c>
      <c r="H14" s="426">
        <f t="shared" si="1"/>
        <v>1385</v>
      </c>
      <c r="I14" s="426">
        <f t="shared" si="1"/>
        <v>1525</v>
      </c>
      <c r="J14" s="650">
        <f t="shared" si="1"/>
        <v>1056</v>
      </c>
      <c r="K14" s="546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  <c r="Y14" s="397"/>
    </row>
    <row r="15" spans="1:27" s="8" customFormat="1" x14ac:dyDescent="0.2">
      <c r="A15" s="644" t="s">
        <v>839</v>
      </c>
      <c r="B15" s="68" t="s">
        <v>838</v>
      </c>
      <c r="C15" s="645">
        <f t="shared" ref="C15:N16" si="3">C16</f>
        <v>0</v>
      </c>
      <c r="D15" s="545">
        <f t="shared" si="3"/>
        <v>0</v>
      </c>
      <c r="E15" s="822">
        <f t="shared" si="3"/>
        <v>0</v>
      </c>
      <c r="F15" s="649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50">
        <f t="shared" si="3"/>
        <v>0</v>
      </c>
      <c r="K15" s="546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  <c r="Y15" s="397"/>
    </row>
    <row r="16" spans="1:27" s="8" customFormat="1" ht="13.5" thickBot="1" x14ac:dyDescent="0.25">
      <c r="A16" s="646" t="s">
        <v>837</v>
      </c>
      <c r="B16" s="647" t="s">
        <v>836</v>
      </c>
      <c r="C16" s="648">
        <f t="shared" si="3"/>
        <v>0</v>
      </c>
      <c r="D16" s="546">
        <f t="shared" si="3"/>
        <v>0</v>
      </c>
      <c r="E16" s="823">
        <f t="shared" si="3"/>
        <v>0</v>
      </c>
      <c r="F16" s="651">
        <f t="shared" si="3"/>
        <v>0</v>
      </c>
      <c r="G16" s="652">
        <f t="shared" si="3"/>
        <v>0</v>
      </c>
      <c r="H16" s="653">
        <f t="shared" si="3"/>
        <v>0</v>
      </c>
      <c r="I16" s="653">
        <f t="shared" si="3"/>
        <v>0</v>
      </c>
      <c r="J16" s="648">
        <f t="shared" si="3"/>
        <v>0</v>
      </c>
      <c r="K16" s="546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  <c r="Y16" s="397"/>
    </row>
    <row r="17" spans="1:25" s="8" customFormat="1" hidden="1" x14ac:dyDescent="0.2">
      <c r="A17" s="603" t="s">
        <v>835</v>
      </c>
      <c r="B17" s="604" t="s">
        <v>834</v>
      </c>
      <c r="C17" s="605">
        <f t="shared" ref="C17:N17" si="4">C18+C19</f>
        <v>0</v>
      </c>
      <c r="D17" s="67">
        <f t="shared" si="4"/>
        <v>0</v>
      </c>
      <c r="E17" s="67">
        <f t="shared" si="4"/>
        <v>0</v>
      </c>
      <c r="F17" s="605">
        <f t="shared" si="4"/>
        <v>0</v>
      </c>
      <c r="G17" s="605">
        <f t="shared" si="4"/>
        <v>0</v>
      </c>
      <c r="H17" s="605">
        <f t="shared" si="4"/>
        <v>0</v>
      </c>
      <c r="I17" s="605">
        <f t="shared" si="4"/>
        <v>0</v>
      </c>
      <c r="J17" s="605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5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5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5" s="8" customFormat="1" hidden="1" x14ac:dyDescent="0.2">
      <c r="A20" s="583" t="s">
        <v>829</v>
      </c>
      <c r="B20" s="584" t="s">
        <v>828</v>
      </c>
      <c r="C20" s="585">
        <f t="shared" ref="C20:N20" si="5">C21+C32</f>
        <v>5561</v>
      </c>
      <c r="D20" s="67">
        <f t="shared" si="5"/>
        <v>0</v>
      </c>
      <c r="E20" s="67">
        <f t="shared" si="5"/>
        <v>5561</v>
      </c>
      <c r="F20" s="585">
        <f t="shared" si="5"/>
        <v>5561</v>
      </c>
      <c r="G20" s="585">
        <f t="shared" si="5"/>
        <v>1595</v>
      </c>
      <c r="H20" s="585">
        <f t="shared" si="5"/>
        <v>1385</v>
      </c>
      <c r="I20" s="585">
        <f t="shared" si="5"/>
        <v>1525</v>
      </c>
      <c r="J20" s="585">
        <f t="shared" si="5"/>
        <v>1056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5" s="8" customFormat="1" x14ac:dyDescent="0.2">
      <c r="A21" s="654" t="s">
        <v>827</v>
      </c>
      <c r="B21" s="655" t="s">
        <v>826</v>
      </c>
      <c r="C21" s="656">
        <f t="shared" ref="C21:N21" si="6">C22+C30</f>
        <v>0</v>
      </c>
      <c r="D21" s="546">
        <f t="shared" si="6"/>
        <v>0</v>
      </c>
      <c r="E21" s="823">
        <f t="shared" si="6"/>
        <v>0</v>
      </c>
      <c r="F21" s="662">
        <f t="shared" si="6"/>
        <v>0</v>
      </c>
      <c r="G21" s="663">
        <f t="shared" si="6"/>
        <v>0</v>
      </c>
      <c r="H21" s="664">
        <f t="shared" si="6"/>
        <v>0</v>
      </c>
      <c r="I21" s="664">
        <f t="shared" si="6"/>
        <v>0</v>
      </c>
      <c r="J21" s="656">
        <f t="shared" si="6"/>
        <v>0</v>
      </c>
      <c r="K21" s="546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  <c r="Y21" s="397"/>
    </row>
    <row r="22" spans="1:25" s="8" customFormat="1" x14ac:dyDescent="0.2">
      <c r="A22" s="644" t="s">
        <v>825</v>
      </c>
      <c r="B22" s="68" t="s">
        <v>824</v>
      </c>
      <c r="C22" s="650">
        <f t="shared" ref="C22:N22" si="8">C23+C25+C28+C29</f>
        <v>0</v>
      </c>
      <c r="D22" s="546">
        <f t="shared" si="8"/>
        <v>0</v>
      </c>
      <c r="E22" s="823">
        <f t="shared" si="8"/>
        <v>0</v>
      </c>
      <c r="F22" s="665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50">
        <f t="shared" si="8"/>
        <v>0</v>
      </c>
      <c r="K22" s="546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  <c r="Y22" s="397"/>
    </row>
    <row r="23" spans="1:25" s="18" customFormat="1" x14ac:dyDescent="0.2">
      <c r="A23" s="657" t="s">
        <v>823</v>
      </c>
      <c r="B23" s="64" t="s">
        <v>822</v>
      </c>
      <c r="C23" s="658">
        <f t="shared" ref="C23:N23" si="9">C24</f>
        <v>0</v>
      </c>
      <c r="D23" s="548">
        <f t="shared" si="9"/>
        <v>0</v>
      </c>
      <c r="E23" s="824">
        <f t="shared" si="9"/>
        <v>0</v>
      </c>
      <c r="F23" s="666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58">
        <f t="shared" si="9"/>
        <v>0</v>
      </c>
      <c r="K23" s="548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  <c r="Y23" s="406"/>
    </row>
    <row r="24" spans="1:25" ht="13.5" thickBot="1" x14ac:dyDescent="0.25">
      <c r="A24" s="659" t="s">
        <v>821</v>
      </c>
      <c r="B24" s="660" t="s">
        <v>820</v>
      </c>
      <c r="C24" s="661">
        <v>0</v>
      </c>
      <c r="D24" s="549"/>
      <c r="E24" s="825">
        <f>C24+D24</f>
        <v>0</v>
      </c>
      <c r="F24" s="667">
        <f>G24+H24+I24+J24</f>
        <v>0</v>
      </c>
      <c r="G24" s="668">
        <v>0</v>
      </c>
      <c r="H24" s="669">
        <v>0</v>
      </c>
      <c r="I24" s="669">
        <v>0</v>
      </c>
      <c r="J24" s="661">
        <v>0</v>
      </c>
      <c r="K24" s="54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  <c r="Y24" s="399"/>
    </row>
    <row r="25" spans="1:25" s="18" customFormat="1" hidden="1" x14ac:dyDescent="0.2">
      <c r="A25" s="606" t="s">
        <v>819</v>
      </c>
      <c r="B25" s="607" t="s">
        <v>818</v>
      </c>
      <c r="C25" s="608">
        <f t="shared" ref="C25:N25" si="10">C26+C27</f>
        <v>0</v>
      </c>
      <c r="D25" s="63">
        <f t="shared" si="10"/>
        <v>0</v>
      </c>
      <c r="E25" s="63">
        <f t="shared" si="10"/>
        <v>0</v>
      </c>
      <c r="F25" s="608">
        <f t="shared" si="10"/>
        <v>0</v>
      </c>
      <c r="G25" s="608">
        <f t="shared" si="10"/>
        <v>0</v>
      </c>
      <c r="H25" s="608">
        <f t="shared" si="10"/>
        <v>0</v>
      </c>
      <c r="I25" s="608">
        <f t="shared" si="10"/>
        <v>0</v>
      </c>
      <c r="J25" s="608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5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5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5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5" hidden="1" x14ac:dyDescent="0.2">
      <c r="A31" s="586" t="s">
        <v>807</v>
      </c>
      <c r="B31" s="587" t="s">
        <v>806</v>
      </c>
      <c r="C31" s="588"/>
      <c r="D31" s="59"/>
      <c r="E31" s="59">
        <f>C31+D31</f>
        <v>0</v>
      </c>
      <c r="F31" s="588">
        <f>G31+H31+I31+J31</f>
        <v>0</v>
      </c>
      <c r="G31" s="588"/>
      <c r="H31" s="588"/>
      <c r="I31" s="588"/>
      <c r="J31" s="588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5" s="8" customFormat="1" x14ac:dyDescent="0.2">
      <c r="A32" s="654" t="s">
        <v>805</v>
      </c>
      <c r="B32" s="655" t="s">
        <v>804</v>
      </c>
      <c r="C32" s="656">
        <f t="shared" ref="C32:N32" si="12">C33+C48+C50+C52+C58</f>
        <v>5561</v>
      </c>
      <c r="D32" s="545">
        <f t="shared" si="12"/>
        <v>0</v>
      </c>
      <c r="E32" s="823">
        <f t="shared" si="12"/>
        <v>5561</v>
      </c>
      <c r="F32" s="662">
        <f t="shared" si="12"/>
        <v>5561</v>
      </c>
      <c r="G32" s="663">
        <f t="shared" si="12"/>
        <v>1595</v>
      </c>
      <c r="H32" s="673">
        <f t="shared" si="12"/>
        <v>1385</v>
      </c>
      <c r="I32" s="673">
        <f t="shared" si="12"/>
        <v>1525</v>
      </c>
      <c r="J32" s="674">
        <f t="shared" si="12"/>
        <v>1056</v>
      </c>
      <c r="K32" s="546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" si="13">Q32+R32+S32+T32</f>
        <v>0</v>
      </c>
      <c r="Q32" s="395"/>
      <c r="R32" s="395"/>
      <c r="S32" s="395"/>
      <c r="T32" s="475"/>
      <c r="U32" s="397"/>
      <c r="Y32" s="397"/>
    </row>
    <row r="33" spans="1:27" s="8" customFormat="1" ht="15.75" customHeight="1" thickBot="1" x14ac:dyDescent="0.25">
      <c r="A33" s="670" t="s">
        <v>803</v>
      </c>
      <c r="B33" s="671" t="s">
        <v>802</v>
      </c>
      <c r="C33" s="672">
        <f t="shared" ref="C33:X33" si="14">C34+C35+C36+C37+C38+C39+C40+C41+C42+C43+C44+C45+C46+C47</f>
        <v>5561</v>
      </c>
      <c r="D33" s="550">
        <f t="shared" si="14"/>
        <v>0</v>
      </c>
      <c r="E33" s="826">
        <f t="shared" si="14"/>
        <v>5561</v>
      </c>
      <c r="F33" s="675">
        <f t="shared" si="14"/>
        <v>5561</v>
      </c>
      <c r="G33" s="676">
        <f t="shared" si="14"/>
        <v>1595</v>
      </c>
      <c r="H33" s="677">
        <f t="shared" si="14"/>
        <v>1385</v>
      </c>
      <c r="I33" s="677">
        <f t="shared" si="14"/>
        <v>1525</v>
      </c>
      <c r="J33" s="678">
        <f t="shared" si="14"/>
        <v>1056</v>
      </c>
      <c r="K33" s="550">
        <f t="shared" si="14"/>
        <v>0</v>
      </c>
      <c r="L33" s="227">
        <f t="shared" si="14"/>
        <v>6040</v>
      </c>
      <c r="M33" s="227">
        <f t="shared" si="14"/>
        <v>6005</v>
      </c>
      <c r="N33" s="227">
        <f t="shared" si="14"/>
        <v>5970</v>
      </c>
      <c r="O33" s="227">
        <f t="shared" si="14"/>
        <v>14</v>
      </c>
      <c r="P33" s="227">
        <f t="shared" si="14"/>
        <v>0</v>
      </c>
      <c r="Q33" s="227">
        <f t="shared" si="14"/>
        <v>0</v>
      </c>
      <c r="R33" s="227">
        <f t="shared" si="14"/>
        <v>0</v>
      </c>
      <c r="S33" s="227">
        <f t="shared" si="14"/>
        <v>0</v>
      </c>
      <c r="T33" s="227">
        <f t="shared" si="14"/>
        <v>5587</v>
      </c>
      <c r="U33" s="227">
        <f t="shared" si="14"/>
        <v>2314</v>
      </c>
      <c r="V33" s="227">
        <f t="shared" si="14"/>
        <v>0</v>
      </c>
      <c r="W33" s="227">
        <f t="shared" si="14"/>
        <v>0</v>
      </c>
      <c r="X33" s="519" t="e">
        <f t="shared" si="14"/>
        <v>#VALUE!</v>
      </c>
      <c r="Y33" s="227"/>
    </row>
    <row r="34" spans="1:27" hidden="1" x14ac:dyDescent="0.2">
      <c r="A34" s="609" t="s">
        <v>801</v>
      </c>
      <c r="B34" s="610" t="s">
        <v>800</v>
      </c>
      <c r="C34" s="611"/>
      <c r="D34" s="59"/>
      <c r="E34" s="59">
        <f t="shared" ref="E34:E47" si="15">C34+D34</f>
        <v>0</v>
      </c>
      <c r="F34" s="611">
        <f t="shared" ref="F34:F47" si="16">G34+H34+I34+J34</f>
        <v>0</v>
      </c>
      <c r="G34" s="611"/>
      <c r="H34" s="611"/>
      <c r="I34" s="611"/>
      <c r="J34" s="611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7" s="31" customFormat="1" ht="13.5" thickBot="1" x14ac:dyDescent="0.25">
      <c r="A35" s="679" t="s">
        <v>799</v>
      </c>
      <c r="B35" s="680" t="s">
        <v>798</v>
      </c>
      <c r="C35" s="681">
        <v>107</v>
      </c>
      <c r="D35" s="551"/>
      <c r="E35" s="827">
        <f t="shared" si="15"/>
        <v>107</v>
      </c>
      <c r="F35" s="682">
        <f t="shared" si="16"/>
        <v>107</v>
      </c>
      <c r="G35" s="683">
        <v>25</v>
      </c>
      <c r="H35" s="684">
        <v>35</v>
      </c>
      <c r="I35" s="684">
        <v>25</v>
      </c>
      <c r="J35" s="685">
        <v>22</v>
      </c>
      <c r="K35" s="552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  <c r="Y35" s="500"/>
    </row>
    <row r="36" spans="1:27" hidden="1" x14ac:dyDescent="0.2">
      <c r="A36" s="612" t="s">
        <v>797</v>
      </c>
      <c r="B36" s="613" t="s">
        <v>796</v>
      </c>
      <c r="C36" s="614"/>
      <c r="D36" s="59"/>
      <c r="E36" s="59">
        <f t="shared" si="15"/>
        <v>0</v>
      </c>
      <c r="F36" s="614">
        <f t="shared" si="16"/>
        <v>0</v>
      </c>
      <c r="G36" s="614"/>
      <c r="H36" s="614"/>
      <c r="I36" s="614"/>
      <c r="J36" s="614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7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7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7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hidden="1" x14ac:dyDescent="0.2">
      <c r="A42" s="586" t="s">
        <v>785</v>
      </c>
      <c r="B42" s="587" t="s">
        <v>784</v>
      </c>
      <c r="C42" s="588"/>
      <c r="D42" s="59"/>
      <c r="E42" s="59">
        <f t="shared" si="15"/>
        <v>0</v>
      </c>
      <c r="F42" s="588">
        <f t="shared" si="16"/>
        <v>0</v>
      </c>
      <c r="G42" s="588"/>
      <c r="H42" s="588"/>
      <c r="I42" s="588"/>
      <c r="J42" s="588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7" s="31" customFormat="1" x14ac:dyDescent="0.2">
      <c r="A43" s="686" t="s">
        <v>783</v>
      </c>
      <c r="B43" s="687" t="s">
        <v>782</v>
      </c>
      <c r="C43" s="688">
        <v>4414</v>
      </c>
      <c r="D43" s="551"/>
      <c r="E43" s="827">
        <f t="shared" si="15"/>
        <v>4414</v>
      </c>
      <c r="F43" s="692">
        <f t="shared" si="16"/>
        <v>4414</v>
      </c>
      <c r="G43" s="693">
        <v>1200</v>
      </c>
      <c r="H43" s="694">
        <v>1000</v>
      </c>
      <c r="I43" s="694">
        <v>1180</v>
      </c>
      <c r="J43" s="695">
        <v>1034</v>
      </c>
      <c r="K43" s="552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  <c r="Y43" s="500"/>
      <c r="Z43" s="530"/>
      <c r="AA43" s="428"/>
    </row>
    <row r="44" spans="1:27" s="31" customFormat="1" ht="13.5" thickBot="1" x14ac:dyDescent="0.25">
      <c r="A44" s="689" t="s">
        <v>1003</v>
      </c>
      <c r="B44" s="690" t="s">
        <v>780</v>
      </c>
      <c r="C44" s="691">
        <v>1040</v>
      </c>
      <c r="D44" s="551"/>
      <c r="E44" s="827">
        <f t="shared" si="15"/>
        <v>1040</v>
      </c>
      <c r="F44" s="696">
        <f t="shared" si="16"/>
        <v>1040</v>
      </c>
      <c r="G44" s="697">
        <v>370</v>
      </c>
      <c r="H44" s="698">
        <v>350</v>
      </c>
      <c r="I44" s="698">
        <v>320</v>
      </c>
      <c r="J44" s="699">
        <v>0</v>
      </c>
      <c r="K44" s="552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  <c r="Y44" s="500"/>
    </row>
    <row r="45" spans="1:27" ht="25.5" hidden="1" x14ac:dyDescent="0.2">
      <c r="A45" s="612" t="s">
        <v>779</v>
      </c>
      <c r="B45" s="613" t="s">
        <v>778</v>
      </c>
      <c r="C45" s="614"/>
      <c r="D45" s="59"/>
      <c r="E45" s="59">
        <f t="shared" si="15"/>
        <v>0</v>
      </c>
      <c r="F45" s="614">
        <f t="shared" si="16"/>
        <v>0</v>
      </c>
      <c r="G45" s="614"/>
      <c r="H45" s="614"/>
      <c r="I45" s="614"/>
      <c r="J45" s="614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hidden="1" x14ac:dyDescent="0.2">
      <c r="A46" s="586" t="s">
        <v>777</v>
      </c>
      <c r="B46" s="587" t="s">
        <v>776</v>
      </c>
      <c r="C46" s="588"/>
      <c r="D46" s="59"/>
      <c r="E46" s="59">
        <f t="shared" si="15"/>
        <v>0</v>
      </c>
      <c r="F46" s="588">
        <f t="shared" si="16"/>
        <v>0</v>
      </c>
      <c r="G46" s="588"/>
      <c r="H46" s="588"/>
      <c r="I46" s="588"/>
      <c r="J46" s="588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7" s="31" customFormat="1" ht="13.5" thickBot="1" x14ac:dyDescent="0.25">
      <c r="A47" s="700" t="s">
        <v>775</v>
      </c>
      <c r="B47" s="701" t="s">
        <v>774</v>
      </c>
      <c r="C47" s="681">
        <v>0</v>
      </c>
      <c r="D47" s="553"/>
      <c r="E47" s="827">
        <f t="shared" si="15"/>
        <v>0</v>
      </c>
      <c r="F47" s="702">
        <f t="shared" si="16"/>
        <v>0</v>
      </c>
      <c r="G47" s="683">
        <v>0</v>
      </c>
      <c r="H47" s="684">
        <v>0</v>
      </c>
      <c r="I47" s="684">
        <v>0</v>
      </c>
      <c r="J47" s="685">
        <v>0</v>
      </c>
      <c r="K47" s="552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  <c r="Y47" s="233"/>
    </row>
    <row r="48" spans="1:27" s="8" customFormat="1" hidden="1" x14ac:dyDescent="0.2">
      <c r="A48" s="603" t="s">
        <v>773</v>
      </c>
      <c r="B48" s="604" t="s">
        <v>772</v>
      </c>
      <c r="C48" s="605">
        <f t="shared" ref="C48:N48" si="18">C49</f>
        <v>0</v>
      </c>
      <c r="D48" s="67">
        <f t="shared" si="18"/>
        <v>0</v>
      </c>
      <c r="E48" s="67">
        <f t="shared" si="18"/>
        <v>0</v>
      </c>
      <c r="F48" s="605">
        <f t="shared" si="18"/>
        <v>0</v>
      </c>
      <c r="G48" s="605">
        <f t="shared" si="18"/>
        <v>0</v>
      </c>
      <c r="H48" s="605">
        <f t="shared" si="18"/>
        <v>0</v>
      </c>
      <c r="I48" s="605">
        <f t="shared" si="18"/>
        <v>0</v>
      </c>
      <c r="J48" s="605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5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5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5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5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5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5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5" hidden="1" x14ac:dyDescent="0.2">
      <c r="A57" s="586" t="s">
        <v>755</v>
      </c>
      <c r="B57" s="587" t="s">
        <v>754</v>
      </c>
      <c r="C57" s="588"/>
      <c r="D57" s="59"/>
      <c r="E57" s="59">
        <f>C57+D57</f>
        <v>0</v>
      </c>
      <c r="F57" s="588">
        <f>G57+H57+I57+J57</f>
        <v>0</v>
      </c>
      <c r="G57" s="588"/>
      <c r="H57" s="588"/>
      <c r="I57" s="588"/>
      <c r="J57" s="588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8" customFormat="1" ht="11.25" customHeight="1" thickBot="1" x14ac:dyDescent="0.25">
      <c r="A58" s="679" t="s">
        <v>753</v>
      </c>
      <c r="B58" s="680" t="s">
        <v>752</v>
      </c>
      <c r="C58" s="703">
        <f t="shared" ref="C58:N58" si="22">C59+C60+C61+C62</f>
        <v>0</v>
      </c>
      <c r="D58" s="554">
        <f t="shared" si="22"/>
        <v>0</v>
      </c>
      <c r="E58" s="826">
        <f t="shared" si="22"/>
        <v>0</v>
      </c>
      <c r="F58" s="704">
        <f t="shared" si="22"/>
        <v>0</v>
      </c>
      <c r="G58" s="705">
        <f t="shared" si="22"/>
        <v>0</v>
      </c>
      <c r="H58" s="706">
        <f t="shared" si="22"/>
        <v>0</v>
      </c>
      <c r="I58" s="706">
        <f t="shared" si="22"/>
        <v>0</v>
      </c>
      <c r="J58" s="707">
        <f t="shared" si="22"/>
        <v>0</v>
      </c>
      <c r="K58" s="546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  <c r="Y58" s="397"/>
    </row>
    <row r="59" spans="1:25" hidden="1" x14ac:dyDescent="0.2">
      <c r="A59" s="609" t="s">
        <v>751</v>
      </c>
      <c r="B59" s="610" t="s">
        <v>750</v>
      </c>
      <c r="C59" s="611"/>
      <c r="D59" s="59"/>
      <c r="E59" s="59">
        <f>C59+D59</f>
        <v>0</v>
      </c>
      <c r="F59" s="611">
        <f>G59+H59+I59+J59</f>
        <v>0</v>
      </c>
      <c r="G59" s="611"/>
      <c r="H59" s="611"/>
      <c r="I59" s="611"/>
      <c r="J59" s="611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5" s="31" customFormat="1" ht="10.5" customHeight="1" x14ac:dyDescent="0.2">
      <c r="A60" s="708" t="s">
        <v>749</v>
      </c>
      <c r="B60" s="709" t="s">
        <v>748</v>
      </c>
      <c r="C60" s="695">
        <v>-10</v>
      </c>
      <c r="D60" s="555"/>
      <c r="E60" s="519">
        <f>C60+D60</f>
        <v>-10</v>
      </c>
      <c r="F60" s="711">
        <f>G60+H60+I60+J60</f>
        <v>-10</v>
      </c>
      <c r="G60" s="694">
        <v>0</v>
      </c>
      <c r="H60" s="694">
        <v>-10</v>
      </c>
      <c r="I60" s="712">
        <v>0</v>
      </c>
      <c r="J60" s="713">
        <v>0</v>
      </c>
      <c r="K60" s="552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  <c r="Y60" s="500"/>
    </row>
    <row r="61" spans="1:25" s="31" customFormat="1" ht="11.25" customHeight="1" thickBot="1" x14ac:dyDescent="0.25">
      <c r="A61" s="710" t="s">
        <v>747</v>
      </c>
      <c r="B61" s="690" t="s">
        <v>746</v>
      </c>
      <c r="C61" s="699">
        <v>10</v>
      </c>
      <c r="D61" s="555"/>
      <c r="E61" s="519">
        <f>C61+D61</f>
        <v>10</v>
      </c>
      <c r="F61" s="696">
        <f>G61+H61+I61+J61</f>
        <v>10</v>
      </c>
      <c r="G61" s="698">
        <v>0</v>
      </c>
      <c r="H61" s="698">
        <v>10</v>
      </c>
      <c r="I61" s="677">
        <v>0</v>
      </c>
      <c r="J61" s="678">
        <v>0</v>
      </c>
      <c r="K61" s="552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  <c r="Y61" s="500"/>
    </row>
    <row r="62" spans="1:25" hidden="1" x14ac:dyDescent="0.2">
      <c r="A62" s="612" t="s">
        <v>745</v>
      </c>
      <c r="B62" s="613" t="s">
        <v>744</v>
      </c>
      <c r="C62" s="614"/>
      <c r="D62" s="59"/>
      <c r="E62" s="59">
        <f>C62+D62</f>
        <v>0</v>
      </c>
      <c r="F62" s="614">
        <f>G62+H62+I62+J62</f>
        <v>0</v>
      </c>
      <c r="G62" s="614"/>
      <c r="H62" s="614"/>
      <c r="I62" s="614"/>
      <c r="J62" s="614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5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5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5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5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5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5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5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5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5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5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5" s="8" customFormat="1" hidden="1" x14ac:dyDescent="0.2">
      <c r="A73" s="583" t="s">
        <v>723</v>
      </c>
      <c r="B73" s="584" t="s">
        <v>722</v>
      </c>
      <c r="C73" s="585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585">
        <f t="shared" si="29"/>
        <v>0</v>
      </c>
      <c r="G73" s="585">
        <f t="shared" si="29"/>
        <v>0</v>
      </c>
      <c r="H73" s="585">
        <f t="shared" si="29"/>
        <v>0</v>
      </c>
      <c r="I73" s="585">
        <f t="shared" si="29"/>
        <v>0</v>
      </c>
      <c r="J73" s="585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5" ht="12" customHeight="1" thickBot="1" x14ac:dyDescent="0.25">
      <c r="A74" s="700" t="s">
        <v>721</v>
      </c>
      <c r="B74" s="701" t="s">
        <v>720</v>
      </c>
      <c r="C74" s="681"/>
      <c r="D74" s="553"/>
      <c r="E74" s="827">
        <f>C74+D74</f>
        <v>0</v>
      </c>
      <c r="F74" s="714">
        <f>G74+H74+I74+J74</f>
        <v>0</v>
      </c>
      <c r="G74" s="715"/>
      <c r="H74" s="715"/>
      <c r="I74" s="715"/>
      <c r="J74" s="681"/>
      <c r="K74" s="54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  <c r="Y74" s="399"/>
    </row>
    <row r="75" spans="1:25" ht="0.75" hidden="1" customHeight="1" x14ac:dyDescent="0.2">
      <c r="A75" s="612" t="s">
        <v>719</v>
      </c>
      <c r="B75" s="613" t="s">
        <v>718</v>
      </c>
      <c r="C75" s="614"/>
      <c r="D75" s="59"/>
      <c r="E75" s="59">
        <f>C75+D75</f>
        <v>0</v>
      </c>
      <c r="F75" s="614">
        <f>G75+H75+I75+J75</f>
        <v>0</v>
      </c>
      <c r="G75" s="614"/>
      <c r="H75" s="614"/>
      <c r="I75" s="614"/>
      <c r="J75" s="614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5" s="78" customFormat="1" ht="19.5" hidden="1" customHeight="1" x14ac:dyDescent="0.2">
      <c r="A76" s="589" t="s">
        <v>717</v>
      </c>
      <c r="B76" s="590" t="s">
        <v>716</v>
      </c>
      <c r="C76" s="588"/>
      <c r="D76" s="59"/>
      <c r="E76" s="59">
        <f>C76+D76</f>
        <v>0</v>
      </c>
      <c r="F76" s="588">
        <f>G76+H76+I76+J76</f>
        <v>0</v>
      </c>
      <c r="G76" s="588"/>
      <c r="H76" s="588"/>
      <c r="I76" s="588"/>
      <c r="J76" s="588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5" s="39" customFormat="1" x14ac:dyDescent="0.2">
      <c r="A77" s="716" t="s">
        <v>715</v>
      </c>
      <c r="B77" s="717" t="s">
        <v>714</v>
      </c>
      <c r="C77" s="718">
        <f t="shared" ref="C77:N77" si="30">C78</f>
        <v>12131.08</v>
      </c>
      <c r="D77" s="554">
        <f t="shared" si="30"/>
        <v>70</v>
      </c>
      <c r="E77" s="826">
        <f t="shared" si="30"/>
        <v>12201.08</v>
      </c>
      <c r="F77" s="711">
        <f t="shared" si="30"/>
        <v>12201.08</v>
      </c>
      <c r="G77" s="721">
        <f t="shared" si="30"/>
        <v>2336</v>
      </c>
      <c r="H77" s="721">
        <f t="shared" si="30"/>
        <v>3975.08</v>
      </c>
      <c r="I77" s="721">
        <f t="shared" si="30"/>
        <v>2636</v>
      </c>
      <c r="J77" s="722">
        <f t="shared" si="30"/>
        <v>3254</v>
      </c>
      <c r="K77" s="556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6311.08</v>
      </c>
      <c r="Y77" s="396"/>
    </row>
    <row r="78" spans="1:25" s="39" customFormat="1" x14ac:dyDescent="0.2">
      <c r="A78" s="719" t="s">
        <v>713</v>
      </c>
      <c r="B78" s="247" t="s">
        <v>712</v>
      </c>
      <c r="C78" s="720">
        <f>C79+C84+C88</f>
        <v>12131.08</v>
      </c>
      <c r="D78" s="554">
        <f t="shared" ref="D78:J78" si="32">D79+D84+D88</f>
        <v>70</v>
      </c>
      <c r="E78" s="826">
        <f t="shared" si="32"/>
        <v>12201.08</v>
      </c>
      <c r="F78" s="723">
        <f t="shared" si="32"/>
        <v>12201.08</v>
      </c>
      <c r="G78" s="226">
        <f t="shared" si="32"/>
        <v>2336</v>
      </c>
      <c r="H78" s="226">
        <f t="shared" si="32"/>
        <v>3975.08</v>
      </c>
      <c r="I78" s="226">
        <f t="shared" si="32"/>
        <v>2636</v>
      </c>
      <c r="J78" s="720">
        <f t="shared" si="32"/>
        <v>3254</v>
      </c>
      <c r="K78" s="556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  <c r="Y78" s="396"/>
    </row>
    <row r="79" spans="1:25" s="8" customFormat="1" ht="13.5" thickBot="1" x14ac:dyDescent="0.25">
      <c r="A79" s="670" t="s">
        <v>711</v>
      </c>
      <c r="B79" s="671" t="s">
        <v>710</v>
      </c>
      <c r="C79" s="672">
        <f>C83</f>
        <v>0</v>
      </c>
      <c r="D79" s="554">
        <f t="shared" ref="D79:J79" si="34">D83</f>
        <v>0</v>
      </c>
      <c r="E79" s="826">
        <f t="shared" si="34"/>
        <v>0</v>
      </c>
      <c r="F79" s="675">
        <f t="shared" si="34"/>
        <v>0</v>
      </c>
      <c r="G79" s="724">
        <f t="shared" si="34"/>
        <v>0</v>
      </c>
      <c r="H79" s="724">
        <f t="shared" si="34"/>
        <v>0</v>
      </c>
      <c r="I79" s="724">
        <f t="shared" si="34"/>
        <v>0</v>
      </c>
      <c r="J79" s="672">
        <f t="shared" si="34"/>
        <v>0</v>
      </c>
      <c r="K79" s="546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  <c r="Y79" s="397"/>
    </row>
    <row r="80" spans="1:25" hidden="1" x14ac:dyDescent="0.2">
      <c r="A80" s="612" t="s">
        <v>709</v>
      </c>
      <c r="B80" s="613" t="s">
        <v>708</v>
      </c>
      <c r="C80" s="614"/>
      <c r="D80" s="59"/>
      <c r="E80" s="59">
        <f>C80+D80</f>
        <v>0</v>
      </c>
      <c r="F80" s="614">
        <f>G80+H80+I80+J80</f>
        <v>0</v>
      </c>
      <c r="G80" s="614"/>
      <c r="H80" s="614"/>
      <c r="I80" s="614"/>
      <c r="J80" s="614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8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8" ht="25.5" hidden="1" x14ac:dyDescent="0.2">
      <c r="A82" s="586" t="s">
        <v>705</v>
      </c>
      <c r="B82" s="587" t="s">
        <v>704</v>
      </c>
      <c r="C82" s="588"/>
      <c r="D82" s="59"/>
      <c r="E82" s="59">
        <f>C82+D82</f>
        <v>0</v>
      </c>
      <c r="F82" s="588">
        <f>G82+H82+I82+J82</f>
        <v>0</v>
      </c>
      <c r="G82" s="588"/>
      <c r="H82" s="588"/>
      <c r="I82" s="588"/>
      <c r="J82" s="588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8" x14ac:dyDescent="0.2">
      <c r="A83" s="686" t="s">
        <v>703</v>
      </c>
      <c r="B83" s="687" t="s">
        <v>702</v>
      </c>
      <c r="C83" s="713">
        <v>0</v>
      </c>
      <c r="D83" s="557">
        <v>0</v>
      </c>
      <c r="E83" s="828">
        <v>0</v>
      </c>
      <c r="F83" s="730">
        <v>0</v>
      </c>
      <c r="G83" s="693">
        <v>0</v>
      </c>
      <c r="H83" s="693">
        <v>0</v>
      </c>
      <c r="I83" s="693">
        <v>0</v>
      </c>
      <c r="J83" s="731">
        <v>0</v>
      </c>
      <c r="K83" s="549"/>
      <c r="L83" s="59"/>
      <c r="M83" s="59"/>
      <c r="N83" s="59"/>
      <c r="O83" s="3"/>
      <c r="U83" s="493"/>
      <c r="Y83" s="399"/>
    </row>
    <row r="84" spans="1:28" ht="15" x14ac:dyDescent="0.25">
      <c r="A84" s="725" t="s">
        <v>993</v>
      </c>
      <c r="B84" s="837">
        <v>42.88</v>
      </c>
      <c r="C84" s="726">
        <v>1439.08</v>
      </c>
      <c r="D84" s="558"/>
      <c r="E84" s="528">
        <f t="shared" ref="E84:E86" si="36">C84+D84</f>
        <v>1439.08</v>
      </c>
      <c r="F84" s="732">
        <f>G84+H84+I84+J84</f>
        <v>1439.08</v>
      </c>
      <c r="G84" s="141">
        <f>G85+G86</f>
        <v>0</v>
      </c>
      <c r="H84" s="141">
        <f t="shared" ref="H84:J84" si="37">H85+H86</f>
        <v>1439.08</v>
      </c>
      <c r="I84" s="141">
        <f t="shared" si="37"/>
        <v>0</v>
      </c>
      <c r="J84" s="733">
        <f t="shared" si="37"/>
        <v>0</v>
      </c>
      <c r="K84" s="549"/>
      <c r="L84" s="59"/>
      <c r="M84" s="59"/>
      <c r="N84" s="59"/>
      <c r="O84" s="3"/>
      <c r="U84" s="496">
        <f>G84+H84</f>
        <v>1439.08</v>
      </c>
      <c r="Y84" s="399"/>
    </row>
    <row r="85" spans="1:28" ht="15" x14ac:dyDescent="0.25">
      <c r="A85" s="727" t="s">
        <v>994</v>
      </c>
      <c r="B85" s="837" t="s">
        <v>995</v>
      </c>
      <c r="C85" s="726">
        <v>1209.31</v>
      </c>
      <c r="D85" s="558"/>
      <c r="E85" s="528">
        <f t="shared" si="36"/>
        <v>1209.31</v>
      </c>
      <c r="F85" s="732">
        <f t="shared" ref="F85:F86" si="38">G85+H85+I85+J85</f>
        <v>1209.31</v>
      </c>
      <c r="G85" s="141">
        <v>0</v>
      </c>
      <c r="H85" s="141">
        <v>1209.31</v>
      </c>
      <c r="I85" s="141">
        <v>0</v>
      </c>
      <c r="J85" s="733">
        <v>0</v>
      </c>
      <c r="K85" s="549"/>
      <c r="L85" s="59"/>
      <c r="M85" s="59"/>
      <c r="N85" s="59"/>
      <c r="O85" s="3"/>
      <c r="U85" s="497">
        <f>G85+H85</f>
        <v>1209.31</v>
      </c>
      <c r="Y85" s="499"/>
      <c r="AA85" s="286"/>
      <c r="AB85" s="286"/>
    </row>
    <row r="86" spans="1:28" ht="15.75" thickBot="1" x14ac:dyDescent="0.3">
      <c r="A86" s="728" t="s">
        <v>996</v>
      </c>
      <c r="B86" s="842" t="s">
        <v>997</v>
      </c>
      <c r="C86" s="729">
        <v>229.77</v>
      </c>
      <c r="D86" s="558"/>
      <c r="E86" s="528">
        <f t="shared" si="36"/>
        <v>229.77</v>
      </c>
      <c r="F86" s="734">
        <f t="shared" si="38"/>
        <v>229.77</v>
      </c>
      <c r="G86" s="735">
        <v>0</v>
      </c>
      <c r="H86" s="735">
        <v>229.77</v>
      </c>
      <c r="I86" s="735">
        <v>0</v>
      </c>
      <c r="J86" s="736">
        <v>0</v>
      </c>
      <c r="K86" s="54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229.77</v>
      </c>
      <c r="Y86" s="499"/>
      <c r="AA86" s="286"/>
      <c r="AB86" s="286"/>
    </row>
    <row r="87" spans="1:28" ht="38.25" hidden="1" x14ac:dyDescent="0.2">
      <c r="A87" s="609" t="s">
        <v>701</v>
      </c>
      <c r="B87" s="610" t="s">
        <v>700</v>
      </c>
      <c r="C87" s="611"/>
      <c r="D87" s="59"/>
      <c r="E87" s="59">
        <f>C87+D87</f>
        <v>0</v>
      </c>
      <c r="F87" s="611">
        <f>G87+H87+I87+J87</f>
        <v>0</v>
      </c>
      <c r="G87" s="611"/>
      <c r="H87" s="611"/>
      <c r="I87" s="611"/>
      <c r="J87" s="611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8" s="39" customFormat="1" ht="11.25" customHeight="1" thickBot="1" x14ac:dyDescent="0.25">
      <c r="A88" s="737" t="s">
        <v>699</v>
      </c>
      <c r="B88" s="738" t="s">
        <v>698</v>
      </c>
      <c r="C88" s="707">
        <f t="shared" ref="C88:N88" si="39">C89+C90+C91+C92+C93+C97+C101+C102+C103+C104</f>
        <v>10692</v>
      </c>
      <c r="D88" s="550">
        <f t="shared" si="39"/>
        <v>70</v>
      </c>
      <c r="E88" s="519">
        <f t="shared" si="39"/>
        <v>10762</v>
      </c>
      <c r="F88" s="704">
        <f t="shared" si="39"/>
        <v>10762</v>
      </c>
      <c r="G88" s="706">
        <f t="shared" si="39"/>
        <v>2336</v>
      </c>
      <c r="H88" s="706">
        <f t="shared" si="39"/>
        <v>2536</v>
      </c>
      <c r="I88" s="706">
        <f t="shared" si="39"/>
        <v>2636</v>
      </c>
      <c r="J88" s="707">
        <f t="shared" si="39"/>
        <v>3254</v>
      </c>
      <c r="K88" s="556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  <c r="Y88" s="396"/>
      <c r="AA88" s="287"/>
      <c r="AB88" s="287"/>
    </row>
    <row r="89" spans="1:28" hidden="1" x14ac:dyDescent="0.2">
      <c r="A89" s="609" t="s">
        <v>697</v>
      </c>
      <c r="B89" s="610" t="s">
        <v>696</v>
      </c>
      <c r="C89" s="611"/>
      <c r="D89" s="59"/>
      <c r="E89" s="59">
        <f>C89+D89</f>
        <v>0</v>
      </c>
      <c r="F89" s="611">
        <f>G89+H89+I89+J89</f>
        <v>0</v>
      </c>
      <c r="G89" s="611"/>
      <c r="H89" s="611"/>
      <c r="I89" s="611"/>
      <c r="J89" s="611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8" s="31" customFormat="1" ht="12.75" customHeight="1" x14ac:dyDescent="0.2">
      <c r="A90" s="739" t="s">
        <v>695</v>
      </c>
      <c r="B90" s="740" t="s">
        <v>694</v>
      </c>
      <c r="C90" s="741">
        <v>932</v>
      </c>
      <c r="D90" s="559">
        <v>70</v>
      </c>
      <c r="E90" s="829">
        <f>C90+D90</f>
        <v>1002</v>
      </c>
      <c r="F90" s="744">
        <f>G90+H90+I90+J90</f>
        <v>1002</v>
      </c>
      <c r="G90" s="745">
        <v>336</v>
      </c>
      <c r="H90" s="745">
        <v>336</v>
      </c>
      <c r="I90" s="745">
        <v>206</v>
      </c>
      <c r="J90" s="746">
        <v>124</v>
      </c>
      <c r="K90" s="552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  <c r="Y90" s="500"/>
      <c r="AA90" s="286"/>
      <c r="AB90" s="286"/>
    </row>
    <row r="91" spans="1:28" s="31" customFormat="1" ht="11.25" customHeight="1" thickBot="1" x14ac:dyDescent="0.25">
      <c r="A91" s="742" t="s">
        <v>693</v>
      </c>
      <c r="B91" s="743" t="s">
        <v>692</v>
      </c>
      <c r="C91" s="699">
        <v>0</v>
      </c>
      <c r="D91" s="555"/>
      <c r="E91" s="830">
        <f>C91+D91</f>
        <v>0</v>
      </c>
      <c r="F91" s="696">
        <f>G91+H91+I91+J91</f>
        <v>0</v>
      </c>
      <c r="G91" s="698">
        <v>0</v>
      </c>
      <c r="H91" s="698">
        <v>0</v>
      </c>
      <c r="I91" s="698">
        <v>0</v>
      </c>
      <c r="J91" s="699">
        <v>0</v>
      </c>
      <c r="K91" s="560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  <c r="Y91" s="500"/>
      <c r="AA91" s="286"/>
      <c r="AB91" s="286"/>
    </row>
    <row r="92" spans="1:28" hidden="1" x14ac:dyDescent="0.2">
      <c r="A92" s="612" t="s">
        <v>691</v>
      </c>
      <c r="B92" s="613" t="s">
        <v>690</v>
      </c>
      <c r="C92" s="614"/>
      <c r="D92" s="75"/>
      <c r="E92" s="59">
        <f>C92+D92</f>
        <v>0</v>
      </c>
      <c r="F92" s="614">
        <f>G92+H92+I92+J92</f>
        <v>0</v>
      </c>
      <c r="G92" s="615"/>
      <c r="H92" s="615"/>
      <c r="I92" s="615"/>
      <c r="J92" s="61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8" s="18" customFormat="1" ht="25.5" hidden="1" x14ac:dyDescent="0.2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8" s="31" customFormat="1" ht="25.5" hidden="1" x14ac:dyDescent="0.2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8" ht="25.5" hidden="1" x14ac:dyDescent="0.2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8" ht="25.5" hidden="1" x14ac:dyDescent="0.2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8" s="18" customFormat="1" ht="25.5" hidden="1" x14ac:dyDescent="0.2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8" ht="25.5" hidden="1" x14ac:dyDescent="0.2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8" ht="25.5" hidden="1" x14ac:dyDescent="0.2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8" ht="25.5" hidden="1" x14ac:dyDescent="0.2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8" hidden="1" x14ac:dyDescent="0.2">
      <c r="A101" s="586" t="s">
        <v>673</v>
      </c>
      <c r="B101" s="587" t="s">
        <v>672</v>
      </c>
      <c r="C101" s="588"/>
      <c r="D101" s="59"/>
      <c r="E101" s="59">
        <f t="shared" si="43"/>
        <v>0</v>
      </c>
      <c r="F101" s="588">
        <f t="shared" si="44"/>
        <v>0</v>
      </c>
      <c r="G101" s="588"/>
      <c r="H101" s="588"/>
      <c r="I101" s="588"/>
      <c r="J101" s="588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8" ht="0.75" customHeight="1" x14ac:dyDescent="0.2">
      <c r="A102" s="708" t="s">
        <v>671</v>
      </c>
      <c r="B102" s="709" t="s">
        <v>670</v>
      </c>
      <c r="C102" s="695"/>
      <c r="D102" s="555"/>
      <c r="E102" s="830">
        <f t="shared" si="43"/>
        <v>0</v>
      </c>
      <c r="F102" s="749">
        <f t="shared" si="44"/>
        <v>0</v>
      </c>
      <c r="G102" s="694"/>
      <c r="H102" s="694"/>
      <c r="I102" s="694"/>
      <c r="J102" s="695"/>
      <c r="K102" s="54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  <c r="Y102" s="500"/>
      <c r="AA102" s="286"/>
      <c r="AB102" s="286"/>
    </row>
    <row r="103" spans="1:28" s="31" customFormat="1" ht="11.25" customHeight="1" x14ac:dyDescent="0.2">
      <c r="A103" s="747" t="s">
        <v>669</v>
      </c>
      <c r="B103" s="251" t="s">
        <v>668</v>
      </c>
      <c r="C103" s="748">
        <v>9760</v>
      </c>
      <c r="D103" s="551"/>
      <c r="E103" s="830">
        <f t="shared" si="43"/>
        <v>9760</v>
      </c>
      <c r="F103" s="750">
        <f t="shared" si="44"/>
        <v>9760</v>
      </c>
      <c r="G103" s="228">
        <v>2000</v>
      </c>
      <c r="H103" s="228">
        <v>2200</v>
      </c>
      <c r="I103" s="228">
        <v>2430</v>
      </c>
      <c r="J103" s="748">
        <v>3130</v>
      </c>
      <c r="K103" s="552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  <c r="Y103" s="500"/>
      <c r="Z103" s="530"/>
      <c r="AA103" s="398"/>
      <c r="AB103" s="286"/>
    </row>
    <row r="104" spans="1:28" s="31" customFormat="1" ht="13.5" thickBot="1" x14ac:dyDescent="0.25">
      <c r="A104" s="710" t="s">
        <v>667</v>
      </c>
      <c r="B104" s="690" t="s">
        <v>666</v>
      </c>
      <c r="C104" s="699">
        <v>0</v>
      </c>
      <c r="D104" s="555"/>
      <c r="E104" s="830">
        <f t="shared" si="43"/>
        <v>0</v>
      </c>
      <c r="F104" s="751">
        <f t="shared" si="44"/>
        <v>0</v>
      </c>
      <c r="G104" s="698">
        <v>0</v>
      </c>
      <c r="H104" s="698">
        <v>0</v>
      </c>
      <c r="I104" s="698">
        <v>0</v>
      </c>
      <c r="J104" s="699">
        <v>0</v>
      </c>
      <c r="K104" s="552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  <c r="Y104" s="233"/>
      <c r="AA104" s="286"/>
      <c r="AB104" s="286"/>
    </row>
    <row r="105" spans="1:28" s="8" customFormat="1" ht="51" hidden="1" x14ac:dyDescent="0.2">
      <c r="A105" s="603" t="s">
        <v>665</v>
      </c>
      <c r="B105" s="604" t="s">
        <v>664</v>
      </c>
      <c r="C105" s="605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05">
        <f t="shared" si="46"/>
        <v>0</v>
      </c>
      <c r="G105" s="605">
        <f t="shared" si="46"/>
        <v>0</v>
      </c>
      <c r="H105" s="605">
        <f t="shared" si="46"/>
        <v>0</v>
      </c>
      <c r="I105" s="605">
        <f t="shared" si="46"/>
        <v>0</v>
      </c>
      <c r="J105" s="605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8" s="18" customFormat="1" hidden="1" x14ac:dyDescent="0.2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8" hidden="1" x14ac:dyDescent="0.2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8" hidden="1" x14ac:dyDescent="0.2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8" s="18" customFormat="1" hidden="1" x14ac:dyDescent="0.2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8" hidden="1" x14ac:dyDescent="0.2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8" hidden="1" x14ac:dyDescent="0.2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8" s="18" customFormat="1" hidden="1" x14ac:dyDescent="0.2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idden="1" x14ac:dyDescent="0.2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5.5" hidden="1" x14ac:dyDescent="0.2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idden="1" x14ac:dyDescent="0.2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idden="1" x14ac:dyDescent="0.2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idden="1" x14ac:dyDescent="0.2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idden="1" x14ac:dyDescent="0.2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idden="1" x14ac:dyDescent="0.2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5.5" hidden="1" x14ac:dyDescent="0.2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idden="1" x14ac:dyDescent="0.2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idden="1" x14ac:dyDescent="0.2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idden="1" x14ac:dyDescent="0.2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5.5" hidden="1" x14ac:dyDescent="0.2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idden="1" x14ac:dyDescent="0.2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idden="1" x14ac:dyDescent="0.2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idden="1" x14ac:dyDescent="0.2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5.5" hidden="1" x14ac:dyDescent="0.2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idden="1" x14ac:dyDescent="0.2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idden="1" x14ac:dyDescent="0.2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idden="1" x14ac:dyDescent="0.2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5.5" hidden="1" x14ac:dyDescent="0.2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idden="1" x14ac:dyDescent="0.2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idden="1" x14ac:dyDescent="0.2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idden="1" x14ac:dyDescent="0.2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idden="1" x14ac:dyDescent="0.2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idden="1" x14ac:dyDescent="0.2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idden="1" x14ac:dyDescent="0.2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idden="1" x14ac:dyDescent="0.2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5.5" hidden="1" x14ac:dyDescent="0.2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idden="1" x14ac:dyDescent="0.2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idden="1" x14ac:dyDescent="0.2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idden="1" x14ac:dyDescent="0.2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8.25" hidden="1" x14ac:dyDescent="0.2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idden="1" x14ac:dyDescent="0.2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idden="1" x14ac:dyDescent="0.2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5.5" hidden="1" x14ac:dyDescent="0.2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idden="1" x14ac:dyDescent="0.2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idden="1" x14ac:dyDescent="0.2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idden="1" x14ac:dyDescent="0.2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5.5" hidden="1" x14ac:dyDescent="0.2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idden="1" x14ac:dyDescent="0.2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idden="1" x14ac:dyDescent="0.2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idden="1" x14ac:dyDescent="0.2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idden="1" x14ac:dyDescent="0.2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8.25" hidden="1" x14ac:dyDescent="0.2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5.5" hidden="1" x14ac:dyDescent="0.2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idden="1" x14ac:dyDescent="0.2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idden="1" x14ac:dyDescent="0.2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idden="1" x14ac:dyDescent="0.2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idden="1" x14ac:dyDescent="0.2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idden="1" x14ac:dyDescent="0.2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idden="1" x14ac:dyDescent="0.2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idden="1" x14ac:dyDescent="0.2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idden="1" x14ac:dyDescent="0.2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5.5" hidden="1" x14ac:dyDescent="0.2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idden="1" x14ac:dyDescent="0.2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idden="1" x14ac:dyDescent="0.2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5.5" hidden="1" x14ac:dyDescent="0.2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idden="1" x14ac:dyDescent="0.2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idden="1" x14ac:dyDescent="0.2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5.5" hidden="1" x14ac:dyDescent="0.2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idden="1" x14ac:dyDescent="0.2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idden="1" x14ac:dyDescent="0.2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5.5" hidden="1" x14ac:dyDescent="0.2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8" hidden="1" x14ac:dyDescent="0.2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8" hidden="1" x14ac:dyDescent="0.2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8" hidden="1" x14ac:dyDescent="0.2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8" s="18" customFormat="1" ht="25.5" hidden="1" x14ac:dyDescent="0.2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8" hidden="1" x14ac:dyDescent="0.2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8" hidden="1" x14ac:dyDescent="0.2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8" s="18" customFormat="1" ht="25.5" hidden="1" x14ac:dyDescent="0.2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8" hidden="1" x14ac:dyDescent="0.2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8" hidden="1" x14ac:dyDescent="0.2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8" hidden="1" x14ac:dyDescent="0.2">
      <c r="A202" s="586" t="s">
        <v>540</v>
      </c>
      <c r="B202" s="587" t="s">
        <v>539</v>
      </c>
      <c r="C202" s="588"/>
      <c r="D202" s="59"/>
      <c r="E202" s="59">
        <f>C202+D202</f>
        <v>0</v>
      </c>
      <c r="F202" s="588">
        <f>G202+H202+I202+J202</f>
        <v>0</v>
      </c>
      <c r="G202" s="588"/>
      <c r="H202" s="588"/>
      <c r="I202" s="588"/>
      <c r="J202" s="588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8" s="8" customFormat="1" x14ac:dyDescent="0.2">
      <c r="A203" s="752" t="s">
        <v>538</v>
      </c>
      <c r="B203" s="753" t="s">
        <v>537</v>
      </c>
      <c r="C203" s="754">
        <f>C205+C238+C294+C308+C312+C314+C334+C353+C408+C415+C456+C471+C474+C482+C485+C486+C501</f>
        <v>18174.080000000002</v>
      </c>
      <c r="D203" s="561">
        <f t="shared" ref="D203:X203" si="71">D205+D238+D294+D308+D312+D314+D334+D353+D408+D415+D456+D471+D474+D482+D485+D486+D501</f>
        <v>70</v>
      </c>
      <c r="E203" s="527">
        <f t="shared" si="71"/>
        <v>18244.080000000002</v>
      </c>
      <c r="F203" s="763">
        <f t="shared" si="71"/>
        <v>18244.080000000002</v>
      </c>
      <c r="G203" s="764">
        <f t="shared" si="71"/>
        <v>4059</v>
      </c>
      <c r="H203" s="764">
        <f t="shared" si="71"/>
        <v>5622.08</v>
      </c>
      <c r="I203" s="764">
        <f t="shared" si="71"/>
        <v>4200</v>
      </c>
      <c r="J203" s="754">
        <f t="shared" si="71"/>
        <v>4363</v>
      </c>
      <c r="K203" s="563">
        <f t="shared" si="71"/>
        <v>90</v>
      </c>
      <c r="L203" s="516">
        <f t="shared" si="71"/>
        <v>14040</v>
      </c>
      <c r="M203" s="516">
        <f t="shared" si="71"/>
        <v>14055</v>
      </c>
      <c r="N203" s="516">
        <f t="shared" si="71"/>
        <v>14070</v>
      </c>
      <c r="O203" s="516">
        <f t="shared" si="71"/>
        <v>47</v>
      </c>
      <c r="P203" s="516">
        <f t="shared" si="71"/>
        <v>216</v>
      </c>
      <c r="Q203" s="516">
        <f t="shared" si="71"/>
        <v>120</v>
      </c>
      <c r="R203" s="516">
        <f t="shared" si="71"/>
        <v>54</v>
      </c>
      <c r="S203" s="516">
        <f t="shared" si="71"/>
        <v>54</v>
      </c>
      <c r="T203" s="516">
        <f t="shared" si="71"/>
        <v>54</v>
      </c>
      <c r="U203" s="516">
        <f t="shared" si="71"/>
        <v>9681.08</v>
      </c>
      <c r="V203" s="516" t="e">
        <f t="shared" si="71"/>
        <v>#VALUE!</v>
      </c>
      <c r="W203" s="516">
        <f t="shared" si="71"/>
        <v>286</v>
      </c>
      <c r="X203" s="520">
        <f t="shared" si="71"/>
        <v>1310</v>
      </c>
      <c r="Y203" s="516"/>
      <c r="Z203" s="529"/>
      <c r="AA203" s="395"/>
      <c r="AB203" s="287"/>
    </row>
    <row r="204" spans="1:28" s="8" customFormat="1" x14ac:dyDescent="0.2">
      <c r="A204" s="755" t="s">
        <v>536</v>
      </c>
      <c r="B204" s="255" t="s">
        <v>535</v>
      </c>
      <c r="C204" s="756">
        <f t="shared" ref="C204:X204" si="72">C205+C238+C294+C308+C312+C315+C344+C348+C349+C350+C408+C456</f>
        <v>16725</v>
      </c>
      <c r="D204" s="561">
        <f t="shared" si="72"/>
        <v>70</v>
      </c>
      <c r="E204" s="527">
        <f t="shared" si="72"/>
        <v>16795</v>
      </c>
      <c r="F204" s="765">
        <f t="shared" si="72"/>
        <v>16795</v>
      </c>
      <c r="G204" s="536">
        <f t="shared" si="72"/>
        <v>4059</v>
      </c>
      <c r="H204" s="256">
        <f t="shared" si="72"/>
        <v>4173</v>
      </c>
      <c r="I204" s="256">
        <f t="shared" si="72"/>
        <v>4200</v>
      </c>
      <c r="J204" s="756">
        <f t="shared" si="72"/>
        <v>4363</v>
      </c>
      <c r="K204" s="564">
        <f t="shared" si="72"/>
        <v>90</v>
      </c>
      <c r="L204" s="425">
        <f t="shared" si="72"/>
        <v>14040</v>
      </c>
      <c r="M204" s="425">
        <f t="shared" si="72"/>
        <v>14055</v>
      </c>
      <c r="N204" s="425">
        <f t="shared" si="72"/>
        <v>14070</v>
      </c>
      <c r="O204" s="425">
        <f t="shared" si="72"/>
        <v>48</v>
      </c>
      <c r="P204" s="425">
        <f t="shared" si="72"/>
        <v>216</v>
      </c>
      <c r="Q204" s="425">
        <f t="shared" si="72"/>
        <v>120</v>
      </c>
      <c r="R204" s="425">
        <f t="shared" si="72"/>
        <v>54</v>
      </c>
      <c r="S204" s="425">
        <f t="shared" si="72"/>
        <v>54</v>
      </c>
      <c r="T204" s="425">
        <f t="shared" si="72"/>
        <v>54</v>
      </c>
      <c r="U204" s="425">
        <f t="shared" si="72"/>
        <v>8232</v>
      </c>
      <c r="V204" s="425" t="e">
        <f t="shared" si="72"/>
        <v>#VALUE!</v>
      </c>
      <c r="W204" s="425">
        <f t="shared" si="72"/>
        <v>286</v>
      </c>
      <c r="X204" s="521">
        <f t="shared" si="72"/>
        <v>1310</v>
      </c>
      <c r="Y204" s="425"/>
      <c r="AA204" s="287"/>
      <c r="AB204" s="287"/>
    </row>
    <row r="205" spans="1:28" s="8" customFormat="1" x14ac:dyDescent="0.2">
      <c r="A205" s="755" t="s">
        <v>534</v>
      </c>
      <c r="B205" s="37" t="s">
        <v>533</v>
      </c>
      <c r="C205" s="757">
        <f t="shared" ref="C205:X205" si="73">C206+C222+C230</f>
        <v>13388</v>
      </c>
      <c r="D205" s="561">
        <f t="shared" si="73"/>
        <v>0</v>
      </c>
      <c r="E205" s="413">
        <f t="shared" si="73"/>
        <v>13388</v>
      </c>
      <c r="F205" s="766">
        <f t="shared" si="73"/>
        <v>13388</v>
      </c>
      <c r="G205" s="36">
        <f t="shared" si="73"/>
        <v>3138</v>
      </c>
      <c r="H205" s="256">
        <f t="shared" si="73"/>
        <v>3278</v>
      </c>
      <c r="I205" s="256">
        <f t="shared" si="73"/>
        <v>3474</v>
      </c>
      <c r="J205" s="756">
        <f t="shared" si="73"/>
        <v>3498</v>
      </c>
      <c r="K205" s="565">
        <f t="shared" si="73"/>
        <v>90</v>
      </c>
      <c r="L205" s="11">
        <f t="shared" si="73"/>
        <v>10675</v>
      </c>
      <c r="M205" s="11">
        <f t="shared" si="73"/>
        <v>10680</v>
      </c>
      <c r="N205" s="11">
        <f t="shared" si="73"/>
        <v>10685</v>
      </c>
      <c r="O205" s="11">
        <f t="shared" si="73"/>
        <v>15</v>
      </c>
      <c r="P205" s="11">
        <f t="shared" si="73"/>
        <v>192</v>
      </c>
      <c r="Q205" s="11">
        <f t="shared" si="73"/>
        <v>48</v>
      </c>
      <c r="R205" s="11">
        <f t="shared" si="73"/>
        <v>48</v>
      </c>
      <c r="S205" s="11">
        <f t="shared" si="73"/>
        <v>48</v>
      </c>
      <c r="T205" s="11">
        <f t="shared" si="73"/>
        <v>48</v>
      </c>
      <c r="U205" s="11">
        <f t="shared" si="73"/>
        <v>6416</v>
      </c>
      <c r="V205" s="11">
        <f t="shared" si="73"/>
        <v>0</v>
      </c>
      <c r="W205" s="11">
        <f t="shared" si="73"/>
        <v>286</v>
      </c>
      <c r="X205" s="522">
        <f t="shared" si="73"/>
        <v>1310</v>
      </c>
      <c r="Y205" s="11"/>
      <c r="AA205" s="287"/>
      <c r="AB205" s="287"/>
    </row>
    <row r="206" spans="1:28" s="18" customFormat="1" ht="12.75" customHeight="1" x14ac:dyDescent="0.2">
      <c r="A206" s="758" t="s">
        <v>532</v>
      </c>
      <c r="B206" s="43" t="s">
        <v>531</v>
      </c>
      <c r="C206" s="759">
        <f t="shared" ref="C206:X206" si="74">C207+C213+C208+C209+C210+C211+C212+C214+C215+C216+C217+C218+C220+C219+C221</f>
        <v>12938</v>
      </c>
      <c r="D206" s="558">
        <f t="shared" si="74"/>
        <v>0</v>
      </c>
      <c r="E206" s="831">
        <f t="shared" si="74"/>
        <v>12938</v>
      </c>
      <c r="F206" s="767">
        <f t="shared" si="74"/>
        <v>12938</v>
      </c>
      <c r="G206" s="52">
        <f t="shared" si="74"/>
        <v>3068</v>
      </c>
      <c r="H206" s="141">
        <f t="shared" si="74"/>
        <v>3048</v>
      </c>
      <c r="I206" s="141">
        <f t="shared" si="74"/>
        <v>3404</v>
      </c>
      <c r="J206" s="726">
        <f t="shared" si="74"/>
        <v>3418</v>
      </c>
      <c r="K206" s="566">
        <f t="shared" si="74"/>
        <v>90</v>
      </c>
      <c r="L206" s="52">
        <f t="shared" si="74"/>
        <v>10675</v>
      </c>
      <c r="M206" s="52">
        <f t="shared" si="74"/>
        <v>10680</v>
      </c>
      <c r="N206" s="52">
        <f t="shared" si="74"/>
        <v>10685</v>
      </c>
      <c r="O206" s="52">
        <f t="shared" si="74"/>
        <v>15</v>
      </c>
      <c r="P206" s="52">
        <f t="shared" si="74"/>
        <v>192</v>
      </c>
      <c r="Q206" s="52">
        <f t="shared" si="74"/>
        <v>48</v>
      </c>
      <c r="R206" s="52">
        <f t="shared" si="74"/>
        <v>48</v>
      </c>
      <c r="S206" s="52">
        <f t="shared" si="74"/>
        <v>48</v>
      </c>
      <c r="T206" s="52">
        <f t="shared" si="74"/>
        <v>48</v>
      </c>
      <c r="U206" s="52">
        <f t="shared" si="74"/>
        <v>6116</v>
      </c>
      <c r="V206" s="52">
        <f t="shared" si="74"/>
        <v>0</v>
      </c>
      <c r="W206" s="52">
        <f t="shared" si="74"/>
        <v>286</v>
      </c>
      <c r="X206" s="416">
        <f t="shared" si="74"/>
        <v>1310</v>
      </c>
      <c r="Y206" s="52"/>
      <c r="AA206" s="537"/>
      <c r="AB206" s="537"/>
    </row>
    <row r="207" spans="1:28" s="31" customFormat="1" ht="13.5" thickBot="1" x14ac:dyDescent="0.25">
      <c r="A207" s="760" t="s">
        <v>530</v>
      </c>
      <c r="B207" s="761" t="s">
        <v>529</v>
      </c>
      <c r="C207" s="762">
        <v>8860</v>
      </c>
      <c r="D207" s="562"/>
      <c r="E207" s="832">
        <f t="shared" ref="E207:E221" si="75">C207+D207</f>
        <v>8860</v>
      </c>
      <c r="F207" s="768">
        <f t="shared" ref="F207:F221" si="76">G207+H207+I207+J207</f>
        <v>8860</v>
      </c>
      <c r="G207" s="769">
        <v>2000</v>
      </c>
      <c r="H207" s="769">
        <v>2100</v>
      </c>
      <c r="I207" s="769">
        <v>2350</v>
      </c>
      <c r="J207" s="770">
        <v>2410</v>
      </c>
      <c r="K207" s="567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ref="P207" si="77">Q207+R207+S207+T207</f>
        <v>0</v>
      </c>
      <c r="Q207" s="231"/>
      <c r="R207" s="231"/>
      <c r="S207" s="231"/>
      <c r="T207" s="478"/>
      <c r="U207" s="405">
        <f t="shared" ref="U207" si="78">G207+H207</f>
        <v>4100</v>
      </c>
      <c r="V207" s="485">
        <v>100</v>
      </c>
      <c r="W207" s="456">
        <v>270</v>
      </c>
      <c r="X207" s="523">
        <v>1100</v>
      </c>
      <c r="Y207" s="500"/>
      <c r="Z207" s="530"/>
      <c r="AA207" s="398"/>
      <c r="AB207" s="286"/>
    </row>
    <row r="208" spans="1:28" hidden="1" x14ac:dyDescent="0.2">
      <c r="A208" s="616" t="s">
        <v>528</v>
      </c>
      <c r="B208" s="617" t="s">
        <v>527</v>
      </c>
      <c r="C208" s="618"/>
      <c r="D208" s="15"/>
      <c r="E208" s="15">
        <f t="shared" si="75"/>
        <v>0</v>
      </c>
      <c r="F208" s="618">
        <f t="shared" si="76"/>
        <v>0</v>
      </c>
      <c r="G208" s="618"/>
      <c r="H208" s="618"/>
      <c r="I208" s="618"/>
      <c r="J208" s="618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8" x14ac:dyDescent="0.2">
      <c r="A209" s="771" t="s">
        <v>526</v>
      </c>
      <c r="B209" s="772" t="s">
        <v>525</v>
      </c>
      <c r="C209" s="773">
        <v>800</v>
      </c>
      <c r="D209" s="562"/>
      <c r="E209" s="832">
        <f t="shared" si="75"/>
        <v>800</v>
      </c>
      <c r="F209" s="774">
        <f t="shared" si="76"/>
        <v>800</v>
      </c>
      <c r="G209" s="775">
        <v>200</v>
      </c>
      <c r="H209" s="775">
        <v>200</v>
      </c>
      <c r="I209" s="775">
        <v>200</v>
      </c>
      <c r="J209" s="773">
        <v>200</v>
      </c>
      <c r="K209" s="568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79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523">
        <v>50</v>
      </c>
      <c r="Y209" s="499"/>
      <c r="AA209" s="286"/>
      <c r="AB209" s="286"/>
    </row>
    <row r="210" spans="1:28" ht="13.5" thickBot="1" x14ac:dyDescent="0.25">
      <c r="A210" s="760" t="s">
        <v>524</v>
      </c>
      <c r="B210" s="761" t="s">
        <v>523</v>
      </c>
      <c r="C210" s="770">
        <v>1860</v>
      </c>
      <c r="D210" s="562"/>
      <c r="E210" s="832">
        <f t="shared" si="75"/>
        <v>1860</v>
      </c>
      <c r="F210" s="768">
        <f t="shared" si="76"/>
        <v>1860</v>
      </c>
      <c r="G210" s="769">
        <v>480</v>
      </c>
      <c r="H210" s="769">
        <v>440</v>
      </c>
      <c r="I210" s="769">
        <v>480</v>
      </c>
      <c r="J210" s="770">
        <v>460</v>
      </c>
      <c r="K210" s="568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79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523">
        <v>160</v>
      </c>
      <c r="Y210" s="499"/>
      <c r="AA210" s="286"/>
      <c r="AB210" s="286"/>
    </row>
    <row r="211" spans="1:28" hidden="1" x14ac:dyDescent="0.2">
      <c r="A211" s="619" t="s">
        <v>522</v>
      </c>
      <c r="B211" s="620" t="s">
        <v>521</v>
      </c>
      <c r="C211" s="621"/>
      <c r="D211" s="15"/>
      <c r="E211" s="15">
        <f t="shared" si="75"/>
        <v>0</v>
      </c>
      <c r="F211" s="621">
        <f t="shared" si="76"/>
        <v>0</v>
      </c>
      <c r="G211" s="621"/>
      <c r="H211" s="621"/>
      <c r="I211" s="621"/>
      <c r="J211" s="621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8" hidden="1" x14ac:dyDescent="0.2">
      <c r="A212" s="17" t="s">
        <v>520</v>
      </c>
      <c r="B212" s="16" t="s">
        <v>519</v>
      </c>
      <c r="C212" s="15"/>
      <c r="D212" s="15"/>
      <c r="E212" s="15">
        <f t="shared" si="75"/>
        <v>0</v>
      </c>
      <c r="F212" s="15">
        <f t="shared" si="76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28" hidden="1" x14ac:dyDescent="0.2">
      <c r="A213" s="17" t="s">
        <v>518</v>
      </c>
      <c r="B213" s="53" t="s">
        <v>517</v>
      </c>
      <c r="C213" s="15"/>
      <c r="D213" s="15"/>
      <c r="E213" s="15">
        <f t="shared" si="75"/>
        <v>0</v>
      </c>
      <c r="F213" s="15">
        <f t="shared" si="76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28" hidden="1" x14ac:dyDescent="0.2">
      <c r="A214" s="591" t="s">
        <v>516</v>
      </c>
      <c r="B214" s="592" t="s">
        <v>515</v>
      </c>
      <c r="C214" s="593"/>
      <c r="D214" s="15"/>
      <c r="E214" s="15">
        <f t="shared" si="75"/>
        <v>0</v>
      </c>
      <c r="F214" s="593">
        <f t="shared" si="76"/>
        <v>0</v>
      </c>
      <c r="G214" s="593"/>
      <c r="H214" s="593"/>
      <c r="I214" s="593"/>
      <c r="J214" s="593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28" s="31" customFormat="1" ht="13.5" thickBot="1" x14ac:dyDescent="0.25">
      <c r="A215" s="776" t="s">
        <v>514</v>
      </c>
      <c r="B215" s="777" t="s">
        <v>513</v>
      </c>
      <c r="C215" s="778">
        <v>600</v>
      </c>
      <c r="D215" s="562"/>
      <c r="E215" s="832">
        <f t="shared" si="75"/>
        <v>600</v>
      </c>
      <c r="F215" s="779">
        <f t="shared" si="76"/>
        <v>600</v>
      </c>
      <c r="G215" s="780">
        <v>150</v>
      </c>
      <c r="H215" s="780">
        <v>150</v>
      </c>
      <c r="I215" s="780">
        <v>150</v>
      </c>
      <c r="J215" s="778">
        <v>150</v>
      </c>
      <c r="K215" s="567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524"/>
      <c r="Y215" s="500"/>
      <c r="AA215" s="286"/>
      <c r="AB215" s="286"/>
    </row>
    <row r="216" spans="1:28" s="31" customFormat="1" hidden="1" x14ac:dyDescent="0.2">
      <c r="A216" s="622" t="s">
        <v>512</v>
      </c>
      <c r="B216" s="623" t="s">
        <v>511</v>
      </c>
      <c r="C216" s="624"/>
      <c r="D216" s="28"/>
      <c r="E216" s="28">
        <f t="shared" si="75"/>
        <v>0</v>
      </c>
      <c r="F216" s="624">
        <f t="shared" si="76"/>
        <v>0</v>
      </c>
      <c r="G216" s="624"/>
      <c r="H216" s="624"/>
      <c r="I216" s="624"/>
      <c r="J216" s="624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28" s="31" customFormat="1" hidden="1" x14ac:dyDescent="0.2">
      <c r="A217" s="30" t="s">
        <v>510</v>
      </c>
      <c r="B217" s="29" t="s">
        <v>509</v>
      </c>
      <c r="C217" s="28"/>
      <c r="D217" s="28"/>
      <c r="E217" s="28">
        <f t="shared" si="75"/>
        <v>0</v>
      </c>
      <c r="F217" s="28">
        <f t="shared" si="76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28" s="31" customFormat="1" hidden="1" x14ac:dyDescent="0.2">
      <c r="A218" s="594" t="s">
        <v>508</v>
      </c>
      <c r="B218" s="595" t="s">
        <v>507</v>
      </c>
      <c r="C218" s="596"/>
      <c r="D218" s="28"/>
      <c r="E218" s="28">
        <f t="shared" si="75"/>
        <v>0</v>
      </c>
      <c r="F218" s="596">
        <f t="shared" si="76"/>
        <v>0</v>
      </c>
      <c r="G218" s="596"/>
      <c r="H218" s="596"/>
      <c r="I218" s="596"/>
      <c r="J218" s="596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28" s="31" customFormat="1" x14ac:dyDescent="0.2">
      <c r="A219" s="771" t="s">
        <v>506</v>
      </c>
      <c r="B219" s="781" t="s">
        <v>505</v>
      </c>
      <c r="C219" s="773">
        <v>360</v>
      </c>
      <c r="D219" s="562"/>
      <c r="E219" s="832">
        <f t="shared" si="75"/>
        <v>360</v>
      </c>
      <c r="F219" s="774">
        <f t="shared" si="76"/>
        <v>360</v>
      </c>
      <c r="G219" s="775">
        <v>90</v>
      </c>
      <c r="H219" s="775">
        <v>90</v>
      </c>
      <c r="I219" s="775">
        <v>90</v>
      </c>
      <c r="J219" s="773">
        <v>90</v>
      </c>
      <c r="K219" s="569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524"/>
      <c r="Y219" s="500"/>
      <c r="AA219" s="286"/>
      <c r="AB219" s="286"/>
    </row>
    <row r="220" spans="1:28" s="31" customFormat="1" x14ac:dyDescent="0.2">
      <c r="A220" s="782" t="s">
        <v>504</v>
      </c>
      <c r="B220" s="138" t="s">
        <v>503</v>
      </c>
      <c r="C220" s="783">
        <v>0</v>
      </c>
      <c r="D220" s="562"/>
      <c r="E220" s="832">
        <f t="shared" si="75"/>
        <v>0</v>
      </c>
      <c r="F220" s="786">
        <f t="shared" si="76"/>
        <v>0</v>
      </c>
      <c r="G220" s="137">
        <v>0</v>
      </c>
      <c r="H220" s="137">
        <v>0</v>
      </c>
      <c r="I220" s="137">
        <v>0</v>
      </c>
      <c r="J220" s="783">
        <v>0</v>
      </c>
      <c r="K220" s="567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0">Q220+R220+S220+T220</f>
        <v>0</v>
      </c>
      <c r="Q220" s="404"/>
      <c r="R220" s="398"/>
      <c r="S220" s="398"/>
      <c r="T220" s="478"/>
      <c r="U220" s="233"/>
      <c r="V220" s="487"/>
      <c r="W220" s="315"/>
      <c r="X220" s="524"/>
      <c r="Y220" s="233"/>
      <c r="AA220" s="286"/>
      <c r="AB220" s="286"/>
    </row>
    <row r="221" spans="1:28" s="31" customFormat="1" x14ac:dyDescent="0.2">
      <c r="A221" s="782" t="s">
        <v>502</v>
      </c>
      <c r="B221" s="136" t="s">
        <v>501</v>
      </c>
      <c r="C221" s="783">
        <v>458</v>
      </c>
      <c r="D221" s="562"/>
      <c r="E221" s="832">
        <f t="shared" si="75"/>
        <v>458</v>
      </c>
      <c r="F221" s="786">
        <f t="shared" si="76"/>
        <v>458</v>
      </c>
      <c r="G221" s="137">
        <v>148</v>
      </c>
      <c r="H221" s="137">
        <v>68</v>
      </c>
      <c r="I221" s="137">
        <v>134</v>
      </c>
      <c r="J221" s="783">
        <v>108</v>
      </c>
      <c r="K221" s="567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0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524"/>
      <c r="Y221" s="500"/>
      <c r="Z221" s="530"/>
      <c r="AA221" s="398"/>
      <c r="AB221" s="286"/>
    </row>
    <row r="222" spans="1:28" s="18" customFormat="1" ht="13.5" thickBot="1" x14ac:dyDescent="0.25">
      <c r="A222" s="784" t="s">
        <v>500</v>
      </c>
      <c r="B222" s="785" t="s">
        <v>499</v>
      </c>
      <c r="C222" s="729">
        <f t="shared" ref="C222:N222" si="81">C223+C224+C225+C226+C227+C228+C229</f>
        <v>165</v>
      </c>
      <c r="D222" s="558">
        <f t="shared" si="81"/>
        <v>0</v>
      </c>
      <c r="E222" s="528">
        <f t="shared" si="81"/>
        <v>165</v>
      </c>
      <c r="F222" s="734">
        <f t="shared" si="81"/>
        <v>165</v>
      </c>
      <c r="G222" s="735">
        <f t="shared" si="81"/>
        <v>0</v>
      </c>
      <c r="H222" s="735">
        <f t="shared" si="81"/>
        <v>165</v>
      </c>
      <c r="I222" s="735">
        <f t="shared" si="81"/>
        <v>0</v>
      </c>
      <c r="J222" s="729">
        <f t="shared" si="81"/>
        <v>0</v>
      </c>
      <c r="K222" s="570">
        <f t="shared" si="81"/>
        <v>0</v>
      </c>
      <c r="L222" s="42">
        <f t="shared" si="81"/>
        <v>0</v>
      </c>
      <c r="M222" s="42">
        <f t="shared" si="81"/>
        <v>0</v>
      </c>
      <c r="N222" s="42">
        <f t="shared" si="81"/>
        <v>0</v>
      </c>
      <c r="O222" s="19"/>
      <c r="P222" s="86">
        <f t="shared" si="80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525"/>
      <c r="Y222" s="406"/>
      <c r="AA222" s="537"/>
      <c r="AB222" s="537"/>
    </row>
    <row r="223" spans="1:28" hidden="1" x14ac:dyDescent="0.2">
      <c r="A223" s="619" t="s">
        <v>498</v>
      </c>
      <c r="B223" s="620" t="s">
        <v>497</v>
      </c>
      <c r="C223" s="621"/>
      <c r="D223" s="15"/>
      <c r="E223" s="15">
        <f t="shared" ref="E223:E229" si="82">C223+D223</f>
        <v>0</v>
      </c>
      <c r="F223" s="621">
        <f t="shared" ref="F223:F229" si="83">G223+H223+I223+J223</f>
        <v>0</v>
      </c>
      <c r="G223" s="621"/>
      <c r="H223" s="621"/>
      <c r="I223" s="621"/>
      <c r="J223" s="621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8" hidden="1" x14ac:dyDescent="0.2">
      <c r="A224" s="17" t="s">
        <v>496</v>
      </c>
      <c r="B224" s="16" t="s">
        <v>495</v>
      </c>
      <c r="C224" s="15"/>
      <c r="D224" s="15"/>
      <c r="E224" s="15">
        <f t="shared" si="82"/>
        <v>0</v>
      </c>
      <c r="F224" s="15">
        <f t="shared" si="8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8" hidden="1" x14ac:dyDescent="0.2">
      <c r="A225" s="17" t="s">
        <v>494</v>
      </c>
      <c r="B225" s="16" t="s">
        <v>493</v>
      </c>
      <c r="C225" s="15"/>
      <c r="D225" s="15"/>
      <c r="E225" s="15">
        <f t="shared" si="82"/>
        <v>0</v>
      </c>
      <c r="F225" s="15">
        <f t="shared" si="83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8" hidden="1" x14ac:dyDescent="0.2">
      <c r="A226" s="17" t="s">
        <v>492</v>
      </c>
      <c r="B226" s="16" t="s">
        <v>491</v>
      </c>
      <c r="C226" s="15"/>
      <c r="D226" s="15"/>
      <c r="E226" s="15">
        <f t="shared" si="82"/>
        <v>0</v>
      </c>
      <c r="F226" s="15">
        <f t="shared" si="83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8" hidden="1" x14ac:dyDescent="0.2">
      <c r="A227" s="591" t="s">
        <v>490</v>
      </c>
      <c r="B227" s="592" t="s">
        <v>489</v>
      </c>
      <c r="C227" s="593"/>
      <c r="D227" s="15"/>
      <c r="E227" s="15">
        <f t="shared" si="82"/>
        <v>0</v>
      </c>
      <c r="F227" s="593">
        <f t="shared" si="83"/>
        <v>0</v>
      </c>
      <c r="G227" s="593"/>
      <c r="H227" s="593"/>
      <c r="I227" s="593"/>
      <c r="J227" s="593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8" ht="13.5" thickBot="1" x14ac:dyDescent="0.25">
      <c r="A228" s="776" t="s">
        <v>488</v>
      </c>
      <c r="B228" s="777" t="s">
        <v>487</v>
      </c>
      <c r="C228" s="778">
        <v>165</v>
      </c>
      <c r="D228" s="571"/>
      <c r="E228" s="832">
        <f t="shared" si="82"/>
        <v>165</v>
      </c>
      <c r="F228" s="779">
        <f t="shared" si="83"/>
        <v>165</v>
      </c>
      <c r="G228" s="780">
        <v>0</v>
      </c>
      <c r="H228" s="780">
        <v>165</v>
      </c>
      <c r="I228" s="780">
        <v>0</v>
      </c>
      <c r="J228" s="778">
        <v>0</v>
      </c>
      <c r="K228" s="568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526" t="s">
        <v>958</v>
      </c>
      <c r="Y228" s="499"/>
      <c r="AA228" s="286"/>
      <c r="AB228" s="286"/>
    </row>
    <row r="229" spans="1:28" hidden="1" x14ac:dyDescent="0.2">
      <c r="A229" s="616" t="s">
        <v>486</v>
      </c>
      <c r="B229" s="617" t="s">
        <v>485</v>
      </c>
      <c r="C229" s="618"/>
      <c r="D229" s="15"/>
      <c r="E229" s="15">
        <f t="shared" si="82"/>
        <v>0</v>
      </c>
      <c r="F229" s="618">
        <f t="shared" si="83"/>
        <v>0</v>
      </c>
      <c r="G229" s="618"/>
      <c r="H229" s="618"/>
      <c r="I229" s="618"/>
      <c r="J229" s="618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8" s="18" customFormat="1" ht="13.5" thickBot="1" x14ac:dyDescent="0.25">
      <c r="A230" s="787" t="s">
        <v>484</v>
      </c>
      <c r="B230" s="788" t="s">
        <v>483</v>
      </c>
      <c r="C230" s="789">
        <f t="shared" ref="C230:N230" si="84">C231+C232+C233+C234+C236+C235+C237</f>
        <v>285</v>
      </c>
      <c r="D230" s="558">
        <f t="shared" si="84"/>
        <v>0</v>
      </c>
      <c r="E230" s="528">
        <f t="shared" si="84"/>
        <v>285</v>
      </c>
      <c r="F230" s="790">
        <f t="shared" si="84"/>
        <v>285</v>
      </c>
      <c r="G230" s="791">
        <f t="shared" si="84"/>
        <v>70</v>
      </c>
      <c r="H230" s="791">
        <f t="shared" si="84"/>
        <v>65</v>
      </c>
      <c r="I230" s="791">
        <f t="shared" si="84"/>
        <v>70</v>
      </c>
      <c r="J230" s="789">
        <f t="shared" si="84"/>
        <v>80</v>
      </c>
      <c r="K230" s="570">
        <f t="shared" si="84"/>
        <v>0</v>
      </c>
      <c r="L230" s="42">
        <f t="shared" si="84"/>
        <v>0</v>
      </c>
      <c r="M230" s="42">
        <f t="shared" si="84"/>
        <v>0</v>
      </c>
      <c r="N230" s="42">
        <f t="shared" si="84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525"/>
      <c r="Y230" s="406"/>
      <c r="AA230" s="537"/>
      <c r="AB230" s="537"/>
    </row>
    <row r="231" spans="1:28" hidden="1" x14ac:dyDescent="0.2">
      <c r="A231" s="625" t="s">
        <v>482</v>
      </c>
      <c r="B231" s="626" t="s">
        <v>481</v>
      </c>
      <c r="C231" s="624"/>
      <c r="D231" s="28"/>
      <c r="E231" s="48">
        <f t="shared" ref="E231:E237" si="85">C231+D231</f>
        <v>0</v>
      </c>
      <c r="F231" s="627">
        <f t="shared" ref="F231:F237" si="86">G231+H231+I231+J231</f>
        <v>0</v>
      </c>
      <c r="G231" s="627"/>
      <c r="H231" s="627"/>
      <c r="I231" s="627"/>
      <c r="J231" s="627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8" hidden="1" x14ac:dyDescent="0.2">
      <c r="A232" s="51" t="s">
        <v>480</v>
      </c>
      <c r="B232" s="50" t="s">
        <v>479</v>
      </c>
      <c r="C232" s="28"/>
      <c r="D232" s="28"/>
      <c r="E232" s="48">
        <f t="shared" si="85"/>
        <v>0</v>
      </c>
      <c r="F232" s="48">
        <f t="shared" si="86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8" hidden="1" x14ac:dyDescent="0.2">
      <c r="A233" s="51" t="s">
        <v>478</v>
      </c>
      <c r="B233" s="50" t="s">
        <v>477</v>
      </c>
      <c r="C233" s="28"/>
      <c r="D233" s="28"/>
      <c r="E233" s="48">
        <f t="shared" si="85"/>
        <v>0</v>
      </c>
      <c r="F233" s="48">
        <f t="shared" si="86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8" hidden="1" x14ac:dyDescent="0.2">
      <c r="A234" s="51" t="s">
        <v>476</v>
      </c>
      <c r="B234" s="50" t="s">
        <v>475</v>
      </c>
      <c r="C234" s="28"/>
      <c r="D234" s="28"/>
      <c r="E234" s="48">
        <f t="shared" si="85"/>
        <v>0</v>
      </c>
      <c r="F234" s="48">
        <f t="shared" si="86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8" hidden="1" x14ac:dyDescent="0.2">
      <c r="A235" s="597" t="s">
        <v>474</v>
      </c>
      <c r="B235" s="598" t="s">
        <v>473</v>
      </c>
      <c r="C235" s="596"/>
      <c r="D235" s="28"/>
      <c r="E235" s="48">
        <f t="shared" si="85"/>
        <v>0</v>
      </c>
      <c r="F235" s="599">
        <f t="shared" si="86"/>
        <v>0</v>
      </c>
      <c r="G235" s="599"/>
      <c r="H235" s="599"/>
      <c r="I235" s="599"/>
      <c r="J235" s="599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8" ht="13.5" thickBot="1" x14ac:dyDescent="0.25">
      <c r="A236" s="776" t="s">
        <v>472</v>
      </c>
      <c r="B236" s="792" t="s">
        <v>471</v>
      </c>
      <c r="C236" s="778">
        <v>285</v>
      </c>
      <c r="D236" s="562"/>
      <c r="E236" s="832">
        <f t="shared" si="85"/>
        <v>285</v>
      </c>
      <c r="F236" s="779">
        <f t="shared" si="86"/>
        <v>285</v>
      </c>
      <c r="G236" s="780">
        <v>70</v>
      </c>
      <c r="H236" s="780">
        <v>65</v>
      </c>
      <c r="I236" s="780">
        <v>70</v>
      </c>
      <c r="J236" s="778">
        <v>80</v>
      </c>
      <c r="K236" s="568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523">
        <v>30</v>
      </c>
      <c r="Y236" s="499"/>
      <c r="AA236" s="286"/>
      <c r="AB236" s="286"/>
    </row>
    <row r="237" spans="1:28" hidden="1" x14ac:dyDescent="0.2">
      <c r="A237" s="616" t="s">
        <v>470</v>
      </c>
      <c r="B237" s="628" t="s">
        <v>469</v>
      </c>
      <c r="C237" s="618"/>
      <c r="D237" s="15"/>
      <c r="E237" s="15">
        <f t="shared" si="85"/>
        <v>0</v>
      </c>
      <c r="F237" s="618">
        <f t="shared" si="86"/>
        <v>0</v>
      </c>
      <c r="G237" s="618"/>
      <c r="H237" s="618"/>
      <c r="I237" s="618"/>
      <c r="J237" s="618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8" s="8" customFormat="1" ht="12" customHeight="1" x14ac:dyDescent="0.2">
      <c r="A238" s="752" t="s">
        <v>468</v>
      </c>
      <c r="B238" s="793" t="s">
        <v>467</v>
      </c>
      <c r="C238" s="794">
        <f t="shared" ref="C238:X238" si="87">C239+C250+C251+C254+C259+C263+C266+C267+C268+C269+C270+C271+C272+C273+C274+C275+C276+C277+C278+C279+C280+C283+C284+C285</f>
        <v>3209</v>
      </c>
      <c r="D238" s="561">
        <f t="shared" si="87"/>
        <v>70</v>
      </c>
      <c r="E238" s="527">
        <f t="shared" si="87"/>
        <v>3279</v>
      </c>
      <c r="F238" s="763">
        <f t="shared" si="87"/>
        <v>3279</v>
      </c>
      <c r="G238" s="764">
        <f t="shared" si="87"/>
        <v>889</v>
      </c>
      <c r="H238" s="764">
        <f t="shared" si="87"/>
        <v>863</v>
      </c>
      <c r="I238" s="764">
        <f t="shared" si="87"/>
        <v>694</v>
      </c>
      <c r="J238" s="754">
        <f t="shared" si="87"/>
        <v>833</v>
      </c>
      <c r="K238" s="561">
        <f t="shared" si="87"/>
        <v>0</v>
      </c>
      <c r="L238" s="256">
        <f t="shared" si="87"/>
        <v>3235</v>
      </c>
      <c r="M238" s="256">
        <f t="shared" si="87"/>
        <v>3240</v>
      </c>
      <c r="N238" s="256">
        <f t="shared" si="87"/>
        <v>3245</v>
      </c>
      <c r="O238" s="256">
        <f t="shared" si="87"/>
        <v>30</v>
      </c>
      <c r="P238" s="256">
        <f t="shared" si="87"/>
        <v>24</v>
      </c>
      <c r="Q238" s="256">
        <f t="shared" si="87"/>
        <v>72</v>
      </c>
      <c r="R238" s="256">
        <f t="shared" si="87"/>
        <v>6</v>
      </c>
      <c r="S238" s="256">
        <f t="shared" si="87"/>
        <v>6</v>
      </c>
      <c r="T238" s="256">
        <f t="shared" si="87"/>
        <v>6</v>
      </c>
      <c r="U238" s="256">
        <f t="shared" si="87"/>
        <v>1752</v>
      </c>
      <c r="V238" s="256" t="e">
        <f t="shared" si="87"/>
        <v>#VALUE!</v>
      </c>
      <c r="W238" s="256">
        <f t="shared" si="87"/>
        <v>0</v>
      </c>
      <c r="X238" s="527">
        <f t="shared" si="87"/>
        <v>0</v>
      </c>
      <c r="Y238" s="256"/>
      <c r="Z238" s="510"/>
      <c r="AA238" s="287"/>
      <c r="AB238" s="287"/>
    </row>
    <row r="239" spans="1:28" s="18" customFormat="1" x14ac:dyDescent="0.2">
      <c r="A239" s="758" t="s">
        <v>466</v>
      </c>
      <c r="B239" s="43" t="s">
        <v>465</v>
      </c>
      <c r="C239" s="759">
        <f t="shared" ref="C239:X239" si="88">C240+C241+C242+C243+C244+C245+C246+C247+C248+C249</f>
        <v>1490</v>
      </c>
      <c r="D239" s="558">
        <f t="shared" si="88"/>
        <v>50</v>
      </c>
      <c r="E239" s="528">
        <f t="shared" si="88"/>
        <v>1540</v>
      </c>
      <c r="F239" s="732">
        <f t="shared" si="88"/>
        <v>1540</v>
      </c>
      <c r="G239" s="141">
        <f t="shared" si="88"/>
        <v>415</v>
      </c>
      <c r="H239" s="141">
        <f t="shared" si="88"/>
        <v>412</v>
      </c>
      <c r="I239" s="141">
        <f t="shared" si="88"/>
        <v>317</v>
      </c>
      <c r="J239" s="726">
        <f t="shared" si="88"/>
        <v>396</v>
      </c>
      <c r="K239" s="558">
        <f t="shared" si="88"/>
        <v>0</v>
      </c>
      <c r="L239" s="141">
        <f t="shared" si="88"/>
        <v>3235</v>
      </c>
      <c r="M239" s="141">
        <f t="shared" si="88"/>
        <v>3240</v>
      </c>
      <c r="N239" s="141">
        <f t="shared" si="88"/>
        <v>3245</v>
      </c>
      <c r="O239" s="141">
        <f t="shared" si="88"/>
        <v>9</v>
      </c>
      <c r="P239" s="141">
        <f t="shared" si="88"/>
        <v>24</v>
      </c>
      <c r="Q239" s="141">
        <f t="shared" si="88"/>
        <v>9</v>
      </c>
      <c r="R239" s="141">
        <f t="shared" si="88"/>
        <v>6</v>
      </c>
      <c r="S239" s="141">
        <f t="shared" si="88"/>
        <v>6</v>
      </c>
      <c r="T239" s="141">
        <f t="shared" si="88"/>
        <v>6</v>
      </c>
      <c r="U239" s="141">
        <f t="shared" si="88"/>
        <v>827</v>
      </c>
      <c r="V239" s="141" t="e">
        <f t="shared" si="88"/>
        <v>#VALUE!</v>
      </c>
      <c r="W239" s="141">
        <f t="shared" si="88"/>
        <v>0</v>
      </c>
      <c r="X239" s="528">
        <f t="shared" si="88"/>
        <v>0</v>
      </c>
      <c r="Y239" s="141"/>
      <c r="AA239" s="537"/>
      <c r="AB239" s="537"/>
    </row>
    <row r="240" spans="1:28" s="31" customFormat="1" x14ac:dyDescent="0.2">
      <c r="A240" s="795" t="s">
        <v>464</v>
      </c>
      <c r="B240" s="50" t="s">
        <v>463</v>
      </c>
      <c r="C240" s="796">
        <v>30</v>
      </c>
      <c r="D240" s="561"/>
      <c r="E240" s="832">
        <f t="shared" ref="E240:E250" si="89">C240+D240</f>
        <v>30</v>
      </c>
      <c r="F240" s="786">
        <f t="shared" ref="F240:F250" si="90">G240+H240+I240+J240</f>
        <v>30</v>
      </c>
      <c r="G240" s="137">
        <v>8</v>
      </c>
      <c r="H240" s="137">
        <v>8</v>
      </c>
      <c r="I240" s="137">
        <v>6</v>
      </c>
      <c r="J240" s="783">
        <v>8</v>
      </c>
      <c r="K240" s="567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ref="U240:U245" si="91">G240+H240</f>
        <v>16</v>
      </c>
      <c r="V240" s="31" t="s">
        <v>958</v>
      </c>
      <c r="Y240" s="500"/>
      <c r="AA240" s="286"/>
      <c r="AB240" s="286"/>
    </row>
    <row r="241" spans="1:28" s="31" customFormat="1" x14ac:dyDescent="0.2">
      <c r="A241" s="782" t="s">
        <v>462</v>
      </c>
      <c r="B241" s="136" t="s">
        <v>461</v>
      </c>
      <c r="C241" s="783">
        <v>20</v>
      </c>
      <c r="D241" s="561"/>
      <c r="E241" s="832">
        <f t="shared" si="89"/>
        <v>20</v>
      </c>
      <c r="F241" s="786">
        <f t="shared" si="90"/>
        <v>20</v>
      </c>
      <c r="G241" s="137">
        <v>5</v>
      </c>
      <c r="H241" s="137">
        <v>5</v>
      </c>
      <c r="I241" s="137">
        <v>5</v>
      </c>
      <c r="J241" s="783">
        <v>5</v>
      </c>
      <c r="K241" s="567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  <c r="Y241" s="500"/>
      <c r="AA241" s="286"/>
      <c r="AB241" s="286"/>
    </row>
    <row r="242" spans="1:28" s="31" customFormat="1" x14ac:dyDescent="0.2">
      <c r="A242" s="782" t="s">
        <v>460</v>
      </c>
      <c r="B242" s="136" t="s">
        <v>459</v>
      </c>
      <c r="C242" s="783">
        <v>400</v>
      </c>
      <c r="D242" s="572"/>
      <c r="E242" s="832">
        <f t="shared" si="89"/>
        <v>400</v>
      </c>
      <c r="F242" s="786">
        <f t="shared" si="90"/>
        <v>400</v>
      </c>
      <c r="G242" s="137">
        <v>150</v>
      </c>
      <c r="H242" s="137">
        <v>150</v>
      </c>
      <c r="I242" s="137">
        <v>50</v>
      </c>
      <c r="J242" s="783">
        <v>50</v>
      </c>
      <c r="K242" s="567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  <c r="Y242" s="500"/>
      <c r="Z242" s="530"/>
      <c r="AA242" s="398"/>
      <c r="AB242" s="286"/>
    </row>
    <row r="243" spans="1:28" s="31" customFormat="1" x14ac:dyDescent="0.2">
      <c r="A243" s="782" t="s">
        <v>458</v>
      </c>
      <c r="B243" s="136" t="s">
        <v>457</v>
      </c>
      <c r="C243" s="783">
        <v>100</v>
      </c>
      <c r="D243" s="572"/>
      <c r="E243" s="832">
        <f t="shared" si="89"/>
        <v>100</v>
      </c>
      <c r="F243" s="786">
        <f t="shared" si="90"/>
        <v>100</v>
      </c>
      <c r="G243" s="137">
        <v>20</v>
      </c>
      <c r="H243" s="137">
        <v>20</v>
      </c>
      <c r="I243" s="137">
        <v>30</v>
      </c>
      <c r="J243" s="783">
        <v>30</v>
      </c>
      <c r="K243" s="567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  <c r="Y243" s="500"/>
      <c r="Z243" s="530"/>
      <c r="AA243" s="398"/>
      <c r="AB243" s="286"/>
    </row>
    <row r="244" spans="1:28" s="31" customFormat="1" x14ac:dyDescent="0.2">
      <c r="A244" s="782" t="s">
        <v>456</v>
      </c>
      <c r="B244" s="136" t="s">
        <v>455</v>
      </c>
      <c r="C244" s="783">
        <v>60</v>
      </c>
      <c r="D244" s="572"/>
      <c r="E244" s="832">
        <f t="shared" si="89"/>
        <v>60</v>
      </c>
      <c r="F244" s="786">
        <f t="shared" si="90"/>
        <v>60</v>
      </c>
      <c r="G244" s="137">
        <v>15</v>
      </c>
      <c r="H244" s="137">
        <v>15</v>
      </c>
      <c r="I244" s="137">
        <v>15</v>
      </c>
      <c r="J244" s="783">
        <v>15</v>
      </c>
      <c r="K244" s="567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  <c r="Y244" s="500"/>
      <c r="AA244" s="286"/>
      <c r="AB244" s="286"/>
    </row>
    <row r="245" spans="1:28" s="31" customFormat="1" ht="13.5" thickBot="1" x14ac:dyDescent="0.25">
      <c r="A245" s="760" t="s">
        <v>454</v>
      </c>
      <c r="B245" s="761" t="s">
        <v>453</v>
      </c>
      <c r="C245" s="770">
        <v>10</v>
      </c>
      <c r="D245" s="562"/>
      <c r="E245" s="832">
        <f t="shared" si="89"/>
        <v>10</v>
      </c>
      <c r="F245" s="768">
        <f t="shared" si="90"/>
        <v>10</v>
      </c>
      <c r="G245" s="769">
        <v>6</v>
      </c>
      <c r="H245" s="769">
        <v>2</v>
      </c>
      <c r="I245" s="769">
        <v>0</v>
      </c>
      <c r="J245" s="770">
        <v>2</v>
      </c>
      <c r="K245" s="567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  <c r="Y245" s="500"/>
      <c r="AA245" s="286"/>
      <c r="AB245" s="286"/>
    </row>
    <row r="246" spans="1:28" s="31" customFormat="1" hidden="1" x14ac:dyDescent="0.2">
      <c r="A246" s="629" t="s">
        <v>452</v>
      </c>
      <c r="B246" s="630" t="s">
        <v>451</v>
      </c>
      <c r="C246" s="631"/>
      <c r="D246" s="28"/>
      <c r="E246" s="28">
        <f t="shared" si="89"/>
        <v>0</v>
      </c>
      <c r="F246" s="631">
        <f t="shared" si="90"/>
        <v>0</v>
      </c>
      <c r="G246" s="631"/>
      <c r="H246" s="631"/>
      <c r="I246" s="631"/>
      <c r="J246" s="631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8" s="31" customFormat="1" x14ac:dyDescent="0.2">
      <c r="A247" s="771" t="s">
        <v>450</v>
      </c>
      <c r="B247" s="772" t="s">
        <v>449</v>
      </c>
      <c r="C247" s="773">
        <v>12</v>
      </c>
      <c r="D247" s="562"/>
      <c r="E247" s="832">
        <f t="shared" si="89"/>
        <v>12</v>
      </c>
      <c r="F247" s="774">
        <f t="shared" si="90"/>
        <v>12</v>
      </c>
      <c r="G247" s="775">
        <v>3</v>
      </c>
      <c r="H247" s="775">
        <v>4</v>
      </c>
      <c r="I247" s="775">
        <v>3</v>
      </c>
      <c r="J247" s="773">
        <v>2</v>
      </c>
      <c r="K247" s="567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2">G247+H247</f>
        <v>7</v>
      </c>
      <c r="Y247" s="500"/>
      <c r="AA247" s="286"/>
      <c r="AB247" s="286"/>
    </row>
    <row r="248" spans="1:28" s="31" customFormat="1" x14ac:dyDescent="0.2">
      <c r="A248" s="797" t="s">
        <v>448</v>
      </c>
      <c r="B248" s="328" t="s">
        <v>447</v>
      </c>
      <c r="C248" s="798">
        <v>850</v>
      </c>
      <c r="D248" s="573">
        <v>50</v>
      </c>
      <c r="E248" s="833">
        <f t="shared" si="89"/>
        <v>900</v>
      </c>
      <c r="F248" s="800">
        <f t="shared" si="90"/>
        <v>900</v>
      </c>
      <c r="G248" s="329">
        <v>206</v>
      </c>
      <c r="H248" s="329">
        <v>206</v>
      </c>
      <c r="I248" s="329">
        <v>206</v>
      </c>
      <c r="J248" s="801">
        <v>282</v>
      </c>
      <c r="K248" s="567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3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2"/>
        <v>412</v>
      </c>
      <c r="Y248" s="500"/>
      <c r="Z248" s="530"/>
      <c r="AA248" s="398"/>
      <c r="AB248" s="286"/>
    </row>
    <row r="249" spans="1:28" s="31" customFormat="1" x14ac:dyDescent="0.2">
      <c r="A249" s="782" t="s">
        <v>446</v>
      </c>
      <c r="B249" s="136" t="s">
        <v>445</v>
      </c>
      <c r="C249" s="783">
        <v>8</v>
      </c>
      <c r="D249" s="571"/>
      <c r="E249" s="832">
        <f t="shared" si="89"/>
        <v>8</v>
      </c>
      <c r="F249" s="786">
        <f t="shared" si="90"/>
        <v>8</v>
      </c>
      <c r="G249" s="137">
        <v>2</v>
      </c>
      <c r="H249" s="137">
        <v>2</v>
      </c>
      <c r="I249" s="137">
        <v>2</v>
      </c>
      <c r="J249" s="783">
        <v>2</v>
      </c>
      <c r="K249" s="567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2"/>
        <v>4</v>
      </c>
      <c r="Y249" s="500"/>
    </row>
    <row r="250" spans="1:28" s="44" customFormat="1" x14ac:dyDescent="0.2">
      <c r="A250" s="799" t="s">
        <v>444</v>
      </c>
      <c r="B250" s="140" t="s">
        <v>443</v>
      </c>
      <c r="C250" s="726">
        <v>50</v>
      </c>
      <c r="D250" s="558"/>
      <c r="E250" s="528">
        <f t="shared" si="89"/>
        <v>50</v>
      </c>
      <c r="F250" s="732">
        <f t="shared" si="90"/>
        <v>50</v>
      </c>
      <c r="G250" s="141">
        <v>20</v>
      </c>
      <c r="H250" s="141">
        <v>30</v>
      </c>
      <c r="I250" s="141">
        <v>0</v>
      </c>
      <c r="J250" s="726">
        <v>0</v>
      </c>
      <c r="K250" s="57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2"/>
        <v>50</v>
      </c>
      <c r="Y250" s="500"/>
    </row>
    <row r="251" spans="1:28" s="44" customFormat="1" x14ac:dyDescent="0.2">
      <c r="A251" s="799" t="s">
        <v>442</v>
      </c>
      <c r="B251" s="140" t="s">
        <v>441</v>
      </c>
      <c r="C251" s="726">
        <f t="shared" ref="C251:N251" si="94">C252+C253</f>
        <v>160</v>
      </c>
      <c r="D251" s="558">
        <f t="shared" si="94"/>
        <v>0</v>
      </c>
      <c r="E251" s="528">
        <f t="shared" si="94"/>
        <v>160</v>
      </c>
      <c r="F251" s="732">
        <f t="shared" si="94"/>
        <v>160</v>
      </c>
      <c r="G251" s="141">
        <f t="shared" si="94"/>
        <v>40</v>
      </c>
      <c r="H251" s="141">
        <f t="shared" si="94"/>
        <v>40</v>
      </c>
      <c r="I251" s="141">
        <f t="shared" si="94"/>
        <v>40</v>
      </c>
      <c r="J251" s="726">
        <f t="shared" si="94"/>
        <v>40</v>
      </c>
      <c r="K251" s="574">
        <f t="shared" si="94"/>
        <v>0</v>
      </c>
      <c r="L251" s="42">
        <f t="shared" si="94"/>
        <v>0</v>
      </c>
      <c r="M251" s="42">
        <f t="shared" si="94"/>
        <v>0</v>
      </c>
      <c r="N251" s="42">
        <f t="shared" si="94"/>
        <v>0</v>
      </c>
      <c r="O251" s="45"/>
      <c r="P251" s="417"/>
      <c r="Q251" s="245"/>
      <c r="R251" s="238"/>
      <c r="S251" s="238"/>
      <c r="T251" s="238"/>
      <c r="U251" s="489">
        <f t="shared" si="92"/>
        <v>80</v>
      </c>
      <c r="Y251" s="500"/>
    </row>
    <row r="252" spans="1:28" s="31" customFormat="1" ht="13.5" thickBot="1" x14ac:dyDescent="0.25">
      <c r="A252" s="760" t="s">
        <v>440</v>
      </c>
      <c r="B252" s="761" t="s">
        <v>439</v>
      </c>
      <c r="C252" s="770">
        <v>160</v>
      </c>
      <c r="D252" s="572"/>
      <c r="E252" s="832">
        <f>C252+D252</f>
        <v>160</v>
      </c>
      <c r="F252" s="768">
        <f>G252+H252+I252+J252</f>
        <v>160</v>
      </c>
      <c r="G252" s="769">
        <v>40</v>
      </c>
      <c r="H252" s="769">
        <v>40</v>
      </c>
      <c r="I252" s="769">
        <v>40</v>
      </c>
      <c r="J252" s="770">
        <v>40</v>
      </c>
      <c r="K252" s="567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2"/>
        <v>80</v>
      </c>
      <c r="Y252" s="500"/>
    </row>
    <row r="253" spans="1:28" s="31" customFormat="1" hidden="1" x14ac:dyDescent="0.2">
      <c r="A253" s="629" t="s">
        <v>438</v>
      </c>
      <c r="B253" s="630" t="s">
        <v>437</v>
      </c>
      <c r="C253" s="631"/>
      <c r="D253" s="28"/>
      <c r="E253" s="28">
        <f>C253+D253</f>
        <v>0</v>
      </c>
      <c r="F253" s="631">
        <f>G253+H253+I253+J253</f>
        <v>0</v>
      </c>
      <c r="G253" s="631"/>
      <c r="H253" s="631"/>
      <c r="I253" s="631"/>
      <c r="J253" s="631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8" s="44" customFormat="1" x14ac:dyDescent="0.2">
      <c r="A254" s="802" t="s">
        <v>436</v>
      </c>
      <c r="B254" s="803" t="s">
        <v>435</v>
      </c>
      <c r="C254" s="804">
        <f t="shared" ref="C254:X254" si="95">C255+C256+C257+C258</f>
        <v>1220</v>
      </c>
      <c r="D254" s="558">
        <f t="shared" si="95"/>
        <v>20</v>
      </c>
      <c r="E254" s="528">
        <f t="shared" si="95"/>
        <v>1240</v>
      </c>
      <c r="F254" s="805">
        <f t="shared" si="95"/>
        <v>1240</v>
      </c>
      <c r="G254" s="806">
        <f t="shared" si="95"/>
        <v>325</v>
      </c>
      <c r="H254" s="806">
        <f t="shared" si="95"/>
        <v>305</v>
      </c>
      <c r="I254" s="806">
        <f t="shared" si="95"/>
        <v>275</v>
      </c>
      <c r="J254" s="804">
        <f t="shared" si="95"/>
        <v>335</v>
      </c>
      <c r="K254" s="558">
        <f t="shared" si="95"/>
        <v>0</v>
      </c>
      <c r="L254" s="141">
        <f t="shared" si="95"/>
        <v>0</v>
      </c>
      <c r="M254" s="141">
        <f t="shared" si="95"/>
        <v>0</v>
      </c>
      <c r="N254" s="141">
        <f t="shared" si="95"/>
        <v>0</v>
      </c>
      <c r="O254" s="141">
        <f t="shared" si="95"/>
        <v>4</v>
      </c>
      <c r="P254" s="141">
        <f t="shared" si="95"/>
        <v>0</v>
      </c>
      <c r="Q254" s="141">
        <f t="shared" si="95"/>
        <v>0</v>
      </c>
      <c r="R254" s="141">
        <f t="shared" si="95"/>
        <v>0</v>
      </c>
      <c r="S254" s="141">
        <f t="shared" si="95"/>
        <v>0</v>
      </c>
      <c r="T254" s="141">
        <f t="shared" si="95"/>
        <v>0</v>
      </c>
      <c r="U254" s="141">
        <f t="shared" si="95"/>
        <v>630</v>
      </c>
      <c r="V254" s="141">
        <f t="shared" si="95"/>
        <v>0</v>
      </c>
      <c r="W254" s="141">
        <f t="shared" si="95"/>
        <v>0</v>
      </c>
      <c r="X254" s="528">
        <f t="shared" si="95"/>
        <v>0</v>
      </c>
      <c r="Y254" s="141"/>
    </row>
    <row r="255" spans="1:28" s="31" customFormat="1" x14ac:dyDescent="0.2">
      <c r="A255" s="782" t="s">
        <v>434</v>
      </c>
      <c r="B255" s="136" t="s">
        <v>433</v>
      </c>
      <c r="C255" s="783">
        <v>300</v>
      </c>
      <c r="D255" s="575"/>
      <c r="E255" s="832">
        <f>C255+D255</f>
        <v>300</v>
      </c>
      <c r="F255" s="786">
        <f>G255+H255+I255+J255</f>
        <v>300</v>
      </c>
      <c r="G255" s="137">
        <v>80</v>
      </c>
      <c r="H255" s="137">
        <v>80</v>
      </c>
      <c r="I255" s="137">
        <v>100</v>
      </c>
      <c r="J255" s="783">
        <v>40</v>
      </c>
      <c r="K255" s="567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  <c r="Y255" s="500"/>
    </row>
    <row r="256" spans="1:28" s="31" customFormat="1" x14ac:dyDescent="0.2">
      <c r="A256" s="782" t="s">
        <v>432</v>
      </c>
      <c r="B256" s="136" t="s">
        <v>431</v>
      </c>
      <c r="C256" s="783">
        <v>400</v>
      </c>
      <c r="D256" s="575"/>
      <c r="E256" s="832">
        <f>C256+D256</f>
        <v>400</v>
      </c>
      <c r="F256" s="786">
        <f>G256+H256+I256+J256</f>
        <v>400</v>
      </c>
      <c r="G256" s="137">
        <v>100</v>
      </c>
      <c r="H256" s="137">
        <v>100</v>
      </c>
      <c r="I256" s="137">
        <v>50</v>
      </c>
      <c r="J256" s="783">
        <v>150</v>
      </c>
      <c r="K256" s="567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6">G256+H256</f>
        <v>200</v>
      </c>
      <c r="Y256" s="500"/>
      <c r="Z256" s="530"/>
      <c r="AA256" s="428"/>
    </row>
    <row r="257" spans="1:27" s="31" customFormat="1" x14ac:dyDescent="0.2">
      <c r="A257" s="797" t="s">
        <v>430</v>
      </c>
      <c r="B257" s="328" t="s">
        <v>429</v>
      </c>
      <c r="C257" s="798">
        <v>500</v>
      </c>
      <c r="D257" s="576">
        <v>20</v>
      </c>
      <c r="E257" s="833">
        <f>C257+D257</f>
        <v>520</v>
      </c>
      <c r="F257" s="800">
        <f>G257+H257+I257+J257</f>
        <v>520</v>
      </c>
      <c r="G257" s="329">
        <v>140</v>
      </c>
      <c r="H257" s="329">
        <v>120</v>
      </c>
      <c r="I257" s="329">
        <v>120</v>
      </c>
      <c r="J257" s="801">
        <v>140</v>
      </c>
      <c r="K257" s="567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6"/>
        <v>260</v>
      </c>
      <c r="Y257" s="500"/>
    </row>
    <row r="258" spans="1:27" s="31" customFormat="1" x14ac:dyDescent="0.2">
      <c r="A258" s="782" t="s">
        <v>428</v>
      </c>
      <c r="B258" s="136" t="s">
        <v>427</v>
      </c>
      <c r="C258" s="783">
        <v>20</v>
      </c>
      <c r="D258" s="575"/>
      <c r="E258" s="832">
        <f>C258+D258</f>
        <v>20</v>
      </c>
      <c r="F258" s="786">
        <f>G258+H258+I258+J258</f>
        <v>20</v>
      </c>
      <c r="G258" s="137">
        <v>5</v>
      </c>
      <c r="H258" s="137">
        <v>5</v>
      </c>
      <c r="I258" s="256">
        <v>5</v>
      </c>
      <c r="J258" s="756">
        <v>5</v>
      </c>
      <c r="K258" s="567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6"/>
        <v>10</v>
      </c>
      <c r="Y258" s="500"/>
    </row>
    <row r="259" spans="1:27" s="44" customFormat="1" x14ac:dyDescent="0.2">
      <c r="A259" s="799" t="s">
        <v>426</v>
      </c>
      <c r="B259" s="140" t="s">
        <v>425</v>
      </c>
      <c r="C259" s="726">
        <f t="shared" ref="C259:N259" si="97">C260+C261+C262</f>
        <v>135</v>
      </c>
      <c r="D259" s="558">
        <f t="shared" si="97"/>
        <v>0</v>
      </c>
      <c r="E259" s="528">
        <f t="shared" si="97"/>
        <v>135</v>
      </c>
      <c r="F259" s="732">
        <f t="shared" si="97"/>
        <v>135</v>
      </c>
      <c r="G259" s="141">
        <f t="shared" si="97"/>
        <v>40</v>
      </c>
      <c r="H259" s="141">
        <f t="shared" si="97"/>
        <v>40</v>
      </c>
      <c r="I259" s="141">
        <f t="shared" si="97"/>
        <v>30</v>
      </c>
      <c r="J259" s="726">
        <f t="shared" si="97"/>
        <v>25</v>
      </c>
      <c r="K259" s="574">
        <f t="shared" si="97"/>
        <v>0</v>
      </c>
      <c r="L259" s="42">
        <f t="shared" si="97"/>
        <v>0</v>
      </c>
      <c r="M259" s="42">
        <f t="shared" si="97"/>
        <v>0</v>
      </c>
      <c r="N259" s="42">
        <f t="shared" si="97"/>
        <v>0</v>
      </c>
      <c r="O259" s="45"/>
      <c r="P259" s="417"/>
      <c r="Q259" s="245"/>
      <c r="R259" s="238"/>
      <c r="S259" s="238"/>
      <c r="T259" s="238"/>
      <c r="U259" s="503">
        <f t="shared" si="96"/>
        <v>80</v>
      </c>
      <c r="Y259" s="500"/>
    </row>
    <row r="260" spans="1:27" s="31" customFormat="1" x14ac:dyDescent="0.2">
      <c r="A260" s="782" t="s">
        <v>424</v>
      </c>
      <c r="B260" s="136" t="s">
        <v>423</v>
      </c>
      <c r="C260" s="783">
        <v>15</v>
      </c>
      <c r="D260" s="571"/>
      <c r="E260" s="832">
        <f>C260+D260</f>
        <v>15</v>
      </c>
      <c r="F260" s="786">
        <f>G260+H260+I260+J260</f>
        <v>15</v>
      </c>
      <c r="G260" s="137">
        <v>5</v>
      </c>
      <c r="H260" s="137">
        <v>5</v>
      </c>
      <c r="I260" s="137">
        <v>5</v>
      </c>
      <c r="J260" s="783">
        <v>0</v>
      </c>
      <c r="K260" s="567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6"/>
        <v>10</v>
      </c>
      <c r="Y260" s="500"/>
    </row>
    <row r="261" spans="1:27" s="31" customFormat="1" x14ac:dyDescent="0.2">
      <c r="A261" s="795" t="s">
        <v>422</v>
      </c>
      <c r="B261" s="50" t="s">
        <v>421</v>
      </c>
      <c r="C261" s="796">
        <v>20</v>
      </c>
      <c r="D261" s="577"/>
      <c r="E261" s="834">
        <f>C261+D261</f>
        <v>20</v>
      </c>
      <c r="F261" s="807">
        <f>G261+H261+I261+J261</f>
        <v>20</v>
      </c>
      <c r="G261" s="49">
        <v>10</v>
      </c>
      <c r="H261" s="49">
        <v>10</v>
      </c>
      <c r="I261" s="48">
        <v>0</v>
      </c>
      <c r="J261" s="783">
        <v>0</v>
      </c>
      <c r="K261" s="567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6"/>
        <v>20</v>
      </c>
      <c r="Y261" s="500"/>
    </row>
    <row r="262" spans="1:27" s="31" customFormat="1" x14ac:dyDescent="0.2">
      <c r="A262" s="795" t="s">
        <v>420</v>
      </c>
      <c r="B262" s="50" t="s">
        <v>419</v>
      </c>
      <c r="C262" s="796">
        <v>100</v>
      </c>
      <c r="D262" s="577"/>
      <c r="E262" s="834">
        <f>C262+D262</f>
        <v>100</v>
      </c>
      <c r="F262" s="807">
        <f>G262+H262+I262+J262</f>
        <v>100</v>
      </c>
      <c r="G262" s="49">
        <v>25</v>
      </c>
      <c r="H262" s="48">
        <v>25</v>
      </c>
      <c r="I262" s="48">
        <v>25</v>
      </c>
      <c r="J262" s="783">
        <v>25</v>
      </c>
      <c r="K262" s="567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6"/>
        <v>50</v>
      </c>
      <c r="Y262" s="500"/>
    </row>
    <row r="263" spans="1:27" s="44" customFormat="1" x14ac:dyDescent="0.2">
      <c r="A263" s="799" t="s">
        <v>418</v>
      </c>
      <c r="B263" s="140" t="s">
        <v>417</v>
      </c>
      <c r="C263" s="726">
        <f t="shared" ref="C263:N263" si="98">C264+C265</f>
        <v>8</v>
      </c>
      <c r="D263" s="558">
        <f t="shared" si="98"/>
        <v>0</v>
      </c>
      <c r="E263" s="528">
        <f t="shared" si="98"/>
        <v>8</v>
      </c>
      <c r="F263" s="732">
        <f t="shared" si="98"/>
        <v>8</v>
      </c>
      <c r="G263" s="141">
        <f t="shared" si="98"/>
        <v>2</v>
      </c>
      <c r="H263" s="141">
        <f t="shared" si="98"/>
        <v>2</v>
      </c>
      <c r="I263" s="141">
        <f t="shared" si="98"/>
        <v>2</v>
      </c>
      <c r="J263" s="726">
        <f t="shared" si="98"/>
        <v>2</v>
      </c>
      <c r="K263" s="574">
        <f t="shared" si="98"/>
        <v>0</v>
      </c>
      <c r="L263" s="42">
        <f t="shared" si="98"/>
        <v>0</v>
      </c>
      <c r="M263" s="42">
        <f t="shared" si="98"/>
        <v>0</v>
      </c>
      <c r="N263" s="42">
        <f t="shared" si="98"/>
        <v>0</v>
      </c>
      <c r="O263" s="45"/>
      <c r="P263" s="417"/>
      <c r="Q263" s="245"/>
      <c r="R263" s="238"/>
      <c r="S263" s="238"/>
      <c r="T263" s="238"/>
      <c r="U263" s="503">
        <f t="shared" si="96"/>
        <v>4</v>
      </c>
      <c r="Y263" s="500"/>
    </row>
    <row r="264" spans="1:27" s="31" customFormat="1" ht="13.5" thickBot="1" x14ac:dyDescent="0.25">
      <c r="A264" s="760" t="s">
        <v>416</v>
      </c>
      <c r="B264" s="761" t="s">
        <v>415</v>
      </c>
      <c r="C264" s="770">
        <v>8</v>
      </c>
      <c r="D264" s="571"/>
      <c r="E264" s="832">
        <f t="shared" ref="E264:E279" si="99">C264+D264</f>
        <v>8</v>
      </c>
      <c r="F264" s="768">
        <f t="shared" ref="F264:F279" si="100">G264+H264+I264+J264</f>
        <v>8</v>
      </c>
      <c r="G264" s="769">
        <v>2</v>
      </c>
      <c r="H264" s="769">
        <v>2</v>
      </c>
      <c r="I264" s="769">
        <v>2</v>
      </c>
      <c r="J264" s="770">
        <v>2</v>
      </c>
      <c r="K264" s="567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6"/>
        <v>4</v>
      </c>
      <c r="Y264" s="500"/>
    </row>
    <row r="265" spans="1:27" s="31" customFormat="1" hidden="1" x14ac:dyDescent="0.2">
      <c r="A265" s="629" t="s">
        <v>414</v>
      </c>
      <c r="B265" s="630" t="s">
        <v>413</v>
      </c>
      <c r="C265" s="631"/>
      <c r="D265" s="28"/>
      <c r="E265" s="28">
        <f t="shared" si="99"/>
        <v>0</v>
      </c>
      <c r="F265" s="631">
        <f t="shared" si="100"/>
        <v>0</v>
      </c>
      <c r="G265" s="631"/>
      <c r="H265" s="631"/>
      <c r="I265" s="631"/>
      <c r="J265" s="631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7" s="44" customFormat="1" ht="13.5" thickBot="1" x14ac:dyDescent="0.25">
      <c r="A266" s="787" t="s">
        <v>412</v>
      </c>
      <c r="B266" s="788" t="s">
        <v>411</v>
      </c>
      <c r="C266" s="789">
        <v>30</v>
      </c>
      <c r="D266" s="578"/>
      <c r="E266" s="528">
        <f t="shared" si="99"/>
        <v>30</v>
      </c>
      <c r="F266" s="790">
        <f t="shared" si="100"/>
        <v>30</v>
      </c>
      <c r="G266" s="791">
        <v>10</v>
      </c>
      <c r="H266" s="791">
        <v>0</v>
      </c>
      <c r="I266" s="791">
        <v>10</v>
      </c>
      <c r="J266" s="789">
        <v>10</v>
      </c>
      <c r="K266" s="57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  <c r="Y266" s="500"/>
    </row>
    <row r="267" spans="1:27" s="44" customFormat="1" hidden="1" x14ac:dyDescent="0.2">
      <c r="A267" s="632" t="s">
        <v>410</v>
      </c>
      <c r="B267" s="633" t="s">
        <v>409</v>
      </c>
      <c r="C267" s="634"/>
      <c r="D267" s="24"/>
      <c r="E267" s="24">
        <f t="shared" si="99"/>
        <v>0</v>
      </c>
      <c r="F267" s="634">
        <f t="shared" si="100"/>
        <v>0</v>
      </c>
      <c r="G267" s="634"/>
      <c r="H267" s="634"/>
      <c r="I267" s="634"/>
      <c r="J267" s="63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7" s="44" customFormat="1" x14ac:dyDescent="0.2">
      <c r="A268" s="802" t="s">
        <v>408</v>
      </c>
      <c r="B268" s="803" t="s">
        <v>407</v>
      </c>
      <c r="C268" s="804">
        <v>2</v>
      </c>
      <c r="D268" s="558"/>
      <c r="E268" s="528">
        <f t="shared" si="99"/>
        <v>2</v>
      </c>
      <c r="F268" s="805">
        <f t="shared" si="100"/>
        <v>2</v>
      </c>
      <c r="G268" s="806">
        <v>1</v>
      </c>
      <c r="H268" s="806">
        <v>0</v>
      </c>
      <c r="I268" s="806">
        <v>0</v>
      </c>
      <c r="J268" s="804">
        <v>1</v>
      </c>
      <c r="K268" s="57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  <c r="Y268" s="500"/>
      <c r="AA268" s="537"/>
    </row>
    <row r="269" spans="1:27" s="44" customFormat="1" x14ac:dyDescent="0.2">
      <c r="A269" s="799" t="s">
        <v>406</v>
      </c>
      <c r="B269" s="140" t="s">
        <v>405</v>
      </c>
      <c r="C269" s="726">
        <v>5</v>
      </c>
      <c r="D269" s="578"/>
      <c r="E269" s="528">
        <f t="shared" si="99"/>
        <v>5</v>
      </c>
      <c r="F269" s="732">
        <f t="shared" si="100"/>
        <v>5</v>
      </c>
      <c r="G269" s="141">
        <v>5</v>
      </c>
      <c r="H269" s="141">
        <v>0</v>
      </c>
      <c r="I269" s="141">
        <v>0</v>
      </c>
      <c r="J269" s="726">
        <v>0</v>
      </c>
      <c r="K269" s="57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1">G269+H269</f>
        <v>5</v>
      </c>
      <c r="Y269" s="500"/>
      <c r="AA269" s="537"/>
    </row>
    <row r="270" spans="1:27" s="44" customFormat="1" x14ac:dyDescent="0.2">
      <c r="A270" s="799" t="s">
        <v>404</v>
      </c>
      <c r="B270" s="140" t="s">
        <v>403</v>
      </c>
      <c r="C270" s="726">
        <v>40</v>
      </c>
      <c r="D270" s="578"/>
      <c r="E270" s="528">
        <f t="shared" si="99"/>
        <v>40</v>
      </c>
      <c r="F270" s="732">
        <f t="shared" si="100"/>
        <v>40</v>
      </c>
      <c r="G270" s="141">
        <v>5</v>
      </c>
      <c r="H270" s="141">
        <v>20</v>
      </c>
      <c r="I270" s="141">
        <v>5</v>
      </c>
      <c r="J270" s="726">
        <v>10</v>
      </c>
      <c r="K270" s="57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1"/>
        <v>25</v>
      </c>
      <c r="Y270" s="500"/>
      <c r="Z270" s="531"/>
      <c r="AA270" s="407"/>
    </row>
    <row r="271" spans="1:27" s="44" customFormat="1" ht="13.5" thickBot="1" x14ac:dyDescent="0.25">
      <c r="A271" s="784" t="s">
        <v>402</v>
      </c>
      <c r="B271" s="785" t="s">
        <v>401</v>
      </c>
      <c r="C271" s="729">
        <v>25</v>
      </c>
      <c r="D271" s="558"/>
      <c r="E271" s="528">
        <f t="shared" si="99"/>
        <v>25</v>
      </c>
      <c r="F271" s="734">
        <f t="shared" si="100"/>
        <v>25</v>
      </c>
      <c r="G271" s="735">
        <v>10</v>
      </c>
      <c r="H271" s="735">
        <v>5</v>
      </c>
      <c r="I271" s="735">
        <v>5</v>
      </c>
      <c r="J271" s="729">
        <v>5</v>
      </c>
      <c r="K271" s="57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1"/>
        <v>15</v>
      </c>
      <c r="Y271" s="500"/>
      <c r="AA271" s="537"/>
    </row>
    <row r="272" spans="1:27" s="44" customFormat="1" hidden="1" x14ac:dyDescent="0.2">
      <c r="A272" s="635" t="s">
        <v>400</v>
      </c>
      <c r="B272" s="636" t="s">
        <v>399</v>
      </c>
      <c r="C272" s="637"/>
      <c r="D272" s="24"/>
      <c r="E272" s="24">
        <f t="shared" si="99"/>
        <v>0</v>
      </c>
      <c r="F272" s="637">
        <f t="shared" si="100"/>
        <v>0</v>
      </c>
      <c r="G272" s="637"/>
      <c r="H272" s="637"/>
      <c r="I272" s="637"/>
      <c r="J272" s="637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7" s="18" customFormat="1" hidden="1" x14ac:dyDescent="0.2">
      <c r="A273" s="22" t="s">
        <v>398</v>
      </c>
      <c r="B273" s="21" t="s">
        <v>397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7" s="18" customFormat="1" hidden="1" x14ac:dyDescent="0.2">
      <c r="A274" s="22" t="s">
        <v>396</v>
      </c>
      <c r="B274" s="21" t="s">
        <v>395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7" s="18" customFormat="1" ht="25.5" hidden="1" x14ac:dyDescent="0.2">
      <c r="A275" s="22" t="s">
        <v>394</v>
      </c>
      <c r="B275" s="21" t="s">
        <v>393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7" s="18" customFormat="1" hidden="1" x14ac:dyDescent="0.2">
      <c r="A276" s="22" t="s">
        <v>392</v>
      </c>
      <c r="B276" s="21" t="s">
        <v>391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7" s="18" customFormat="1" hidden="1" x14ac:dyDescent="0.2">
      <c r="A277" s="22" t="s">
        <v>390</v>
      </c>
      <c r="B277" s="21" t="s">
        <v>389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7" s="18" customFormat="1" hidden="1" x14ac:dyDescent="0.2">
      <c r="A278" s="22" t="s">
        <v>388</v>
      </c>
      <c r="B278" s="21" t="s">
        <v>387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7" s="18" customFormat="1" hidden="1" x14ac:dyDescent="0.2">
      <c r="A279" s="22" t="s">
        <v>386</v>
      </c>
      <c r="B279" s="21" t="s">
        <v>385</v>
      </c>
      <c r="C279" s="20"/>
      <c r="D279" s="20"/>
      <c r="E279" s="20">
        <f t="shared" si="99"/>
        <v>0</v>
      </c>
      <c r="F279" s="20">
        <f t="shared" si="100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7" s="18" customFormat="1" hidden="1" x14ac:dyDescent="0.2">
      <c r="A280" s="22" t="s">
        <v>384</v>
      </c>
      <c r="B280" s="21" t="s">
        <v>383</v>
      </c>
      <c r="C280" s="20">
        <f t="shared" ref="C280:N280" si="102">C281+C282</f>
        <v>0</v>
      </c>
      <c r="D280" s="20">
        <f t="shared" si="102"/>
        <v>0</v>
      </c>
      <c r="E280" s="20">
        <f t="shared" si="102"/>
        <v>0</v>
      </c>
      <c r="F280" s="20">
        <f t="shared" si="102"/>
        <v>0</v>
      </c>
      <c r="G280" s="20">
        <f t="shared" si="102"/>
        <v>0</v>
      </c>
      <c r="H280" s="20">
        <f t="shared" si="102"/>
        <v>0</v>
      </c>
      <c r="I280" s="20">
        <f t="shared" si="102"/>
        <v>0</v>
      </c>
      <c r="J280" s="20">
        <f t="shared" si="102"/>
        <v>0</v>
      </c>
      <c r="K280" s="20">
        <f t="shared" si="102"/>
        <v>0</v>
      </c>
      <c r="L280" s="20">
        <f t="shared" si="102"/>
        <v>0</v>
      </c>
      <c r="M280" s="20">
        <f t="shared" si="102"/>
        <v>0</v>
      </c>
      <c r="N280" s="20">
        <f t="shared" si="102"/>
        <v>0</v>
      </c>
      <c r="O280" s="19"/>
    </row>
    <row r="281" spans="1:27" hidden="1" x14ac:dyDescent="0.2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7" hidden="1" x14ac:dyDescent="0.2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7" s="18" customFormat="1" ht="25.5" hidden="1" x14ac:dyDescent="0.2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7" s="18" customFormat="1" hidden="1" x14ac:dyDescent="0.2">
      <c r="A284" s="600" t="s">
        <v>376</v>
      </c>
      <c r="B284" s="601" t="s">
        <v>375</v>
      </c>
      <c r="C284" s="602"/>
      <c r="D284" s="20"/>
      <c r="E284" s="15">
        <f>C284+D284</f>
        <v>0</v>
      </c>
      <c r="F284" s="593">
        <f>G284+H284+I284+J284</f>
        <v>0</v>
      </c>
      <c r="G284" s="602"/>
      <c r="H284" s="602"/>
      <c r="I284" s="602"/>
      <c r="J284" s="602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7" s="18" customFormat="1" x14ac:dyDescent="0.2">
      <c r="A285" s="802" t="s">
        <v>374</v>
      </c>
      <c r="B285" s="803" t="s">
        <v>373</v>
      </c>
      <c r="C285" s="804">
        <f t="shared" ref="C285:N285" si="103">C286+C287+C288+C289+C290+C291+C292+C293</f>
        <v>44</v>
      </c>
      <c r="D285" s="558">
        <f t="shared" si="103"/>
        <v>0</v>
      </c>
      <c r="E285" s="528">
        <f t="shared" si="103"/>
        <v>44</v>
      </c>
      <c r="F285" s="805">
        <f t="shared" si="103"/>
        <v>44</v>
      </c>
      <c r="G285" s="806">
        <f t="shared" si="103"/>
        <v>16</v>
      </c>
      <c r="H285" s="806">
        <f t="shared" si="103"/>
        <v>9</v>
      </c>
      <c r="I285" s="806">
        <f t="shared" si="103"/>
        <v>10</v>
      </c>
      <c r="J285" s="804">
        <f t="shared" si="103"/>
        <v>9</v>
      </c>
      <c r="K285" s="570">
        <f t="shared" si="103"/>
        <v>0</v>
      </c>
      <c r="L285" s="42">
        <f t="shared" si="103"/>
        <v>0</v>
      </c>
      <c r="M285" s="42">
        <f t="shared" si="103"/>
        <v>0</v>
      </c>
      <c r="N285" s="42">
        <f t="shared" si="103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  <c r="Y285" s="500"/>
      <c r="AA285" s="537"/>
    </row>
    <row r="286" spans="1:27" ht="13.5" thickBot="1" x14ac:dyDescent="0.25">
      <c r="A286" s="760" t="s">
        <v>372</v>
      </c>
      <c r="B286" s="761" t="s">
        <v>371</v>
      </c>
      <c r="C286" s="770">
        <v>4</v>
      </c>
      <c r="D286" s="561"/>
      <c r="E286" s="832">
        <f t="shared" ref="E286:E293" si="104">C286+D286</f>
        <v>4</v>
      </c>
      <c r="F286" s="768">
        <f t="shared" ref="F286:F293" si="105">G286+H286+I286+J286</f>
        <v>4</v>
      </c>
      <c r="G286" s="769">
        <v>1</v>
      </c>
      <c r="H286" s="769">
        <v>1</v>
      </c>
      <c r="I286" s="769">
        <v>1</v>
      </c>
      <c r="J286" s="770">
        <v>1</v>
      </c>
      <c r="K286" s="568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  <c r="Y286" s="500"/>
      <c r="AA286" s="286"/>
    </row>
    <row r="287" spans="1:27" hidden="1" x14ac:dyDescent="0.2">
      <c r="A287" s="616" t="s">
        <v>370</v>
      </c>
      <c r="B287" s="617" t="s">
        <v>369</v>
      </c>
      <c r="C287" s="618"/>
      <c r="D287" s="15"/>
      <c r="E287" s="15">
        <f t="shared" si="104"/>
        <v>0</v>
      </c>
      <c r="F287" s="618">
        <f t="shared" si="105"/>
        <v>0</v>
      </c>
      <c r="G287" s="618"/>
      <c r="H287" s="618"/>
      <c r="I287" s="618"/>
      <c r="J287" s="618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7" ht="13.5" thickBot="1" x14ac:dyDescent="0.25">
      <c r="A288" s="776" t="s">
        <v>368</v>
      </c>
      <c r="B288" s="777" t="s">
        <v>367</v>
      </c>
      <c r="C288" s="778">
        <v>25</v>
      </c>
      <c r="D288" s="561">
        <v>0</v>
      </c>
      <c r="E288" s="832">
        <f t="shared" si="104"/>
        <v>25</v>
      </c>
      <c r="F288" s="779">
        <f t="shared" si="105"/>
        <v>25</v>
      </c>
      <c r="G288" s="780">
        <v>10</v>
      </c>
      <c r="H288" s="780">
        <v>5</v>
      </c>
      <c r="I288" s="780">
        <v>5</v>
      </c>
      <c r="J288" s="778">
        <v>5</v>
      </c>
      <c r="K288" s="568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  <c r="Y288" s="500"/>
      <c r="AA288" s="286"/>
    </row>
    <row r="289" spans="1:27" hidden="1" x14ac:dyDescent="0.2">
      <c r="A289" s="619" t="s">
        <v>366</v>
      </c>
      <c r="B289" s="620" t="s">
        <v>365</v>
      </c>
      <c r="C289" s="621"/>
      <c r="D289" s="15"/>
      <c r="E289" s="15">
        <f t="shared" si="104"/>
        <v>0</v>
      </c>
      <c r="F289" s="621">
        <f t="shared" si="105"/>
        <v>0</v>
      </c>
      <c r="G289" s="621"/>
      <c r="H289" s="621"/>
      <c r="I289" s="621"/>
      <c r="J289" s="621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7" hidden="1" x14ac:dyDescent="0.2">
      <c r="A290" s="17" t="s">
        <v>364</v>
      </c>
      <c r="B290" s="16" t="s">
        <v>363</v>
      </c>
      <c r="C290" s="15"/>
      <c r="D290" s="15"/>
      <c r="E290" s="15">
        <f t="shared" si="104"/>
        <v>0</v>
      </c>
      <c r="F290" s="15">
        <f t="shared" si="105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7" hidden="1" x14ac:dyDescent="0.2">
      <c r="A291" s="17" t="s">
        <v>362</v>
      </c>
      <c r="B291" s="16" t="s">
        <v>361</v>
      </c>
      <c r="C291" s="15"/>
      <c r="D291" s="15"/>
      <c r="E291" s="15">
        <f t="shared" si="104"/>
        <v>0</v>
      </c>
      <c r="F291" s="15">
        <f t="shared" si="105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7" hidden="1" x14ac:dyDescent="0.2">
      <c r="A292" s="591" t="s">
        <v>360</v>
      </c>
      <c r="B292" s="592" t="s">
        <v>359</v>
      </c>
      <c r="C292" s="593"/>
      <c r="D292" s="15"/>
      <c r="E292" s="15">
        <f t="shared" si="104"/>
        <v>0</v>
      </c>
      <c r="F292" s="593">
        <f t="shared" si="105"/>
        <v>0</v>
      </c>
      <c r="G292" s="593"/>
      <c r="H292" s="593"/>
      <c r="I292" s="593"/>
      <c r="J292" s="593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7" ht="13.5" thickBot="1" x14ac:dyDescent="0.25">
      <c r="A293" s="776" t="s">
        <v>358</v>
      </c>
      <c r="B293" s="777" t="s">
        <v>357</v>
      </c>
      <c r="C293" s="778">
        <v>15</v>
      </c>
      <c r="D293" s="571"/>
      <c r="E293" s="832">
        <f t="shared" si="104"/>
        <v>15</v>
      </c>
      <c r="F293" s="779">
        <f t="shared" si="105"/>
        <v>15</v>
      </c>
      <c r="G293" s="780">
        <v>5</v>
      </c>
      <c r="H293" s="780">
        <v>3</v>
      </c>
      <c r="I293" s="780">
        <v>4</v>
      </c>
      <c r="J293" s="778">
        <v>3</v>
      </c>
      <c r="K293" s="568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  <c r="Y293" s="500"/>
      <c r="AA293" s="286"/>
    </row>
    <row r="294" spans="1:27" s="8" customFormat="1" hidden="1" x14ac:dyDescent="0.2">
      <c r="A294" s="638" t="s">
        <v>356</v>
      </c>
      <c r="B294" s="639">
        <v>30</v>
      </c>
      <c r="C294" s="640">
        <f t="shared" ref="C294:N294" si="106">C295+C298+C303</f>
        <v>0</v>
      </c>
      <c r="D294" s="11">
        <f t="shared" si="106"/>
        <v>0</v>
      </c>
      <c r="E294" s="11">
        <f t="shared" si="106"/>
        <v>0</v>
      </c>
      <c r="F294" s="640">
        <f t="shared" si="106"/>
        <v>0</v>
      </c>
      <c r="G294" s="640">
        <f t="shared" si="106"/>
        <v>0</v>
      </c>
      <c r="H294" s="640">
        <f t="shared" si="106"/>
        <v>0</v>
      </c>
      <c r="I294" s="640">
        <f t="shared" si="106"/>
        <v>0</v>
      </c>
      <c r="J294" s="640">
        <f t="shared" si="106"/>
        <v>0</v>
      </c>
      <c r="K294" s="11">
        <f t="shared" si="106"/>
        <v>0</v>
      </c>
      <c r="L294" s="11">
        <f t="shared" si="106"/>
        <v>0</v>
      </c>
      <c r="M294" s="11">
        <f t="shared" si="106"/>
        <v>0</v>
      </c>
      <c r="N294" s="11">
        <f t="shared" si="106"/>
        <v>0</v>
      </c>
      <c r="O294" s="10"/>
    </row>
    <row r="295" spans="1:27" s="18" customFormat="1" hidden="1" x14ac:dyDescent="0.2">
      <c r="A295" s="22" t="s">
        <v>355</v>
      </c>
      <c r="B295" s="21" t="s">
        <v>354</v>
      </c>
      <c r="C295" s="20">
        <f t="shared" ref="C295:N295" si="107">C296+C297</f>
        <v>0</v>
      </c>
      <c r="D295" s="20">
        <f t="shared" si="107"/>
        <v>0</v>
      </c>
      <c r="E295" s="20">
        <f t="shared" si="107"/>
        <v>0</v>
      </c>
      <c r="F295" s="20">
        <f t="shared" si="107"/>
        <v>0</v>
      </c>
      <c r="G295" s="20">
        <f t="shared" si="107"/>
        <v>0</v>
      </c>
      <c r="H295" s="20">
        <f t="shared" si="107"/>
        <v>0</v>
      </c>
      <c r="I295" s="20">
        <f t="shared" si="107"/>
        <v>0</v>
      </c>
      <c r="J295" s="20">
        <f t="shared" si="107"/>
        <v>0</v>
      </c>
      <c r="K295" s="20">
        <f t="shared" si="107"/>
        <v>0</v>
      </c>
      <c r="L295" s="20">
        <f t="shared" si="107"/>
        <v>0</v>
      </c>
      <c r="M295" s="20">
        <f t="shared" si="107"/>
        <v>0</v>
      </c>
      <c r="N295" s="20">
        <f t="shared" si="107"/>
        <v>0</v>
      </c>
      <c r="O295" s="19"/>
    </row>
    <row r="296" spans="1:27" hidden="1" x14ac:dyDescent="0.2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7" hidden="1" x14ac:dyDescent="0.2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7" s="18" customFormat="1" hidden="1" x14ac:dyDescent="0.2">
      <c r="A298" s="22" t="s">
        <v>349</v>
      </c>
      <c r="B298" s="21" t="s">
        <v>348</v>
      </c>
      <c r="C298" s="20">
        <f t="shared" ref="C298:N298" si="108">C299+C300+C301+C302</f>
        <v>0</v>
      </c>
      <c r="D298" s="20">
        <f t="shared" si="108"/>
        <v>0</v>
      </c>
      <c r="E298" s="20">
        <f t="shared" si="108"/>
        <v>0</v>
      </c>
      <c r="F298" s="20">
        <f t="shared" si="108"/>
        <v>0</v>
      </c>
      <c r="G298" s="20">
        <f t="shared" si="108"/>
        <v>0</v>
      </c>
      <c r="H298" s="20">
        <f t="shared" si="108"/>
        <v>0</v>
      </c>
      <c r="I298" s="20">
        <f t="shared" si="108"/>
        <v>0</v>
      </c>
      <c r="J298" s="20">
        <f t="shared" si="108"/>
        <v>0</v>
      </c>
      <c r="K298" s="20">
        <f t="shared" si="108"/>
        <v>0</v>
      </c>
      <c r="L298" s="20">
        <f t="shared" si="108"/>
        <v>0</v>
      </c>
      <c r="M298" s="20">
        <f t="shared" si="108"/>
        <v>0</v>
      </c>
      <c r="N298" s="20">
        <f t="shared" si="108"/>
        <v>0</v>
      </c>
      <c r="O298" s="19"/>
    </row>
    <row r="299" spans="1:27" hidden="1" x14ac:dyDescent="0.2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7" hidden="1" x14ac:dyDescent="0.2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7" hidden="1" x14ac:dyDescent="0.2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7" hidden="1" x14ac:dyDescent="0.2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7" s="18" customFormat="1" hidden="1" x14ac:dyDescent="0.2">
      <c r="A303" s="22" t="s">
        <v>339</v>
      </c>
      <c r="B303" s="21" t="s">
        <v>338</v>
      </c>
      <c r="C303" s="20">
        <f t="shared" ref="C303:N303" si="109">C304+C305+C306+C307</f>
        <v>0</v>
      </c>
      <c r="D303" s="20">
        <f t="shared" si="109"/>
        <v>0</v>
      </c>
      <c r="E303" s="20">
        <f t="shared" si="109"/>
        <v>0</v>
      </c>
      <c r="F303" s="20">
        <f t="shared" si="109"/>
        <v>0</v>
      </c>
      <c r="G303" s="20">
        <f t="shared" si="109"/>
        <v>0</v>
      </c>
      <c r="H303" s="20">
        <f t="shared" si="109"/>
        <v>0</v>
      </c>
      <c r="I303" s="20">
        <f t="shared" si="109"/>
        <v>0</v>
      </c>
      <c r="J303" s="20">
        <f t="shared" si="109"/>
        <v>0</v>
      </c>
      <c r="K303" s="20">
        <f t="shared" si="109"/>
        <v>0</v>
      </c>
      <c r="L303" s="20">
        <f t="shared" si="109"/>
        <v>0</v>
      </c>
      <c r="M303" s="20">
        <f t="shared" si="109"/>
        <v>0</v>
      </c>
      <c r="N303" s="20">
        <f t="shared" si="109"/>
        <v>0</v>
      </c>
      <c r="O303" s="19"/>
    </row>
    <row r="304" spans="1:27" hidden="1" x14ac:dyDescent="0.2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idden="1" x14ac:dyDescent="0.2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idden="1" x14ac:dyDescent="0.2">
      <c r="A308" s="14" t="s">
        <v>329</v>
      </c>
      <c r="B308" s="13" t="s">
        <v>328</v>
      </c>
      <c r="C308" s="11">
        <f t="shared" ref="C308:N308" si="110">C309+C310+C311</f>
        <v>0</v>
      </c>
      <c r="D308" s="11">
        <f t="shared" si="110"/>
        <v>0</v>
      </c>
      <c r="E308" s="11">
        <f t="shared" si="110"/>
        <v>0</v>
      </c>
      <c r="F308" s="11">
        <f t="shared" si="110"/>
        <v>0</v>
      </c>
      <c r="G308" s="11">
        <f t="shared" si="110"/>
        <v>0</v>
      </c>
      <c r="H308" s="11">
        <f t="shared" si="110"/>
        <v>0</v>
      </c>
      <c r="I308" s="11">
        <f t="shared" si="110"/>
        <v>0</v>
      </c>
      <c r="J308" s="11">
        <f t="shared" si="110"/>
        <v>0</v>
      </c>
      <c r="K308" s="11">
        <f t="shared" si="110"/>
        <v>0</v>
      </c>
      <c r="L308" s="11">
        <f t="shared" si="110"/>
        <v>0</v>
      </c>
      <c r="M308" s="11">
        <f t="shared" si="110"/>
        <v>0</v>
      </c>
      <c r="N308" s="11">
        <f t="shared" si="110"/>
        <v>0</v>
      </c>
      <c r="O308" s="10"/>
    </row>
    <row r="309" spans="1:15" s="18" customFormat="1" hidden="1" x14ac:dyDescent="0.2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5.5" hidden="1" x14ac:dyDescent="0.2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idden="1" x14ac:dyDescent="0.2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idden="1" x14ac:dyDescent="0.2">
      <c r="A312" s="14" t="s">
        <v>321</v>
      </c>
      <c r="B312" s="13" t="s">
        <v>320</v>
      </c>
      <c r="C312" s="11">
        <f t="shared" ref="C312:N312" si="111">C313</f>
        <v>0</v>
      </c>
      <c r="D312" s="11">
        <f t="shared" si="111"/>
        <v>0</v>
      </c>
      <c r="E312" s="11">
        <f t="shared" si="111"/>
        <v>0</v>
      </c>
      <c r="F312" s="11">
        <f t="shared" si="111"/>
        <v>0</v>
      </c>
      <c r="G312" s="11">
        <f t="shared" si="111"/>
        <v>0</v>
      </c>
      <c r="H312" s="11">
        <f t="shared" si="111"/>
        <v>0</v>
      </c>
      <c r="I312" s="11">
        <f t="shared" si="111"/>
        <v>0</v>
      </c>
      <c r="J312" s="11">
        <f t="shared" si="111"/>
        <v>0</v>
      </c>
      <c r="K312" s="11">
        <f t="shared" si="111"/>
        <v>0</v>
      </c>
      <c r="L312" s="11">
        <f t="shared" si="111"/>
        <v>0</v>
      </c>
      <c r="M312" s="11">
        <f t="shared" si="111"/>
        <v>0</v>
      </c>
      <c r="N312" s="11">
        <f t="shared" si="111"/>
        <v>0</v>
      </c>
      <c r="O312" s="10"/>
    </row>
    <row r="313" spans="1:15" s="18" customFormat="1" hidden="1" x14ac:dyDescent="0.2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5.5" hidden="1" x14ac:dyDescent="0.2">
      <c r="A314" s="14" t="s">
        <v>317</v>
      </c>
      <c r="B314" s="13" t="s">
        <v>316</v>
      </c>
      <c r="C314" s="11">
        <f t="shared" ref="C314:N314" si="112">C315+C330</f>
        <v>0</v>
      </c>
      <c r="D314" s="11">
        <f t="shared" si="112"/>
        <v>0</v>
      </c>
      <c r="E314" s="11">
        <f t="shared" si="112"/>
        <v>0</v>
      </c>
      <c r="F314" s="11">
        <f t="shared" si="112"/>
        <v>0</v>
      </c>
      <c r="G314" s="11">
        <f t="shared" si="112"/>
        <v>0</v>
      </c>
      <c r="H314" s="11">
        <f t="shared" si="112"/>
        <v>0</v>
      </c>
      <c r="I314" s="11">
        <f t="shared" si="112"/>
        <v>0</v>
      </c>
      <c r="J314" s="11">
        <f t="shared" si="112"/>
        <v>0</v>
      </c>
      <c r="K314" s="11">
        <f t="shared" si="112"/>
        <v>0</v>
      </c>
      <c r="L314" s="11">
        <f t="shared" si="112"/>
        <v>0</v>
      </c>
      <c r="M314" s="11">
        <f t="shared" si="112"/>
        <v>0</v>
      </c>
      <c r="N314" s="11">
        <f t="shared" si="112"/>
        <v>0</v>
      </c>
      <c r="O314" s="10"/>
    </row>
    <row r="315" spans="1:15" s="18" customFormat="1" ht="38.25" hidden="1" x14ac:dyDescent="0.2">
      <c r="A315" s="22" t="s">
        <v>315</v>
      </c>
      <c r="B315" s="21" t="s">
        <v>314</v>
      </c>
      <c r="C315" s="20">
        <f t="shared" ref="C315:N315" si="113">C316+C317+C318+C319+C320+C321+C322+C323+C324+C325+C326+C327+C328+C329</f>
        <v>0</v>
      </c>
      <c r="D315" s="20">
        <f t="shared" si="113"/>
        <v>0</v>
      </c>
      <c r="E315" s="20">
        <f t="shared" si="113"/>
        <v>0</v>
      </c>
      <c r="F315" s="20">
        <f t="shared" si="113"/>
        <v>0</v>
      </c>
      <c r="G315" s="20">
        <f t="shared" si="113"/>
        <v>0</v>
      </c>
      <c r="H315" s="20">
        <f t="shared" si="113"/>
        <v>0</v>
      </c>
      <c r="I315" s="20">
        <f t="shared" si="113"/>
        <v>0</v>
      </c>
      <c r="J315" s="20">
        <f t="shared" si="113"/>
        <v>0</v>
      </c>
      <c r="K315" s="20">
        <f t="shared" si="113"/>
        <v>0</v>
      </c>
      <c r="L315" s="20">
        <f t="shared" si="113"/>
        <v>0</v>
      </c>
      <c r="M315" s="20">
        <f t="shared" si="113"/>
        <v>0</v>
      </c>
      <c r="N315" s="20">
        <f t="shared" si="113"/>
        <v>0</v>
      </c>
      <c r="O315" s="19"/>
    </row>
    <row r="316" spans="1:15" hidden="1" x14ac:dyDescent="0.2">
      <c r="A316" s="17" t="s">
        <v>313</v>
      </c>
      <c r="B316" s="16" t="s">
        <v>312</v>
      </c>
      <c r="C316" s="15"/>
      <c r="D316" s="15"/>
      <c r="E316" s="15">
        <f t="shared" ref="E316:E329" si="114">C316+D316</f>
        <v>0</v>
      </c>
      <c r="F316" s="15">
        <f t="shared" ref="F316:F329" si="115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311</v>
      </c>
      <c r="B317" s="16" t="s">
        <v>310</v>
      </c>
      <c r="C317" s="15"/>
      <c r="D317" s="15"/>
      <c r="E317" s="15">
        <f t="shared" si="114"/>
        <v>0</v>
      </c>
      <c r="F317" s="15">
        <f t="shared" si="11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idden="1" x14ac:dyDescent="0.2">
      <c r="A318" s="17" t="s">
        <v>309</v>
      </c>
      <c r="B318" s="16" t="s">
        <v>308</v>
      </c>
      <c r="C318" s="15"/>
      <c r="D318" s="15"/>
      <c r="E318" s="15">
        <f t="shared" si="114"/>
        <v>0</v>
      </c>
      <c r="F318" s="15">
        <f t="shared" si="11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307</v>
      </c>
      <c r="B319" s="16" t="s">
        <v>306</v>
      </c>
      <c r="C319" s="15"/>
      <c r="D319" s="15"/>
      <c r="E319" s="15">
        <f t="shared" si="114"/>
        <v>0</v>
      </c>
      <c r="F319" s="15">
        <f t="shared" si="11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305</v>
      </c>
      <c r="B320" s="16" t="s">
        <v>304</v>
      </c>
      <c r="C320" s="15"/>
      <c r="D320" s="15"/>
      <c r="E320" s="15">
        <f t="shared" si="114"/>
        <v>0</v>
      </c>
      <c r="F320" s="15">
        <f t="shared" si="11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303</v>
      </c>
      <c r="B321" s="16" t="s">
        <v>302</v>
      </c>
      <c r="C321" s="15"/>
      <c r="D321" s="15"/>
      <c r="E321" s="15">
        <f t="shared" si="114"/>
        <v>0</v>
      </c>
      <c r="F321" s="15">
        <f t="shared" si="11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301</v>
      </c>
      <c r="B322" s="16" t="s">
        <v>300</v>
      </c>
      <c r="C322" s="15"/>
      <c r="D322" s="15"/>
      <c r="E322" s="15">
        <f t="shared" si="114"/>
        <v>0</v>
      </c>
      <c r="F322" s="15">
        <f t="shared" si="11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299</v>
      </c>
      <c r="B323" s="16" t="s">
        <v>298</v>
      </c>
      <c r="C323" s="15"/>
      <c r="D323" s="15"/>
      <c r="E323" s="15">
        <f t="shared" si="114"/>
        <v>0</v>
      </c>
      <c r="F323" s="15">
        <f t="shared" si="11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297</v>
      </c>
      <c r="B324" s="16" t="s">
        <v>296</v>
      </c>
      <c r="C324" s="15"/>
      <c r="D324" s="15"/>
      <c r="E324" s="15">
        <f t="shared" si="114"/>
        <v>0</v>
      </c>
      <c r="F324" s="15">
        <f t="shared" si="11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295</v>
      </c>
      <c r="B325" s="16" t="s">
        <v>294</v>
      </c>
      <c r="C325" s="15"/>
      <c r="D325" s="15"/>
      <c r="E325" s="15">
        <f t="shared" si="114"/>
        <v>0</v>
      </c>
      <c r="F325" s="15">
        <f t="shared" si="11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idden="1" x14ac:dyDescent="0.2">
      <c r="A326" s="17" t="s">
        <v>293</v>
      </c>
      <c r="B326" s="16" t="s">
        <v>292</v>
      </c>
      <c r="C326" s="15"/>
      <c r="D326" s="15"/>
      <c r="E326" s="15">
        <f t="shared" si="114"/>
        <v>0</v>
      </c>
      <c r="F326" s="15">
        <f t="shared" si="11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291</v>
      </c>
      <c r="B327" s="16" t="s">
        <v>290</v>
      </c>
      <c r="C327" s="15"/>
      <c r="D327" s="15"/>
      <c r="E327" s="15">
        <f t="shared" si="114"/>
        <v>0</v>
      </c>
      <c r="F327" s="15">
        <f t="shared" si="115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289</v>
      </c>
      <c r="B328" s="16" t="s">
        <v>288</v>
      </c>
      <c r="C328" s="15"/>
      <c r="D328" s="15"/>
      <c r="E328" s="15">
        <f t="shared" si="114"/>
        <v>0</v>
      </c>
      <c r="F328" s="15">
        <f t="shared" si="115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5.5" hidden="1" x14ac:dyDescent="0.2">
      <c r="A329" s="17" t="s">
        <v>287</v>
      </c>
      <c r="B329" s="16" t="s">
        <v>286</v>
      </c>
      <c r="C329" s="15"/>
      <c r="D329" s="15"/>
      <c r="E329" s="15">
        <f t="shared" si="114"/>
        <v>0</v>
      </c>
      <c r="F329" s="15">
        <f t="shared" si="115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idden="1" x14ac:dyDescent="0.2">
      <c r="A330" s="27" t="s">
        <v>285</v>
      </c>
      <c r="B330" s="26" t="s">
        <v>284</v>
      </c>
      <c r="C330" s="24">
        <f t="shared" ref="C330:N330" si="116">C331+C332+C333</f>
        <v>0</v>
      </c>
      <c r="D330" s="24">
        <f t="shared" si="116"/>
        <v>0</v>
      </c>
      <c r="E330" s="24">
        <f t="shared" si="116"/>
        <v>0</v>
      </c>
      <c r="F330" s="24">
        <f t="shared" si="116"/>
        <v>0</v>
      </c>
      <c r="G330" s="24">
        <f t="shared" si="116"/>
        <v>0</v>
      </c>
      <c r="H330" s="24">
        <f t="shared" si="116"/>
        <v>0</v>
      </c>
      <c r="I330" s="24">
        <f t="shared" si="116"/>
        <v>0</v>
      </c>
      <c r="J330" s="24">
        <f t="shared" si="116"/>
        <v>0</v>
      </c>
      <c r="K330" s="24">
        <f t="shared" si="116"/>
        <v>0</v>
      </c>
      <c r="L330" s="24">
        <f t="shared" si="116"/>
        <v>0</v>
      </c>
      <c r="M330" s="24">
        <f t="shared" si="116"/>
        <v>0</v>
      </c>
      <c r="N330" s="24">
        <f t="shared" si="116"/>
        <v>0</v>
      </c>
      <c r="O330" s="45"/>
    </row>
    <row r="331" spans="1:15" s="31" customFormat="1" hidden="1" x14ac:dyDescent="0.2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5.5" hidden="1" x14ac:dyDescent="0.2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idden="1" x14ac:dyDescent="0.2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idden="1" x14ac:dyDescent="0.2">
      <c r="A334" s="14" t="s">
        <v>277</v>
      </c>
      <c r="B334" s="13" t="s">
        <v>276</v>
      </c>
      <c r="C334" s="11">
        <f t="shared" ref="C334:N334" si="117">C335+C350</f>
        <v>0</v>
      </c>
      <c r="D334" s="11">
        <f t="shared" si="117"/>
        <v>0</v>
      </c>
      <c r="E334" s="11">
        <f t="shared" si="117"/>
        <v>0</v>
      </c>
      <c r="F334" s="11">
        <f t="shared" si="117"/>
        <v>0</v>
      </c>
      <c r="G334" s="11">
        <f t="shared" si="117"/>
        <v>0</v>
      </c>
      <c r="H334" s="11">
        <f t="shared" si="117"/>
        <v>0</v>
      </c>
      <c r="I334" s="11">
        <f t="shared" si="117"/>
        <v>0</v>
      </c>
      <c r="J334" s="11">
        <f t="shared" si="117"/>
        <v>0</v>
      </c>
      <c r="K334" s="11">
        <f t="shared" si="117"/>
        <v>0</v>
      </c>
      <c r="L334" s="11">
        <f t="shared" si="117"/>
        <v>0</v>
      </c>
      <c r="M334" s="11">
        <f t="shared" si="117"/>
        <v>0</v>
      </c>
      <c r="N334" s="11">
        <f t="shared" si="117"/>
        <v>0</v>
      </c>
      <c r="O334" s="10"/>
    </row>
    <row r="335" spans="1:15" s="18" customFormat="1" ht="38.25" hidden="1" x14ac:dyDescent="0.2">
      <c r="A335" s="22" t="s">
        <v>275</v>
      </c>
      <c r="B335" s="21" t="s">
        <v>274</v>
      </c>
      <c r="C335" s="20">
        <f t="shared" ref="C335:N335" si="118">C336+C337+C338+C339+C340+C341+C342+C343+C344+C345+C346+C347+C348+C349</f>
        <v>0</v>
      </c>
      <c r="D335" s="20">
        <f t="shared" si="118"/>
        <v>0</v>
      </c>
      <c r="E335" s="20">
        <f t="shared" si="118"/>
        <v>0</v>
      </c>
      <c r="F335" s="20">
        <f t="shared" si="118"/>
        <v>0</v>
      </c>
      <c r="G335" s="20">
        <f t="shared" si="118"/>
        <v>0</v>
      </c>
      <c r="H335" s="20">
        <f t="shared" si="118"/>
        <v>0</v>
      </c>
      <c r="I335" s="20">
        <f t="shared" si="118"/>
        <v>0</v>
      </c>
      <c r="J335" s="20">
        <f t="shared" si="118"/>
        <v>0</v>
      </c>
      <c r="K335" s="20">
        <f t="shared" si="118"/>
        <v>0</v>
      </c>
      <c r="L335" s="20">
        <f t="shared" si="118"/>
        <v>0</v>
      </c>
      <c r="M335" s="20">
        <f t="shared" si="118"/>
        <v>0</v>
      </c>
      <c r="N335" s="20">
        <f t="shared" si="118"/>
        <v>0</v>
      </c>
      <c r="O335" s="19"/>
    </row>
    <row r="336" spans="1:15" hidden="1" x14ac:dyDescent="0.2">
      <c r="A336" s="17" t="s">
        <v>273</v>
      </c>
      <c r="B336" s="16" t="s">
        <v>272</v>
      </c>
      <c r="C336" s="15"/>
      <c r="D336" s="15"/>
      <c r="E336" s="15">
        <f t="shared" ref="E336:E349" si="119">C336+D336</f>
        <v>0</v>
      </c>
      <c r="F336" s="15">
        <f t="shared" ref="F336:F349" si="120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271</v>
      </c>
      <c r="B337" s="16" t="s">
        <v>270</v>
      </c>
      <c r="C337" s="15"/>
      <c r="D337" s="15"/>
      <c r="E337" s="15">
        <f t="shared" si="119"/>
        <v>0</v>
      </c>
      <c r="F337" s="15">
        <f t="shared" si="12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269</v>
      </c>
      <c r="B338" s="16" t="s">
        <v>268</v>
      </c>
      <c r="C338" s="15"/>
      <c r="D338" s="15"/>
      <c r="E338" s="15">
        <f t="shared" si="119"/>
        <v>0</v>
      </c>
      <c r="F338" s="15">
        <f t="shared" si="12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267</v>
      </c>
      <c r="B339" s="16" t="s">
        <v>266</v>
      </c>
      <c r="C339" s="15"/>
      <c r="D339" s="15"/>
      <c r="E339" s="15">
        <f t="shared" si="119"/>
        <v>0</v>
      </c>
      <c r="F339" s="15">
        <f t="shared" si="12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265</v>
      </c>
      <c r="B340" s="16" t="s">
        <v>264</v>
      </c>
      <c r="C340" s="15"/>
      <c r="D340" s="15"/>
      <c r="E340" s="15">
        <f t="shared" si="119"/>
        <v>0</v>
      </c>
      <c r="F340" s="15">
        <f t="shared" si="12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263</v>
      </c>
      <c r="B341" s="16" t="s">
        <v>262</v>
      </c>
      <c r="C341" s="15"/>
      <c r="D341" s="15"/>
      <c r="E341" s="15">
        <f t="shared" si="119"/>
        <v>0</v>
      </c>
      <c r="F341" s="15">
        <f t="shared" si="12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261</v>
      </c>
      <c r="B342" s="16" t="s">
        <v>260</v>
      </c>
      <c r="C342" s="15"/>
      <c r="D342" s="15"/>
      <c r="E342" s="15">
        <f t="shared" si="119"/>
        <v>0</v>
      </c>
      <c r="F342" s="15">
        <f t="shared" si="12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259</v>
      </c>
      <c r="B343" s="16" t="s">
        <v>258</v>
      </c>
      <c r="C343" s="15"/>
      <c r="D343" s="15"/>
      <c r="E343" s="15">
        <f t="shared" si="119"/>
        <v>0</v>
      </c>
      <c r="F343" s="15">
        <f t="shared" si="12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257</v>
      </c>
      <c r="B344" s="16" t="s">
        <v>256</v>
      </c>
      <c r="C344" s="15"/>
      <c r="D344" s="15"/>
      <c r="E344" s="15">
        <f t="shared" si="119"/>
        <v>0</v>
      </c>
      <c r="F344" s="15">
        <f t="shared" si="12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idden="1" x14ac:dyDescent="0.2">
      <c r="A345" s="17" t="s">
        <v>255</v>
      </c>
      <c r="B345" s="16" t="s">
        <v>254</v>
      </c>
      <c r="C345" s="15"/>
      <c r="D345" s="15"/>
      <c r="E345" s="15">
        <f t="shared" si="119"/>
        <v>0</v>
      </c>
      <c r="F345" s="15">
        <f t="shared" si="12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253</v>
      </c>
      <c r="B346" s="16" t="s">
        <v>252</v>
      </c>
      <c r="C346" s="15"/>
      <c r="D346" s="15"/>
      <c r="E346" s="15">
        <f t="shared" si="119"/>
        <v>0</v>
      </c>
      <c r="F346" s="15">
        <f t="shared" si="12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251</v>
      </c>
      <c r="B347" s="16" t="s">
        <v>250</v>
      </c>
      <c r="C347" s="15"/>
      <c r="D347" s="15"/>
      <c r="E347" s="15">
        <f t="shared" si="119"/>
        <v>0</v>
      </c>
      <c r="F347" s="15">
        <f t="shared" si="120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idden="1" x14ac:dyDescent="0.2">
      <c r="A348" s="17" t="s">
        <v>249</v>
      </c>
      <c r="B348" s="16" t="s">
        <v>248</v>
      </c>
      <c r="C348" s="15"/>
      <c r="D348" s="15"/>
      <c r="E348" s="15">
        <f t="shared" si="119"/>
        <v>0</v>
      </c>
      <c r="F348" s="15">
        <f t="shared" si="120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247</v>
      </c>
      <c r="B349" s="16" t="s">
        <v>246</v>
      </c>
      <c r="C349" s="15"/>
      <c r="D349" s="15"/>
      <c r="E349" s="15">
        <f t="shared" si="119"/>
        <v>0</v>
      </c>
      <c r="F349" s="15">
        <f t="shared" si="120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5.5" hidden="1" x14ac:dyDescent="0.2">
      <c r="A350" s="22" t="s">
        <v>245</v>
      </c>
      <c r="B350" s="21" t="s">
        <v>244</v>
      </c>
      <c r="C350" s="20">
        <f t="shared" ref="C350:N350" si="121">C351+C352</f>
        <v>0</v>
      </c>
      <c r="D350" s="20">
        <f t="shared" si="121"/>
        <v>0</v>
      </c>
      <c r="E350" s="20">
        <f t="shared" si="121"/>
        <v>0</v>
      </c>
      <c r="F350" s="20">
        <f t="shared" si="121"/>
        <v>0</v>
      </c>
      <c r="G350" s="20">
        <f t="shared" si="121"/>
        <v>0</v>
      </c>
      <c r="H350" s="20">
        <f t="shared" si="121"/>
        <v>0</v>
      </c>
      <c r="I350" s="20">
        <f t="shared" si="121"/>
        <v>0</v>
      </c>
      <c r="J350" s="20">
        <f t="shared" si="121"/>
        <v>0</v>
      </c>
      <c r="K350" s="20">
        <f t="shared" si="121"/>
        <v>0</v>
      </c>
      <c r="L350" s="20">
        <f t="shared" si="121"/>
        <v>0</v>
      </c>
      <c r="M350" s="20">
        <f t="shared" si="121"/>
        <v>0</v>
      </c>
      <c r="N350" s="20">
        <f t="shared" si="121"/>
        <v>0</v>
      </c>
      <c r="O350" s="19"/>
    </row>
    <row r="351" spans="1:15" hidden="1" x14ac:dyDescent="0.2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idden="1" x14ac:dyDescent="0.2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8.25" hidden="1" x14ac:dyDescent="0.2">
      <c r="A353" s="14" t="s">
        <v>239</v>
      </c>
      <c r="B353" s="13" t="s">
        <v>238</v>
      </c>
      <c r="C353" s="11">
        <f t="shared" ref="C353:N353" si="122">C354+C356+C358+C360+C364+C366+C370+C374+C378+C382+C386+C390+C394+C398+C402+C406</f>
        <v>0</v>
      </c>
      <c r="D353" s="11">
        <f t="shared" si="122"/>
        <v>0</v>
      </c>
      <c r="E353" s="11">
        <f t="shared" si="122"/>
        <v>0</v>
      </c>
      <c r="F353" s="11">
        <f t="shared" si="122"/>
        <v>0</v>
      </c>
      <c r="G353" s="11">
        <f t="shared" si="122"/>
        <v>0</v>
      </c>
      <c r="H353" s="11">
        <f t="shared" si="122"/>
        <v>0</v>
      </c>
      <c r="I353" s="11">
        <f t="shared" si="122"/>
        <v>0</v>
      </c>
      <c r="J353" s="11">
        <f t="shared" si="122"/>
        <v>0</v>
      </c>
      <c r="K353" s="11">
        <f t="shared" si="122"/>
        <v>0</v>
      </c>
      <c r="L353" s="11">
        <f t="shared" si="122"/>
        <v>0</v>
      </c>
      <c r="M353" s="11">
        <f t="shared" si="122"/>
        <v>0</v>
      </c>
      <c r="N353" s="11">
        <f t="shared" si="122"/>
        <v>0</v>
      </c>
      <c r="O353" s="10"/>
    </row>
    <row r="354" spans="1:15" s="18" customFormat="1" hidden="1" x14ac:dyDescent="0.2">
      <c r="A354" s="22" t="s">
        <v>237</v>
      </c>
      <c r="B354" s="21" t="s">
        <v>236</v>
      </c>
      <c r="C354" s="20">
        <f t="shared" ref="C354:N354" si="123">C355</f>
        <v>0</v>
      </c>
      <c r="D354" s="20">
        <f t="shared" si="123"/>
        <v>0</v>
      </c>
      <c r="E354" s="20">
        <f t="shared" si="123"/>
        <v>0</v>
      </c>
      <c r="F354" s="20">
        <f t="shared" si="123"/>
        <v>0</v>
      </c>
      <c r="G354" s="20">
        <f t="shared" si="123"/>
        <v>0</v>
      </c>
      <c r="H354" s="20">
        <f t="shared" si="123"/>
        <v>0</v>
      </c>
      <c r="I354" s="20">
        <f t="shared" si="123"/>
        <v>0</v>
      </c>
      <c r="J354" s="20">
        <f t="shared" si="123"/>
        <v>0</v>
      </c>
      <c r="K354" s="20">
        <f t="shared" si="123"/>
        <v>0</v>
      </c>
      <c r="L354" s="20">
        <f t="shared" si="123"/>
        <v>0</v>
      </c>
      <c r="M354" s="20">
        <f t="shared" si="123"/>
        <v>0</v>
      </c>
      <c r="N354" s="20">
        <f t="shared" si="123"/>
        <v>0</v>
      </c>
      <c r="O354" s="19"/>
    </row>
    <row r="355" spans="1:15" hidden="1" x14ac:dyDescent="0.2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234</v>
      </c>
      <c r="B356" s="21" t="s">
        <v>233</v>
      </c>
      <c r="C356" s="20">
        <f t="shared" ref="C356:N356" si="124">C357</f>
        <v>0</v>
      </c>
      <c r="D356" s="20">
        <f t="shared" si="124"/>
        <v>0</v>
      </c>
      <c r="E356" s="20">
        <f t="shared" si="124"/>
        <v>0</v>
      </c>
      <c r="F356" s="20">
        <f t="shared" si="124"/>
        <v>0</v>
      </c>
      <c r="G356" s="20">
        <f t="shared" si="124"/>
        <v>0</v>
      </c>
      <c r="H356" s="20">
        <f t="shared" si="124"/>
        <v>0</v>
      </c>
      <c r="I356" s="20">
        <f t="shared" si="124"/>
        <v>0</v>
      </c>
      <c r="J356" s="20">
        <f t="shared" si="124"/>
        <v>0</v>
      </c>
      <c r="K356" s="20">
        <f t="shared" si="124"/>
        <v>0</v>
      </c>
      <c r="L356" s="20">
        <f t="shared" si="124"/>
        <v>0</v>
      </c>
      <c r="M356" s="20">
        <f t="shared" si="124"/>
        <v>0</v>
      </c>
      <c r="N356" s="20">
        <f t="shared" si="124"/>
        <v>0</v>
      </c>
      <c r="O356" s="19"/>
    </row>
    <row r="357" spans="1:15" hidden="1" x14ac:dyDescent="0.2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idden="1" x14ac:dyDescent="0.2">
      <c r="A358" s="22" t="s">
        <v>231</v>
      </c>
      <c r="B358" s="21" t="s">
        <v>230</v>
      </c>
      <c r="C358" s="20">
        <f t="shared" ref="C358:N358" si="125">C359</f>
        <v>0</v>
      </c>
      <c r="D358" s="20">
        <f t="shared" si="125"/>
        <v>0</v>
      </c>
      <c r="E358" s="20">
        <f t="shared" si="125"/>
        <v>0</v>
      </c>
      <c r="F358" s="20">
        <f t="shared" si="125"/>
        <v>0</v>
      </c>
      <c r="G358" s="20">
        <f t="shared" si="125"/>
        <v>0</v>
      </c>
      <c r="H358" s="20">
        <f t="shared" si="125"/>
        <v>0</v>
      </c>
      <c r="I358" s="20">
        <f t="shared" si="125"/>
        <v>0</v>
      </c>
      <c r="J358" s="20">
        <f t="shared" si="125"/>
        <v>0</v>
      </c>
      <c r="K358" s="20">
        <f t="shared" si="125"/>
        <v>0</v>
      </c>
      <c r="L358" s="20">
        <f t="shared" si="125"/>
        <v>0</v>
      </c>
      <c r="M358" s="20">
        <f t="shared" si="125"/>
        <v>0</v>
      </c>
      <c r="N358" s="20">
        <f t="shared" si="125"/>
        <v>0</v>
      </c>
      <c r="O358" s="19"/>
    </row>
    <row r="359" spans="1:15" hidden="1" x14ac:dyDescent="0.2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5.5" hidden="1" x14ac:dyDescent="0.2">
      <c r="A360" s="22" t="s">
        <v>228</v>
      </c>
      <c r="B360" s="21" t="s">
        <v>227</v>
      </c>
      <c r="C360" s="20">
        <f t="shared" ref="C360:N360" si="126">C361+C362+C363</f>
        <v>0</v>
      </c>
      <c r="D360" s="20">
        <f t="shared" si="126"/>
        <v>0</v>
      </c>
      <c r="E360" s="20">
        <f t="shared" si="126"/>
        <v>0</v>
      </c>
      <c r="F360" s="20">
        <f t="shared" si="126"/>
        <v>0</v>
      </c>
      <c r="G360" s="20">
        <f t="shared" si="126"/>
        <v>0</v>
      </c>
      <c r="H360" s="20">
        <f t="shared" si="126"/>
        <v>0</v>
      </c>
      <c r="I360" s="20">
        <f t="shared" si="126"/>
        <v>0</v>
      </c>
      <c r="J360" s="20">
        <f t="shared" si="126"/>
        <v>0</v>
      </c>
      <c r="K360" s="20">
        <f t="shared" si="126"/>
        <v>0</v>
      </c>
      <c r="L360" s="20">
        <f t="shared" si="126"/>
        <v>0</v>
      </c>
      <c r="M360" s="20">
        <f t="shared" si="126"/>
        <v>0</v>
      </c>
      <c r="N360" s="20">
        <f t="shared" si="126"/>
        <v>0</v>
      </c>
      <c r="O360" s="19"/>
    </row>
    <row r="361" spans="1:15" hidden="1" x14ac:dyDescent="0.2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idden="1" x14ac:dyDescent="0.2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223</v>
      </c>
      <c r="B364" s="21" t="s">
        <v>222</v>
      </c>
      <c r="C364" s="20">
        <f t="shared" ref="C364:N364" si="127">C365</f>
        <v>0</v>
      </c>
      <c r="D364" s="20">
        <f t="shared" si="127"/>
        <v>0</v>
      </c>
      <c r="E364" s="20">
        <f t="shared" si="127"/>
        <v>0</v>
      </c>
      <c r="F364" s="20">
        <f t="shared" si="127"/>
        <v>0</v>
      </c>
      <c r="G364" s="20">
        <f t="shared" si="127"/>
        <v>0</v>
      </c>
      <c r="H364" s="20">
        <f t="shared" si="127"/>
        <v>0</v>
      </c>
      <c r="I364" s="20">
        <f t="shared" si="127"/>
        <v>0</v>
      </c>
      <c r="J364" s="20">
        <f t="shared" si="127"/>
        <v>0</v>
      </c>
      <c r="K364" s="20">
        <f t="shared" si="127"/>
        <v>0</v>
      </c>
      <c r="L364" s="20">
        <f t="shared" si="127"/>
        <v>0</v>
      </c>
      <c r="M364" s="20">
        <f t="shared" si="127"/>
        <v>0</v>
      </c>
      <c r="N364" s="20">
        <f t="shared" si="127"/>
        <v>0</v>
      </c>
      <c r="O364" s="19"/>
    </row>
    <row r="365" spans="1:15" hidden="1" x14ac:dyDescent="0.2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idden="1" x14ac:dyDescent="0.2">
      <c r="A366" s="22" t="s">
        <v>220</v>
      </c>
      <c r="B366" s="21" t="s">
        <v>219</v>
      </c>
      <c r="C366" s="20">
        <f t="shared" ref="C366:N366" si="128">C367+C368+C369</f>
        <v>0</v>
      </c>
      <c r="D366" s="20">
        <f t="shared" si="128"/>
        <v>0</v>
      </c>
      <c r="E366" s="20">
        <f t="shared" si="128"/>
        <v>0</v>
      </c>
      <c r="F366" s="20">
        <f t="shared" si="128"/>
        <v>0</v>
      </c>
      <c r="G366" s="20">
        <f t="shared" si="128"/>
        <v>0</v>
      </c>
      <c r="H366" s="20">
        <f t="shared" si="128"/>
        <v>0</v>
      </c>
      <c r="I366" s="20">
        <f t="shared" si="128"/>
        <v>0</v>
      </c>
      <c r="J366" s="20">
        <f t="shared" si="128"/>
        <v>0</v>
      </c>
      <c r="K366" s="20">
        <f t="shared" si="128"/>
        <v>0</v>
      </c>
      <c r="L366" s="20">
        <f t="shared" si="128"/>
        <v>0</v>
      </c>
      <c r="M366" s="20">
        <f t="shared" si="128"/>
        <v>0</v>
      </c>
      <c r="N366" s="20">
        <f t="shared" si="128"/>
        <v>0</v>
      </c>
      <c r="O366" s="19"/>
    </row>
    <row r="367" spans="1:15" hidden="1" x14ac:dyDescent="0.2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5.5" hidden="1" x14ac:dyDescent="0.2">
      <c r="A370" s="22" t="s">
        <v>215</v>
      </c>
      <c r="B370" s="21" t="s">
        <v>214</v>
      </c>
      <c r="C370" s="20">
        <f t="shared" ref="C370:N370" si="129">C371+C372+C373</f>
        <v>0</v>
      </c>
      <c r="D370" s="20">
        <f t="shared" si="129"/>
        <v>0</v>
      </c>
      <c r="E370" s="20">
        <f t="shared" si="129"/>
        <v>0</v>
      </c>
      <c r="F370" s="20">
        <f t="shared" si="129"/>
        <v>0</v>
      </c>
      <c r="G370" s="20">
        <f t="shared" si="129"/>
        <v>0</v>
      </c>
      <c r="H370" s="20">
        <f t="shared" si="129"/>
        <v>0</v>
      </c>
      <c r="I370" s="20">
        <f t="shared" si="129"/>
        <v>0</v>
      </c>
      <c r="J370" s="20">
        <f t="shared" si="129"/>
        <v>0</v>
      </c>
      <c r="K370" s="20">
        <f t="shared" si="129"/>
        <v>0</v>
      </c>
      <c r="L370" s="20">
        <f t="shared" si="129"/>
        <v>0</v>
      </c>
      <c r="M370" s="20">
        <f t="shared" si="129"/>
        <v>0</v>
      </c>
      <c r="N370" s="20">
        <f t="shared" si="129"/>
        <v>0</v>
      </c>
      <c r="O370" s="19"/>
    </row>
    <row r="371" spans="1:15" hidden="1" x14ac:dyDescent="0.2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5.5" hidden="1" x14ac:dyDescent="0.2">
      <c r="A374" s="22" t="s">
        <v>210</v>
      </c>
      <c r="B374" s="21" t="s">
        <v>209</v>
      </c>
      <c r="C374" s="20">
        <f t="shared" ref="C374:N374" si="130">C375+C376+C377</f>
        <v>0</v>
      </c>
      <c r="D374" s="20">
        <f t="shared" si="130"/>
        <v>0</v>
      </c>
      <c r="E374" s="20">
        <f t="shared" si="130"/>
        <v>0</v>
      </c>
      <c r="F374" s="20">
        <f t="shared" si="130"/>
        <v>0</v>
      </c>
      <c r="G374" s="20">
        <f t="shared" si="130"/>
        <v>0</v>
      </c>
      <c r="H374" s="20">
        <f t="shared" si="130"/>
        <v>0</v>
      </c>
      <c r="I374" s="20">
        <f t="shared" si="130"/>
        <v>0</v>
      </c>
      <c r="J374" s="20">
        <f t="shared" si="130"/>
        <v>0</v>
      </c>
      <c r="K374" s="20">
        <f t="shared" si="130"/>
        <v>0</v>
      </c>
      <c r="L374" s="20">
        <f t="shared" si="130"/>
        <v>0</v>
      </c>
      <c r="M374" s="20">
        <f t="shared" si="130"/>
        <v>0</v>
      </c>
      <c r="N374" s="20">
        <f t="shared" si="130"/>
        <v>0</v>
      </c>
      <c r="O374" s="19"/>
    </row>
    <row r="375" spans="1:15" hidden="1" x14ac:dyDescent="0.2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5.5" hidden="1" x14ac:dyDescent="0.2">
      <c r="A378" s="22" t="s">
        <v>205</v>
      </c>
      <c r="B378" s="21" t="s">
        <v>204</v>
      </c>
      <c r="C378" s="20">
        <f t="shared" ref="C378:N378" si="131">C379+C380+C381</f>
        <v>0</v>
      </c>
      <c r="D378" s="20">
        <f t="shared" si="131"/>
        <v>0</v>
      </c>
      <c r="E378" s="20">
        <f t="shared" si="131"/>
        <v>0</v>
      </c>
      <c r="F378" s="20">
        <f t="shared" si="131"/>
        <v>0</v>
      </c>
      <c r="G378" s="20">
        <f t="shared" si="131"/>
        <v>0</v>
      </c>
      <c r="H378" s="20">
        <f t="shared" si="131"/>
        <v>0</v>
      </c>
      <c r="I378" s="20">
        <f t="shared" si="131"/>
        <v>0</v>
      </c>
      <c r="J378" s="20">
        <f t="shared" si="131"/>
        <v>0</v>
      </c>
      <c r="K378" s="20">
        <f t="shared" si="131"/>
        <v>0</v>
      </c>
      <c r="L378" s="20">
        <f t="shared" si="131"/>
        <v>0</v>
      </c>
      <c r="M378" s="20">
        <f t="shared" si="131"/>
        <v>0</v>
      </c>
      <c r="N378" s="20">
        <f t="shared" si="131"/>
        <v>0</v>
      </c>
      <c r="O378" s="19"/>
    </row>
    <row r="379" spans="1:15" hidden="1" x14ac:dyDescent="0.2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idden="1" x14ac:dyDescent="0.2">
      <c r="A382" s="22" t="s">
        <v>200</v>
      </c>
      <c r="B382" s="21" t="s">
        <v>199</v>
      </c>
      <c r="C382" s="20">
        <f t="shared" ref="C382:N382" si="132">C383+C384+C385</f>
        <v>0</v>
      </c>
      <c r="D382" s="20">
        <f t="shared" si="132"/>
        <v>0</v>
      </c>
      <c r="E382" s="20">
        <f t="shared" si="132"/>
        <v>0</v>
      </c>
      <c r="F382" s="20">
        <f t="shared" si="132"/>
        <v>0</v>
      </c>
      <c r="G382" s="20">
        <f t="shared" si="132"/>
        <v>0</v>
      </c>
      <c r="H382" s="20">
        <f t="shared" si="132"/>
        <v>0</v>
      </c>
      <c r="I382" s="20">
        <f t="shared" si="132"/>
        <v>0</v>
      </c>
      <c r="J382" s="20">
        <f t="shared" si="132"/>
        <v>0</v>
      </c>
      <c r="K382" s="20">
        <f t="shared" si="132"/>
        <v>0</v>
      </c>
      <c r="L382" s="20">
        <f t="shared" si="132"/>
        <v>0</v>
      </c>
      <c r="M382" s="20">
        <f t="shared" si="132"/>
        <v>0</v>
      </c>
      <c r="N382" s="20">
        <f t="shared" si="132"/>
        <v>0</v>
      </c>
      <c r="O382" s="19"/>
    </row>
    <row r="383" spans="1:15" hidden="1" x14ac:dyDescent="0.2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idden="1" x14ac:dyDescent="0.2">
      <c r="A386" s="22" t="s">
        <v>195</v>
      </c>
      <c r="B386" s="21" t="s">
        <v>194</v>
      </c>
      <c r="C386" s="20">
        <f t="shared" ref="C386:N386" si="133">C387+C388+C389</f>
        <v>0</v>
      </c>
      <c r="D386" s="20">
        <f t="shared" si="133"/>
        <v>0</v>
      </c>
      <c r="E386" s="20">
        <f t="shared" si="133"/>
        <v>0</v>
      </c>
      <c r="F386" s="20">
        <f t="shared" si="133"/>
        <v>0</v>
      </c>
      <c r="G386" s="20">
        <f t="shared" si="133"/>
        <v>0</v>
      </c>
      <c r="H386" s="20">
        <f t="shared" si="133"/>
        <v>0</v>
      </c>
      <c r="I386" s="20">
        <f t="shared" si="133"/>
        <v>0</v>
      </c>
      <c r="J386" s="20">
        <f t="shared" si="133"/>
        <v>0</v>
      </c>
      <c r="K386" s="20">
        <f t="shared" si="133"/>
        <v>0</v>
      </c>
      <c r="L386" s="20">
        <f t="shared" si="133"/>
        <v>0</v>
      </c>
      <c r="M386" s="20">
        <f t="shared" si="133"/>
        <v>0</v>
      </c>
      <c r="N386" s="20">
        <f t="shared" si="133"/>
        <v>0</v>
      </c>
      <c r="O386" s="19"/>
    </row>
    <row r="387" spans="1:15" hidden="1" x14ac:dyDescent="0.2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idden="1" x14ac:dyDescent="0.2">
      <c r="A390" s="22" t="s">
        <v>190</v>
      </c>
      <c r="B390" s="21" t="s">
        <v>189</v>
      </c>
      <c r="C390" s="20">
        <f t="shared" ref="C390:N390" si="134">C391+C392+C393</f>
        <v>0</v>
      </c>
      <c r="D390" s="20">
        <f t="shared" si="134"/>
        <v>0</v>
      </c>
      <c r="E390" s="20">
        <f t="shared" si="134"/>
        <v>0</v>
      </c>
      <c r="F390" s="20">
        <f t="shared" si="134"/>
        <v>0</v>
      </c>
      <c r="G390" s="20">
        <f t="shared" si="134"/>
        <v>0</v>
      </c>
      <c r="H390" s="20">
        <f t="shared" si="134"/>
        <v>0</v>
      </c>
      <c r="I390" s="20">
        <f t="shared" si="134"/>
        <v>0</v>
      </c>
      <c r="J390" s="20">
        <f t="shared" si="134"/>
        <v>0</v>
      </c>
      <c r="K390" s="20">
        <f t="shared" si="134"/>
        <v>0</v>
      </c>
      <c r="L390" s="20">
        <f t="shared" si="134"/>
        <v>0</v>
      </c>
      <c r="M390" s="20">
        <f t="shared" si="134"/>
        <v>0</v>
      </c>
      <c r="N390" s="20">
        <f t="shared" si="134"/>
        <v>0</v>
      </c>
      <c r="O390" s="19"/>
    </row>
    <row r="391" spans="1:15" hidden="1" x14ac:dyDescent="0.2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5.5" hidden="1" x14ac:dyDescent="0.2">
      <c r="A394" s="22" t="s">
        <v>185</v>
      </c>
      <c r="B394" s="21" t="s">
        <v>184</v>
      </c>
      <c r="C394" s="20">
        <f t="shared" ref="C394:N394" si="135">C395+C396+C397</f>
        <v>0</v>
      </c>
      <c r="D394" s="20">
        <f t="shared" si="135"/>
        <v>0</v>
      </c>
      <c r="E394" s="20">
        <f t="shared" si="135"/>
        <v>0</v>
      </c>
      <c r="F394" s="20">
        <f t="shared" si="135"/>
        <v>0</v>
      </c>
      <c r="G394" s="20">
        <f t="shared" si="135"/>
        <v>0</v>
      </c>
      <c r="H394" s="20">
        <f t="shared" si="135"/>
        <v>0</v>
      </c>
      <c r="I394" s="20">
        <f t="shared" si="135"/>
        <v>0</v>
      </c>
      <c r="J394" s="20">
        <f t="shared" si="135"/>
        <v>0</v>
      </c>
      <c r="K394" s="20">
        <f t="shared" si="135"/>
        <v>0</v>
      </c>
      <c r="L394" s="20">
        <f t="shared" si="135"/>
        <v>0</v>
      </c>
      <c r="M394" s="20">
        <f t="shared" si="135"/>
        <v>0</v>
      </c>
      <c r="N394" s="20">
        <f t="shared" si="135"/>
        <v>0</v>
      </c>
      <c r="O394" s="19"/>
    </row>
    <row r="395" spans="1:15" hidden="1" x14ac:dyDescent="0.2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idden="1" x14ac:dyDescent="0.2">
      <c r="A398" s="22" t="s">
        <v>180</v>
      </c>
      <c r="B398" s="21" t="s">
        <v>179</v>
      </c>
      <c r="C398" s="20">
        <f t="shared" ref="C398:N398" si="136">C399+C400+C401</f>
        <v>0</v>
      </c>
      <c r="D398" s="20">
        <f t="shared" si="136"/>
        <v>0</v>
      </c>
      <c r="E398" s="20">
        <f t="shared" si="136"/>
        <v>0</v>
      </c>
      <c r="F398" s="20">
        <f t="shared" si="136"/>
        <v>0</v>
      </c>
      <c r="G398" s="20">
        <f t="shared" si="136"/>
        <v>0</v>
      </c>
      <c r="H398" s="20">
        <f t="shared" si="136"/>
        <v>0</v>
      </c>
      <c r="I398" s="20">
        <f t="shared" si="136"/>
        <v>0</v>
      </c>
      <c r="J398" s="20">
        <f t="shared" si="136"/>
        <v>0</v>
      </c>
      <c r="K398" s="20">
        <f t="shared" si="136"/>
        <v>0</v>
      </c>
      <c r="L398" s="20">
        <f t="shared" si="136"/>
        <v>0</v>
      </c>
      <c r="M398" s="20">
        <f t="shared" si="136"/>
        <v>0</v>
      </c>
      <c r="N398" s="20">
        <f t="shared" si="136"/>
        <v>0</v>
      </c>
      <c r="O398" s="19"/>
    </row>
    <row r="399" spans="1:15" hidden="1" x14ac:dyDescent="0.2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5.5" hidden="1" x14ac:dyDescent="0.2">
      <c r="A402" s="22" t="s">
        <v>175</v>
      </c>
      <c r="B402" s="21" t="s">
        <v>174</v>
      </c>
      <c r="C402" s="20">
        <f t="shared" ref="C402:N402" si="137">C403+C404+C405</f>
        <v>0</v>
      </c>
      <c r="D402" s="20">
        <f t="shared" si="137"/>
        <v>0</v>
      </c>
      <c r="E402" s="20">
        <f t="shared" si="137"/>
        <v>0</v>
      </c>
      <c r="F402" s="20">
        <f t="shared" si="137"/>
        <v>0</v>
      </c>
      <c r="G402" s="20">
        <f t="shared" si="137"/>
        <v>0</v>
      </c>
      <c r="H402" s="20">
        <f t="shared" si="137"/>
        <v>0</v>
      </c>
      <c r="I402" s="20">
        <f t="shared" si="137"/>
        <v>0</v>
      </c>
      <c r="J402" s="20">
        <f t="shared" si="137"/>
        <v>0</v>
      </c>
      <c r="K402" s="20">
        <f t="shared" si="137"/>
        <v>0</v>
      </c>
      <c r="L402" s="20">
        <f t="shared" si="137"/>
        <v>0</v>
      </c>
      <c r="M402" s="20">
        <f t="shared" si="137"/>
        <v>0</v>
      </c>
      <c r="N402" s="20">
        <f t="shared" si="137"/>
        <v>0</v>
      </c>
      <c r="O402" s="19"/>
    </row>
    <row r="403" spans="1:15" hidden="1" x14ac:dyDescent="0.2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idden="1" x14ac:dyDescent="0.2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idden="1" x14ac:dyDescent="0.2">
      <c r="A406" s="22" t="s">
        <v>170</v>
      </c>
      <c r="B406" s="21" t="s">
        <v>169</v>
      </c>
      <c r="C406" s="20">
        <f t="shared" ref="C406:N406" si="138">C407</f>
        <v>0</v>
      </c>
      <c r="D406" s="20">
        <f t="shared" si="138"/>
        <v>0</v>
      </c>
      <c r="E406" s="20">
        <f t="shared" si="138"/>
        <v>0</v>
      </c>
      <c r="F406" s="20">
        <f t="shared" si="138"/>
        <v>0</v>
      </c>
      <c r="G406" s="20">
        <f t="shared" si="138"/>
        <v>0</v>
      </c>
      <c r="H406" s="20">
        <f t="shared" si="138"/>
        <v>0</v>
      </c>
      <c r="I406" s="20">
        <f t="shared" si="138"/>
        <v>0</v>
      </c>
      <c r="J406" s="20">
        <f t="shared" si="138"/>
        <v>0</v>
      </c>
      <c r="K406" s="20">
        <f t="shared" si="138"/>
        <v>0</v>
      </c>
      <c r="L406" s="20">
        <f t="shared" si="138"/>
        <v>0</v>
      </c>
      <c r="M406" s="20">
        <f t="shared" si="138"/>
        <v>0</v>
      </c>
      <c r="N406" s="20">
        <f t="shared" si="138"/>
        <v>0</v>
      </c>
      <c r="O406" s="19"/>
    </row>
    <row r="407" spans="1:15" hidden="1" x14ac:dyDescent="0.2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idden="1" x14ac:dyDescent="0.2">
      <c r="A408" s="23" t="s">
        <v>167</v>
      </c>
      <c r="B408" s="46" t="s">
        <v>166</v>
      </c>
      <c r="C408" s="25">
        <f t="shared" ref="C408:N408" si="139">C409</f>
        <v>0</v>
      </c>
      <c r="D408" s="25">
        <f t="shared" si="139"/>
        <v>0</v>
      </c>
      <c r="E408" s="25">
        <f t="shared" si="139"/>
        <v>0</v>
      </c>
      <c r="F408" s="25">
        <f t="shared" si="139"/>
        <v>0</v>
      </c>
      <c r="G408" s="25">
        <f t="shared" si="139"/>
        <v>0</v>
      </c>
      <c r="H408" s="25">
        <f t="shared" si="139"/>
        <v>0</v>
      </c>
      <c r="I408" s="25">
        <f t="shared" si="139"/>
        <v>0</v>
      </c>
      <c r="J408" s="25">
        <f t="shared" si="139"/>
        <v>0</v>
      </c>
      <c r="K408" s="25">
        <f t="shared" si="139"/>
        <v>0</v>
      </c>
      <c r="L408" s="25">
        <f t="shared" si="139"/>
        <v>0</v>
      </c>
      <c r="M408" s="25">
        <f t="shared" si="139"/>
        <v>0</v>
      </c>
      <c r="N408" s="25">
        <f t="shared" si="139"/>
        <v>0</v>
      </c>
      <c r="O408" s="40"/>
    </row>
    <row r="409" spans="1:15" s="18" customFormat="1" hidden="1" x14ac:dyDescent="0.2">
      <c r="A409" s="22" t="s">
        <v>165</v>
      </c>
      <c r="B409" s="21" t="s">
        <v>164</v>
      </c>
      <c r="C409" s="20">
        <f t="shared" ref="C409:N409" si="140">C410+C411+C412+C413+C414</f>
        <v>0</v>
      </c>
      <c r="D409" s="20">
        <f t="shared" si="140"/>
        <v>0</v>
      </c>
      <c r="E409" s="20">
        <f t="shared" si="140"/>
        <v>0</v>
      </c>
      <c r="F409" s="20">
        <f t="shared" si="140"/>
        <v>0</v>
      </c>
      <c r="G409" s="20">
        <f t="shared" si="140"/>
        <v>0</v>
      </c>
      <c r="H409" s="20">
        <f t="shared" si="140"/>
        <v>0</v>
      </c>
      <c r="I409" s="20">
        <f t="shared" si="140"/>
        <v>0</v>
      </c>
      <c r="J409" s="20">
        <f t="shared" si="140"/>
        <v>0</v>
      </c>
      <c r="K409" s="20">
        <f t="shared" si="140"/>
        <v>0</v>
      </c>
      <c r="L409" s="20">
        <f t="shared" si="140"/>
        <v>0</v>
      </c>
      <c r="M409" s="20">
        <f t="shared" si="140"/>
        <v>0</v>
      </c>
      <c r="N409" s="20">
        <f t="shared" si="140"/>
        <v>0</v>
      </c>
      <c r="O409" s="19"/>
    </row>
    <row r="410" spans="1:15" hidden="1" x14ac:dyDescent="0.2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idden="1" x14ac:dyDescent="0.2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8.25" hidden="1" x14ac:dyDescent="0.2">
      <c r="A415" s="14" t="s">
        <v>153</v>
      </c>
      <c r="B415" s="13" t="s">
        <v>152</v>
      </c>
      <c r="C415" s="11">
        <f t="shared" ref="C415:N415" si="141">C416+C420+C424+C428+C432+C436+C440+C444+C448+C452</f>
        <v>0</v>
      </c>
      <c r="D415" s="11">
        <f t="shared" si="141"/>
        <v>0</v>
      </c>
      <c r="E415" s="11">
        <f t="shared" si="141"/>
        <v>0</v>
      </c>
      <c r="F415" s="11">
        <f t="shared" si="141"/>
        <v>0</v>
      </c>
      <c r="G415" s="11">
        <f t="shared" si="141"/>
        <v>0</v>
      </c>
      <c r="H415" s="11">
        <f t="shared" si="141"/>
        <v>0</v>
      </c>
      <c r="I415" s="11">
        <f t="shared" si="141"/>
        <v>0</v>
      </c>
      <c r="J415" s="11">
        <f t="shared" si="141"/>
        <v>0</v>
      </c>
      <c r="K415" s="11">
        <f t="shared" si="141"/>
        <v>0</v>
      </c>
      <c r="L415" s="11">
        <f t="shared" si="141"/>
        <v>0</v>
      </c>
      <c r="M415" s="11">
        <f t="shared" si="141"/>
        <v>0</v>
      </c>
      <c r="N415" s="11">
        <f t="shared" si="141"/>
        <v>0</v>
      </c>
      <c r="O415" s="10"/>
    </row>
    <row r="416" spans="1:15" s="18" customFormat="1" ht="25.5" hidden="1" x14ac:dyDescent="0.2">
      <c r="A416" s="22" t="s">
        <v>151</v>
      </c>
      <c r="B416" s="21" t="s">
        <v>150</v>
      </c>
      <c r="C416" s="20">
        <f t="shared" ref="C416:N416" si="142">C417+C418+C419</f>
        <v>0</v>
      </c>
      <c r="D416" s="20">
        <f t="shared" si="142"/>
        <v>0</v>
      </c>
      <c r="E416" s="20">
        <f t="shared" si="142"/>
        <v>0</v>
      </c>
      <c r="F416" s="20">
        <f t="shared" si="142"/>
        <v>0</v>
      </c>
      <c r="G416" s="20">
        <f t="shared" si="142"/>
        <v>0</v>
      </c>
      <c r="H416" s="20">
        <f t="shared" si="142"/>
        <v>0</v>
      </c>
      <c r="I416" s="20">
        <f t="shared" si="142"/>
        <v>0</v>
      </c>
      <c r="J416" s="20">
        <f t="shared" si="142"/>
        <v>0</v>
      </c>
      <c r="K416" s="20">
        <f t="shared" si="142"/>
        <v>0</v>
      </c>
      <c r="L416" s="20">
        <f t="shared" si="142"/>
        <v>0</v>
      </c>
      <c r="M416" s="20">
        <f t="shared" si="142"/>
        <v>0</v>
      </c>
      <c r="N416" s="20">
        <f t="shared" si="142"/>
        <v>0</v>
      </c>
      <c r="O416" s="19"/>
    </row>
    <row r="417" spans="1:15" hidden="1" x14ac:dyDescent="0.2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idden="1" x14ac:dyDescent="0.2">
      <c r="A420" s="22" t="s">
        <v>146</v>
      </c>
      <c r="B420" s="21" t="s">
        <v>145</v>
      </c>
      <c r="C420" s="20">
        <f t="shared" ref="C420:N420" si="143">C421+C422+C423</f>
        <v>0</v>
      </c>
      <c r="D420" s="20">
        <f t="shared" si="143"/>
        <v>0</v>
      </c>
      <c r="E420" s="20">
        <f t="shared" si="143"/>
        <v>0</v>
      </c>
      <c r="F420" s="20">
        <f t="shared" si="143"/>
        <v>0</v>
      </c>
      <c r="G420" s="20">
        <f t="shared" si="143"/>
        <v>0</v>
      </c>
      <c r="H420" s="20">
        <f t="shared" si="143"/>
        <v>0</v>
      </c>
      <c r="I420" s="20">
        <f t="shared" si="143"/>
        <v>0</v>
      </c>
      <c r="J420" s="20">
        <f t="shared" si="143"/>
        <v>0</v>
      </c>
      <c r="K420" s="20">
        <f t="shared" si="143"/>
        <v>0</v>
      </c>
      <c r="L420" s="20">
        <f t="shared" si="143"/>
        <v>0</v>
      </c>
      <c r="M420" s="20">
        <f t="shared" si="143"/>
        <v>0</v>
      </c>
      <c r="N420" s="20">
        <f t="shared" si="143"/>
        <v>0</v>
      </c>
      <c r="O420" s="19"/>
    </row>
    <row r="421" spans="1:15" hidden="1" x14ac:dyDescent="0.2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idden="1" x14ac:dyDescent="0.2">
      <c r="A424" s="22" t="s">
        <v>141</v>
      </c>
      <c r="B424" s="21" t="s">
        <v>140</v>
      </c>
      <c r="C424" s="20">
        <f t="shared" ref="C424:N424" si="144">C425+C426+C427</f>
        <v>0</v>
      </c>
      <c r="D424" s="20">
        <f t="shared" si="144"/>
        <v>0</v>
      </c>
      <c r="E424" s="20">
        <f t="shared" si="144"/>
        <v>0</v>
      </c>
      <c r="F424" s="20">
        <f t="shared" si="144"/>
        <v>0</v>
      </c>
      <c r="G424" s="20">
        <f t="shared" si="144"/>
        <v>0</v>
      </c>
      <c r="H424" s="20">
        <f t="shared" si="144"/>
        <v>0</v>
      </c>
      <c r="I424" s="20">
        <f t="shared" si="144"/>
        <v>0</v>
      </c>
      <c r="J424" s="20">
        <f t="shared" si="144"/>
        <v>0</v>
      </c>
      <c r="K424" s="20">
        <f t="shared" si="144"/>
        <v>0</v>
      </c>
      <c r="L424" s="20">
        <f t="shared" si="144"/>
        <v>0</v>
      </c>
      <c r="M424" s="20">
        <f t="shared" si="144"/>
        <v>0</v>
      </c>
      <c r="N424" s="20">
        <f t="shared" si="144"/>
        <v>0</v>
      </c>
      <c r="O424" s="19"/>
    </row>
    <row r="425" spans="1:15" hidden="1" x14ac:dyDescent="0.2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5.5" hidden="1" x14ac:dyDescent="0.2">
      <c r="A428" s="22" t="s">
        <v>136</v>
      </c>
      <c r="B428" s="21" t="s">
        <v>135</v>
      </c>
      <c r="C428" s="20">
        <f t="shared" ref="C428:N428" si="145">C429+C430+C431</f>
        <v>0</v>
      </c>
      <c r="D428" s="20">
        <f t="shared" si="145"/>
        <v>0</v>
      </c>
      <c r="E428" s="20">
        <f t="shared" si="145"/>
        <v>0</v>
      </c>
      <c r="F428" s="20">
        <f t="shared" si="145"/>
        <v>0</v>
      </c>
      <c r="G428" s="20">
        <f t="shared" si="145"/>
        <v>0</v>
      </c>
      <c r="H428" s="20">
        <f t="shared" si="145"/>
        <v>0</v>
      </c>
      <c r="I428" s="20">
        <f t="shared" si="145"/>
        <v>0</v>
      </c>
      <c r="J428" s="20">
        <f t="shared" si="145"/>
        <v>0</v>
      </c>
      <c r="K428" s="20">
        <f t="shared" si="145"/>
        <v>0</v>
      </c>
      <c r="L428" s="20">
        <f t="shared" si="145"/>
        <v>0</v>
      </c>
      <c r="M428" s="20">
        <f t="shared" si="145"/>
        <v>0</v>
      </c>
      <c r="N428" s="20">
        <f t="shared" si="145"/>
        <v>0</v>
      </c>
      <c r="O428" s="19"/>
    </row>
    <row r="429" spans="1:15" hidden="1" x14ac:dyDescent="0.2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5.5" hidden="1" x14ac:dyDescent="0.2">
      <c r="A432" s="22" t="s">
        <v>131</v>
      </c>
      <c r="B432" s="21" t="s">
        <v>130</v>
      </c>
      <c r="C432" s="20">
        <f t="shared" ref="C432:N432" si="146">C433+C434+C435</f>
        <v>0</v>
      </c>
      <c r="D432" s="20">
        <f t="shared" si="146"/>
        <v>0</v>
      </c>
      <c r="E432" s="20">
        <f t="shared" si="146"/>
        <v>0</v>
      </c>
      <c r="F432" s="20">
        <f t="shared" si="146"/>
        <v>0</v>
      </c>
      <c r="G432" s="20">
        <f t="shared" si="146"/>
        <v>0</v>
      </c>
      <c r="H432" s="20">
        <f t="shared" si="146"/>
        <v>0</v>
      </c>
      <c r="I432" s="20">
        <f t="shared" si="146"/>
        <v>0</v>
      </c>
      <c r="J432" s="20">
        <f t="shared" si="146"/>
        <v>0</v>
      </c>
      <c r="K432" s="20">
        <f t="shared" si="146"/>
        <v>0</v>
      </c>
      <c r="L432" s="20">
        <f t="shared" si="146"/>
        <v>0</v>
      </c>
      <c r="M432" s="20">
        <f t="shared" si="146"/>
        <v>0</v>
      </c>
      <c r="N432" s="20">
        <f t="shared" si="146"/>
        <v>0</v>
      </c>
      <c r="O432" s="19"/>
    </row>
    <row r="433" spans="1:15" hidden="1" x14ac:dyDescent="0.2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5.5" hidden="1" x14ac:dyDescent="0.2">
      <c r="A436" s="27" t="s">
        <v>126</v>
      </c>
      <c r="B436" s="26" t="s">
        <v>125</v>
      </c>
      <c r="C436" s="24">
        <f t="shared" ref="C436:N436" si="147">C437+C438+C439</f>
        <v>0</v>
      </c>
      <c r="D436" s="24">
        <f t="shared" si="147"/>
        <v>0</v>
      </c>
      <c r="E436" s="24">
        <f t="shared" si="147"/>
        <v>0</v>
      </c>
      <c r="F436" s="24">
        <f t="shared" si="147"/>
        <v>0</v>
      </c>
      <c r="G436" s="24">
        <f t="shared" si="147"/>
        <v>0</v>
      </c>
      <c r="H436" s="24">
        <f t="shared" si="147"/>
        <v>0</v>
      </c>
      <c r="I436" s="24">
        <f t="shared" si="147"/>
        <v>0</v>
      </c>
      <c r="J436" s="24">
        <f t="shared" si="147"/>
        <v>0</v>
      </c>
      <c r="K436" s="24">
        <f t="shared" si="147"/>
        <v>0</v>
      </c>
      <c r="L436" s="24">
        <f t="shared" si="147"/>
        <v>0</v>
      </c>
      <c r="M436" s="24">
        <f t="shared" si="147"/>
        <v>0</v>
      </c>
      <c r="N436" s="24">
        <f t="shared" si="147"/>
        <v>0</v>
      </c>
      <c r="O436" s="45"/>
    </row>
    <row r="437" spans="1:15" hidden="1" x14ac:dyDescent="0.2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idden="1" x14ac:dyDescent="0.2">
      <c r="A440" s="22" t="s">
        <v>121</v>
      </c>
      <c r="B440" s="21" t="s">
        <v>120</v>
      </c>
      <c r="C440" s="20">
        <f t="shared" ref="C440:N440" si="148">C441+C442+C443</f>
        <v>0</v>
      </c>
      <c r="D440" s="20">
        <f t="shared" si="148"/>
        <v>0</v>
      </c>
      <c r="E440" s="20">
        <f t="shared" si="148"/>
        <v>0</v>
      </c>
      <c r="F440" s="20">
        <f t="shared" si="148"/>
        <v>0</v>
      </c>
      <c r="G440" s="20">
        <f t="shared" si="148"/>
        <v>0</v>
      </c>
      <c r="H440" s="20">
        <f t="shared" si="148"/>
        <v>0</v>
      </c>
      <c r="I440" s="20">
        <f t="shared" si="148"/>
        <v>0</v>
      </c>
      <c r="J440" s="20">
        <f t="shared" si="148"/>
        <v>0</v>
      </c>
      <c r="K440" s="20">
        <f t="shared" si="148"/>
        <v>0</v>
      </c>
      <c r="L440" s="20">
        <f t="shared" si="148"/>
        <v>0</v>
      </c>
      <c r="M440" s="20">
        <f t="shared" si="148"/>
        <v>0</v>
      </c>
      <c r="N440" s="20">
        <f t="shared" si="148"/>
        <v>0</v>
      </c>
      <c r="O440" s="19"/>
    </row>
    <row r="441" spans="1:15" hidden="1" x14ac:dyDescent="0.2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5.5" hidden="1" x14ac:dyDescent="0.2">
      <c r="A444" s="22" t="s">
        <v>116</v>
      </c>
      <c r="B444" s="21" t="s">
        <v>115</v>
      </c>
      <c r="C444" s="20">
        <f t="shared" ref="C444:N444" si="149">C445+C446+C447</f>
        <v>0</v>
      </c>
      <c r="D444" s="20">
        <f t="shared" si="149"/>
        <v>0</v>
      </c>
      <c r="E444" s="20">
        <f t="shared" si="149"/>
        <v>0</v>
      </c>
      <c r="F444" s="20">
        <f t="shared" si="149"/>
        <v>0</v>
      </c>
      <c r="G444" s="20">
        <f t="shared" si="149"/>
        <v>0</v>
      </c>
      <c r="H444" s="20">
        <f t="shared" si="149"/>
        <v>0</v>
      </c>
      <c r="I444" s="20">
        <f t="shared" si="149"/>
        <v>0</v>
      </c>
      <c r="J444" s="20">
        <f t="shared" si="149"/>
        <v>0</v>
      </c>
      <c r="K444" s="20">
        <f t="shared" si="149"/>
        <v>0</v>
      </c>
      <c r="L444" s="20">
        <f t="shared" si="149"/>
        <v>0</v>
      </c>
      <c r="M444" s="20">
        <f t="shared" si="149"/>
        <v>0</v>
      </c>
      <c r="N444" s="20">
        <f t="shared" si="149"/>
        <v>0</v>
      </c>
      <c r="O444" s="19"/>
    </row>
    <row r="445" spans="1:15" hidden="1" x14ac:dyDescent="0.2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idden="1" x14ac:dyDescent="0.2">
      <c r="A448" s="22" t="s">
        <v>111</v>
      </c>
      <c r="B448" s="21" t="s">
        <v>110</v>
      </c>
      <c r="C448" s="20">
        <f t="shared" ref="C448:N448" si="150">C449+C450+C451</f>
        <v>0</v>
      </c>
      <c r="D448" s="20">
        <f t="shared" si="150"/>
        <v>0</v>
      </c>
      <c r="E448" s="20">
        <f t="shared" si="150"/>
        <v>0</v>
      </c>
      <c r="F448" s="20">
        <f t="shared" si="150"/>
        <v>0</v>
      </c>
      <c r="G448" s="20">
        <f t="shared" si="150"/>
        <v>0</v>
      </c>
      <c r="H448" s="20">
        <f t="shared" si="150"/>
        <v>0</v>
      </c>
      <c r="I448" s="20">
        <f t="shared" si="150"/>
        <v>0</v>
      </c>
      <c r="J448" s="20">
        <f t="shared" si="150"/>
        <v>0</v>
      </c>
      <c r="K448" s="20">
        <f t="shared" si="150"/>
        <v>0</v>
      </c>
      <c r="L448" s="20">
        <f t="shared" si="150"/>
        <v>0</v>
      </c>
      <c r="M448" s="20">
        <f t="shared" si="150"/>
        <v>0</v>
      </c>
      <c r="N448" s="20">
        <f t="shared" si="150"/>
        <v>0</v>
      </c>
      <c r="O448" s="19"/>
    </row>
    <row r="449" spans="1:25" hidden="1" x14ac:dyDescent="0.2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hidden="1" x14ac:dyDescent="0.2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5" hidden="1" x14ac:dyDescent="0.2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s="18" customFormat="1" hidden="1" x14ac:dyDescent="0.2">
      <c r="A452" s="22" t="s">
        <v>106</v>
      </c>
      <c r="B452" s="21" t="s">
        <v>105</v>
      </c>
      <c r="C452" s="20">
        <f t="shared" ref="C452:N452" si="151">C453+C454+C455</f>
        <v>0</v>
      </c>
      <c r="D452" s="20">
        <f t="shared" si="151"/>
        <v>0</v>
      </c>
      <c r="E452" s="20">
        <f t="shared" si="151"/>
        <v>0</v>
      </c>
      <c r="F452" s="20">
        <f t="shared" si="151"/>
        <v>0</v>
      </c>
      <c r="G452" s="20">
        <f t="shared" si="151"/>
        <v>0</v>
      </c>
      <c r="H452" s="20">
        <f t="shared" si="151"/>
        <v>0</v>
      </c>
      <c r="I452" s="20">
        <f t="shared" si="151"/>
        <v>0</v>
      </c>
      <c r="J452" s="20">
        <f t="shared" si="151"/>
        <v>0</v>
      </c>
      <c r="K452" s="20">
        <f t="shared" si="151"/>
        <v>0</v>
      </c>
      <c r="L452" s="20">
        <f t="shared" si="151"/>
        <v>0</v>
      </c>
      <c r="M452" s="20">
        <f t="shared" si="151"/>
        <v>0</v>
      </c>
      <c r="N452" s="20">
        <f t="shared" si="151"/>
        <v>0</v>
      </c>
      <c r="O452" s="19"/>
    </row>
    <row r="453" spans="1:25" hidden="1" x14ac:dyDescent="0.2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hidden="1" x14ac:dyDescent="0.2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5" hidden="1" x14ac:dyDescent="0.2">
      <c r="A455" s="591" t="s">
        <v>100</v>
      </c>
      <c r="B455" s="592" t="s">
        <v>99</v>
      </c>
      <c r="C455" s="593"/>
      <c r="D455" s="15"/>
      <c r="E455" s="15">
        <f>C455+D455</f>
        <v>0</v>
      </c>
      <c r="F455" s="593">
        <f>G455+H455+I455+J455</f>
        <v>0</v>
      </c>
      <c r="G455" s="593"/>
      <c r="H455" s="593"/>
      <c r="I455" s="593"/>
      <c r="J455" s="593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5" s="39" customFormat="1" ht="13.5" customHeight="1" thickBot="1" x14ac:dyDescent="0.25">
      <c r="A456" s="808" t="s">
        <v>98</v>
      </c>
      <c r="B456" s="809" t="s">
        <v>97</v>
      </c>
      <c r="C456" s="810">
        <f t="shared" ref="C456:N456" si="152">C457+C458+C459+C460+C461+C462+C463+C464+C465+C466+C467+C468+C469+C470</f>
        <v>128</v>
      </c>
      <c r="D456" s="561">
        <f t="shared" si="152"/>
        <v>0</v>
      </c>
      <c r="E456" s="527">
        <f t="shared" si="152"/>
        <v>128</v>
      </c>
      <c r="F456" s="811">
        <f t="shared" si="152"/>
        <v>128</v>
      </c>
      <c r="G456" s="812">
        <f t="shared" si="152"/>
        <v>32</v>
      </c>
      <c r="H456" s="812">
        <f t="shared" si="152"/>
        <v>32</v>
      </c>
      <c r="I456" s="812">
        <f t="shared" si="152"/>
        <v>32</v>
      </c>
      <c r="J456" s="810">
        <f t="shared" si="152"/>
        <v>32</v>
      </c>
      <c r="K456" s="579">
        <f t="shared" si="152"/>
        <v>0</v>
      </c>
      <c r="L456" s="35">
        <f t="shared" si="152"/>
        <v>130</v>
      </c>
      <c r="M456" s="35">
        <f t="shared" si="152"/>
        <v>135</v>
      </c>
      <c r="N456" s="35">
        <f t="shared" si="152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  <c r="Y456" s="500"/>
    </row>
    <row r="457" spans="1:25" s="18" customFormat="1" hidden="1" x14ac:dyDescent="0.2">
      <c r="A457" s="641" t="s">
        <v>96</v>
      </c>
      <c r="B457" s="642" t="s">
        <v>95</v>
      </c>
      <c r="C457" s="637"/>
      <c r="D457" s="24"/>
      <c r="E457" s="42">
        <f t="shared" ref="E457:E473" si="153">C457+D457</f>
        <v>0</v>
      </c>
      <c r="F457" s="643">
        <f t="shared" ref="F457:F470" si="154">G457+H457+I457+J457</f>
        <v>0</v>
      </c>
      <c r="G457" s="643"/>
      <c r="H457" s="643"/>
      <c r="I457" s="643"/>
      <c r="J457" s="643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5" s="18" customFormat="1" hidden="1" x14ac:dyDescent="0.2">
      <c r="A458" s="22" t="s">
        <v>94</v>
      </c>
      <c r="B458" s="21" t="s">
        <v>93</v>
      </c>
      <c r="C458" s="20"/>
      <c r="D458" s="20"/>
      <c r="E458" s="20">
        <f t="shared" si="153"/>
        <v>0</v>
      </c>
      <c r="F458" s="20">
        <f t="shared" si="15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idden="1" x14ac:dyDescent="0.2">
      <c r="A459" s="22" t="s">
        <v>92</v>
      </c>
      <c r="B459" s="21" t="s">
        <v>91</v>
      </c>
      <c r="C459" s="20"/>
      <c r="D459" s="20"/>
      <c r="E459" s="20">
        <f t="shared" si="153"/>
        <v>0</v>
      </c>
      <c r="F459" s="20">
        <f t="shared" si="15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t="25.5" hidden="1" x14ac:dyDescent="0.2">
      <c r="A460" s="22" t="s">
        <v>90</v>
      </c>
      <c r="B460" s="21" t="s">
        <v>89</v>
      </c>
      <c r="C460" s="20"/>
      <c r="D460" s="20"/>
      <c r="E460" s="20">
        <f t="shared" si="153"/>
        <v>0</v>
      </c>
      <c r="F460" s="20">
        <f t="shared" si="15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88</v>
      </c>
      <c r="B461" s="21" t="s">
        <v>87</v>
      </c>
      <c r="C461" s="20"/>
      <c r="D461" s="20"/>
      <c r="E461" s="20">
        <f t="shared" si="153"/>
        <v>0</v>
      </c>
      <c r="F461" s="20">
        <f t="shared" si="15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idden="1" x14ac:dyDescent="0.2">
      <c r="A462" s="22" t="s">
        <v>86</v>
      </c>
      <c r="B462" s="21" t="s">
        <v>85</v>
      </c>
      <c r="C462" s="20"/>
      <c r="D462" s="20"/>
      <c r="E462" s="20">
        <f t="shared" si="153"/>
        <v>0</v>
      </c>
      <c r="F462" s="20">
        <f t="shared" si="15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idden="1" x14ac:dyDescent="0.2">
      <c r="A463" s="22" t="s">
        <v>84</v>
      </c>
      <c r="B463" s="21" t="s">
        <v>83</v>
      </c>
      <c r="C463" s="20"/>
      <c r="D463" s="20"/>
      <c r="E463" s="20">
        <f t="shared" si="153"/>
        <v>0</v>
      </c>
      <c r="F463" s="20">
        <f t="shared" si="15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5.5" hidden="1" x14ac:dyDescent="0.2">
      <c r="A464" s="22" t="s">
        <v>82</v>
      </c>
      <c r="B464" s="21" t="s">
        <v>81</v>
      </c>
      <c r="C464" s="20"/>
      <c r="D464" s="20"/>
      <c r="E464" s="20">
        <f t="shared" si="153"/>
        <v>0</v>
      </c>
      <c r="F464" s="20">
        <f t="shared" si="15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idden="1" x14ac:dyDescent="0.2">
      <c r="A465" s="22" t="s">
        <v>80</v>
      </c>
      <c r="B465" s="21" t="s">
        <v>79</v>
      </c>
      <c r="C465" s="20"/>
      <c r="D465" s="20"/>
      <c r="E465" s="20">
        <f t="shared" si="153"/>
        <v>0</v>
      </c>
      <c r="F465" s="20">
        <f t="shared" si="15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t="25.5" hidden="1" x14ac:dyDescent="0.2">
      <c r="A466" s="22" t="s">
        <v>78</v>
      </c>
      <c r="B466" s="21" t="s">
        <v>77</v>
      </c>
      <c r="C466" s="20"/>
      <c r="D466" s="20"/>
      <c r="E466" s="20">
        <f t="shared" si="153"/>
        <v>0</v>
      </c>
      <c r="F466" s="20">
        <f t="shared" si="15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idden="1" x14ac:dyDescent="0.2">
      <c r="A467" s="22" t="s">
        <v>76</v>
      </c>
      <c r="B467" s="21" t="s">
        <v>75</v>
      </c>
      <c r="C467" s="20"/>
      <c r="D467" s="20"/>
      <c r="E467" s="20">
        <f t="shared" si="153"/>
        <v>0</v>
      </c>
      <c r="F467" s="20">
        <f t="shared" si="154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hidden="1" x14ac:dyDescent="0.2">
      <c r="A468" s="22" t="s">
        <v>74</v>
      </c>
      <c r="B468" s="21" t="s">
        <v>73</v>
      </c>
      <c r="C468" s="20"/>
      <c r="D468" s="20"/>
      <c r="E468" s="20">
        <f t="shared" si="153"/>
        <v>0</v>
      </c>
      <c r="F468" s="20">
        <f t="shared" si="154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5" s="18" customFormat="1" hidden="1" x14ac:dyDescent="0.2">
      <c r="A469" s="600" t="s">
        <v>72</v>
      </c>
      <c r="B469" s="601" t="s">
        <v>71</v>
      </c>
      <c r="C469" s="602"/>
      <c r="D469" s="20"/>
      <c r="E469" s="20">
        <f t="shared" si="153"/>
        <v>0</v>
      </c>
      <c r="F469" s="602">
        <f t="shared" si="154"/>
        <v>0</v>
      </c>
      <c r="G469" s="602"/>
      <c r="H469" s="602"/>
      <c r="I469" s="602"/>
      <c r="J469" s="602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5" s="18" customFormat="1" x14ac:dyDescent="0.2">
      <c r="A470" s="802" t="s">
        <v>70</v>
      </c>
      <c r="B470" s="803" t="s">
        <v>69</v>
      </c>
      <c r="C470" s="804">
        <v>128</v>
      </c>
      <c r="D470" s="558">
        <v>0</v>
      </c>
      <c r="E470" s="528">
        <f t="shared" si="153"/>
        <v>128</v>
      </c>
      <c r="F470" s="805">
        <f t="shared" si="154"/>
        <v>128</v>
      </c>
      <c r="G470" s="806">
        <v>32</v>
      </c>
      <c r="H470" s="806">
        <v>32</v>
      </c>
      <c r="I470" s="806">
        <v>32</v>
      </c>
      <c r="J470" s="804">
        <v>32</v>
      </c>
      <c r="K470" s="57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  <c r="Y470" s="500"/>
    </row>
    <row r="471" spans="1:25" s="18" customFormat="1" ht="27" customHeight="1" x14ac:dyDescent="0.25">
      <c r="A471" s="813" t="s">
        <v>998</v>
      </c>
      <c r="B471" s="448">
        <v>60</v>
      </c>
      <c r="C471" s="733">
        <f>C472+C473</f>
        <v>1439.08</v>
      </c>
      <c r="D471" s="580">
        <f>D472+D473</f>
        <v>0</v>
      </c>
      <c r="E471" s="835">
        <f t="shared" si="153"/>
        <v>1439.08</v>
      </c>
      <c r="F471" s="816">
        <f>G471+H471+I471+J471</f>
        <v>1439.08</v>
      </c>
      <c r="G471" s="439">
        <f>G472+G473</f>
        <v>0</v>
      </c>
      <c r="H471" s="439">
        <f t="shared" ref="H471:J471" si="155">H472+H473</f>
        <v>1439.08</v>
      </c>
      <c r="I471" s="439">
        <f t="shared" si="155"/>
        <v>0</v>
      </c>
      <c r="J471" s="733">
        <f t="shared" si="155"/>
        <v>0</v>
      </c>
      <c r="K471" s="57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6">G471+H471</f>
        <v>1439.08</v>
      </c>
      <c r="Y471" s="503"/>
    </row>
    <row r="472" spans="1:25" s="18" customFormat="1" ht="15" x14ac:dyDescent="0.25">
      <c r="A472" s="814" t="s">
        <v>994</v>
      </c>
      <c r="B472" s="448" t="s">
        <v>1000</v>
      </c>
      <c r="C472" s="733">
        <v>1209.31</v>
      </c>
      <c r="D472" s="580"/>
      <c r="E472" s="835">
        <f t="shared" si="153"/>
        <v>1209.31</v>
      </c>
      <c r="F472" s="816">
        <f t="shared" ref="F472:F473" si="157">G472+H472+I472+J472</f>
        <v>1209.31</v>
      </c>
      <c r="G472" s="439">
        <v>0</v>
      </c>
      <c r="H472" s="439">
        <v>1209.31</v>
      </c>
      <c r="I472" s="439">
        <v>0</v>
      </c>
      <c r="J472" s="733">
        <v>0</v>
      </c>
      <c r="K472" s="57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6"/>
        <v>1209.31</v>
      </c>
      <c r="Y472" s="500"/>
    </row>
    <row r="473" spans="1:25" s="18" customFormat="1" ht="15" x14ac:dyDescent="0.25">
      <c r="A473" s="814" t="s">
        <v>996</v>
      </c>
      <c r="B473" s="448" t="s">
        <v>1001</v>
      </c>
      <c r="C473" s="733">
        <v>229.77</v>
      </c>
      <c r="D473" s="580"/>
      <c r="E473" s="835">
        <f t="shared" si="153"/>
        <v>229.77</v>
      </c>
      <c r="F473" s="816">
        <f t="shared" si="157"/>
        <v>229.77</v>
      </c>
      <c r="G473" s="439">
        <v>0</v>
      </c>
      <c r="H473" s="439">
        <v>229.77</v>
      </c>
      <c r="I473" s="439">
        <v>0</v>
      </c>
      <c r="J473" s="733">
        <v>0</v>
      </c>
      <c r="K473" s="57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6"/>
        <v>229.77</v>
      </c>
      <c r="Y473" s="500"/>
    </row>
    <row r="474" spans="1:25" s="39" customFormat="1" x14ac:dyDescent="0.2">
      <c r="A474" s="815" t="s">
        <v>68</v>
      </c>
      <c r="B474" s="255" t="s">
        <v>67</v>
      </c>
      <c r="C474" s="756">
        <f t="shared" ref="C474:N474" si="158">C475+C482+C485</f>
        <v>10</v>
      </c>
      <c r="D474" s="561">
        <f t="shared" si="158"/>
        <v>0</v>
      </c>
      <c r="E474" s="527">
        <f t="shared" si="158"/>
        <v>10</v>
      </c>
      <c r="F474" s="765">
        <f t="shared" si="158"/>
        <v>10</v>
      </c>
      <c r="G474" s="256">
        <f t="shared" si="158"/>
        <v>0</v>
      </c>
      <c r="H474" s="256">
        <f t="shared" si="158"/>
        <v>10</v>
      </c>
      <c r="I474" s="256">
        <f t="shared" si="158"/>
        <v>0</v>
      </c>
      <c r="J474" s="756">
        <f t="shared" si="158"/>
        <v>0</v>
      </c>
      <c r="K474" s="579">
        <f t="shared" si="158"/>
        <v>0</v>
      </c>
      <c r="L474" s="35">
        <f t="shared" si="158"/>
        <v>0</v>
      </c>
      <c r="M474" s="35">
        <f t="shared" si="158"/>
        <v>0</v>
      </c>
      <c r="N474" s="35">
        <f t="shared" si="158"/>
        <v>0</v>
      </c>
      <c r="O474" s="40"/>
      <c r="P474" s="417"/>
      <c r="Q474" s="245"/>
      <c r="R474" s="237"/>
      <c r="S474" s="237"/>
      <c r="T474" s="237"/>
      <c r="U474" s="501">
        <f t="shared" si="156"/>
        <v>10</v>
      </c>
      <c r="Y474" s="500"/>
    </row>
    <row r="475" spans="1:25" s="8" customFormat="1" x14ac:dyDescent="0.2">
      <c r="A475" s="815" t="s">
        <v>66</v>
      </c>
      <c r="B475" s="255" t="s">
        <v>65</v>
      </c>
      <c r="C475" s="756">
        <f t="shared" ref="C475:N475" si="159">C476+C481</f>
        <v>10</v>
      </c>
      <c r="D475" s="561">
        <f t="shared" si="159"/>
        <v>0</v>
      </c>
      <c r="E475" s="527">
        <f t="shared" si="159"/>
        <v>10</v>
      </c>
      <c r="F475" s="765">
        <f t="shared" si="159"/>
        <v>10</v>
      </c>
      <c r="G475" s="256">
        <f t="shared" si="159"/>
        <v>0</v>
      </c>
      <c r="H475" s="256">
        <f t="shared" si="159"/>
        <v>10</v>
      </c>
      <c r="I475" s="256">
        <f t="shared" si="159"/>
        <v>0</v>
      </c>
      <c r="J475" s="756">
        <f t="shared" si="159"/>
        <v>0</v>
      </c>
      <c r="K475" s="565">
        <f t="shared" si="159"/>
        <v>0</v>
      </c>
      <c r="L475" s="11">
        <f t="shared" si="159"/>
        <v>0</v>
      </c>
      <c r="M475" s="11">
        <f t="shared" si="159"/>
        <v>0</v>
      </c>
      <c r="N475" s="11">
        <f t="shared" si="159"/>
        <v>0</v>
      </c>
      <c r="O475" s="10"/>
      <c r="P475" s="417"/>
      <c r="Q475" s="244"/>
      <c r="R475" s="237"/>
      <c r="S475" s="237"/>
      <c r="T475" s="237"/>
      <c r="U475" s="501">
        <f t="shared" si="156"/>
        <v>10</v>
      </c>
      <c r="Y475" s="500"/>
    </row>
    <row r="476" spans="1:25" s="18" customFormat="1" ht="13.5" thickBot="1" x14ac:dyDescent="0.25">
      <c r="A476" s="784" t="s">
        <v>64</v>
      </c>
      <c r="B476" s="785" t="s">
        <v>63</v>
      </c>
      <c r="C476" s="729">
        <f t="shared" ref="C476:N476" si="160">C477+C478+C479+C480</f>
        <v>10</v>
      </c>
      <c r="D476" s="558">
        <f t="shared" si="160"/>
        <v>0</v>
      </c>
      <c r="E476" s="528">
        <f t="shared" si="160"/>
        <v>10</v>
      </c>
      <c r="F476" s="734">
        <f t="shared" si="160"/>
        <v>10</v>
      </c>
      <c r="G476" s="735">
        <f t="shared" si="160"/>
        <v>0</v>
      </c>
      <c r="H476" s="735">
        <f t="shared" si="160"/>
        <v>10</v>
      </c>
      <c r="I476" s="735">
        <f t="shared" si="160"/>
        <v>0</v>
      </c>
      <c r="J476" s="729">
        <f t="shared" si="160"/>
        <v>0</v>
      </c>
      <c r="K476" s="570">
        <f t="shared" si="160"/>
        <v>0</v>
      </c>
      <c r="L476" s="20">
        <f t="shared" si="160"/>
        <v>0</v>
      </c>
      <c r="M476" s="20">
        <f t="shared" si="160"/>
        <v>0</v>
      </c>
      <c r="N476" s="20">
        <f t="shared" si="160"/>
        <v>0</v>
      </c>
      <c r="O476" s="19"/>
      <c r="P476" s="417"/>
      <c r="Q476" s="244"/>
      <c r="R476" s="238"/>
      <c r="S476" s="238"/>
      <c r="T476" s="238"/>
      <c r="U476" s="501">
        <f t="shared" si="156"/>
        <v>10</v>
      </c>
      <c r="Y476" s="500"/>
    </row>
    <row r="477" spans="1:25" hidden="1" x14ac:dyDescent="0.2">
      <c r="A477" s="616" t="s">
        <v>62</v>
      </c>
      <c r="B477" s="617" t="s">
        <v>61</v>
      </c>
      <c r="C477" s="618"/>
      <c r="D477" s="15"/>
      <c r="E477" s="15">
        <f>C477+D477</f>
        <v>0</v>
      </c>
      <c r="F477" s="618">
        <f>G477+H477+I477+J477</f>
        <v>0</v>
      </c>
      <c r="G477" s="618"/>
      <c r="H477" s="618"/>
      <c r="I477" s="618"/>
      <c r="J477" s="618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s="31" customFormat="1" ht="13.5" thickBot="1" x14ac:dyDescent="0.25">
      <c r="A478" s="776" t="s">
        <v>60</v>
      </c>
      <c r="B478" s="777" t="s">
        <v>59</v>
      </c>
      <c r="C478" s="778">
        <v>10</v>
      </c>
      <c r="D478" s="562"/>
      <c r="E478" s="832">
        <f>C478+D478</f>
        <v>10</v>
      </c>
      <c r="F478" s="779">
        <f>G478+H478+I478+J478</f>
        <v>10</v>
      </c>
      <c r="G478" s="780">
        <v>0</v>
      </c>
      <c r="H478" s="780">
        <v>10</v>
      </c>
      <c r="I478" s="780">
        <v>0</v>
      </c>
      <c r="J478" s="778"/>
      <c r="K478" s="58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6"/>
        <v>10</v>
      </c>
      <c r="Y478" s="500"/>
    </row>
    <row r="479" spans="1:25" hidden="1" x14ac:dyDescent="0.2">
      <c r="A479" s="622" t="s">
        <v>58</v>
      </c>
      <c r="B479" s="623" t="s">
        <v>57</v>
      </c>
      <c r="C479" s="624"/>
      <c r="D479" s="28"/>
      <c r="E479" s="28">
        <f>C479+D479</f>
        <v>0</v>
      </c>
      <c r="F479" s="624">
        <f>G479+H479+I479+J479</f>
        <v>0</v>
      </c>
      <c r="G479" s="624"/>
      <c r="H479" s="624"/>
      <c r="I479" s="624"/>
      <c r="J479" s="624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5" hidden="1" x14ac:dyDescent="0.2">
      <c r="A480" s="594" t="s">
        <v>56</v>
      </c>
      <c r="B480" s="595" t="s">
        <v>55</v>
      </c>
      <c r="C480" s="596"/>
      <c r="D480" s="28"/>
      <c r="E480" s="28">
        <f>C480+D480</f>
        <v>0</v>
      </c>
      <c r="F480" s="596">
        <f>G480+H480+I480+J480</f>
        <v>0</v>
      </c>
      <c r="G480" s="596"/>
      <c r="H480" s="596"/>
      <c r="I480" s="596"/>
      <c r="J480" s="596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5" s="18" customFormat="1" ht="15.75" customHeight="1" thickBot="1" x14ac:dyDescent="0.25">
      <c r="A481" s="787" t="s">
        <v>54</v>
      </c>
      <c r="B481" s="788" t="s">
        <v>53</v>
      </c>
      <c r="C481" s="789">
        <v>0</v>
      </c>
      <c r="D481" s="558">
        <v>0</v>
      </c>
      <c r="E481" s="527">
        <f>C481+D481</f>
        <v>0</v>
      </c>
      <c r="F481" s="811">
        <f>G481+H481+I481+J481</f>
        <v>0</v>
      </c>
      <c r="G481" s="791"/>
      <c r="H481" s="791"/>
      <c r="I481" s="791"/>
      <c r="J481" s="789"/>
      <c r="K481" s="57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  <c r="Y481" s="406"/>
    </row>
    <row r="482" spans="1:25" s="8" customFormat="1" ht="2.25" hidden="1" customHeight="1" x14ac:dyDescent="0.2">
      <c r="A482" s="638" t="s">
        <v>52</v>
      </c>
      <c r="B482" s="639" t="s">
        <v>51</v>
      </c>
      <c r="C482" s="640">
        <f t="shared" ref="C482:N483" si="161">C483</f>
        <v>0</v>
      </c>
      <c r="D482" s="11">
        <f t="shared" si="161"/>
        <v>0</v>
      </c>
      <c r="E482" s="11">
        <f t="shared" si="161"/>
        <v>0</v>
      </c>
      <c r="F482" s="640">
        <f t="shared" si="161"/>
        <v>0</v>
      </c>
      <c r="G482" s="640">
        <f t="shared" si="161"/>
        <v>0</v>
      </c>
      <c r="H482" s="640">
        <f t="shared" si="161"/>
        <v>0</v>
      </c>
      <c r="I482" s="640">
        <f t="shared" si="161"/>
        <v>0</v>
      </c>
      <c r="J482" s="640">
        <f t="shared" si="161"/>
        <v>0</v>
      </c>
      <c r="K482" s="11">
        <f t="shared" si="161"/>
        <v>0</v>
      </c>
      <c r="L482" s="11">
        <f t="shared" si="161"/>
        <v>0</v>
      </c>
      <c r="M482" s="11">
        <f t="shared" si="161"/>
        <v>0</v>
      </c>
      <c r="N482" s="11">
        <f t="shared" si="161"/>
        <v>0</v>
      </c>
      <c r="O482" s="10"/>
    </row>
    <row r="483" spans="1:25" s="18" customFormat="1" ht="12.75" hidden="1" customHeight="1" x14ac:dyDescent="0.2">
      <c r="A483" s="22" t="s">
        <v>50</v>
      </c>
      <c r="B483" s="21" t="s">
        <v>49</v>
      </c>
      <c r="C483" s="20">
        <f t="shared" si="161"/>
        <v>0</v>
      </c>
      <c r="D483" s="20">
        <f t="shared" si="161"/>
        <v>0</v>
      </c>
      <c r="E483" s="20">
        <f t="shared" si="161"/>
        <v>0</v>
      </c>
      <c r="F483" s="20">
        <f t="shared" si="161"/>
        <v>0</v>
      </c>
      <c r="G483" s="20">
        <f t="shared" si="161"/>
        <v>0</v>
      </c>
      <c r="H483" s="20">
        <f t="shared" si="161"/>
        <v>0</v>
      </c>
      <c r="I483" s="20">
        <f t="shared" si="161"/>
        <v>0</v>
      </c>
      <c r="J483" s="20">
        <f t="shared" si="161"/>
        <v>0</v>
      </c>
      <c r="K483" s="20">
        <f t="shared" si="161"/>
        <v>0</v>
      </c>
      <c r="L483" s="20">
        <f t="shared" si="161"/>
        <v>0</v>
      </c>
      <c r="M483" s="20">
        <f t="shared" si="161"/>
        <v>0</v>
      </c>
      <c r="N483" s="20">
        <f t="shared" si="161"/>
        <v>0</v>
      </c>
      <c r="O483" s="19"/>
    </row>
    <row r="484" spans="1:25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5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5" s="8" customFormat="1" ht="15" hidden="1" customHeight="1" x14ac:dyDescent="0.2">
      <c r="A486" s="14" t="s">
        <v>44</v>
      </c>
      <c r="B486" s="13" t="s">
        <v>43</v>
      </c>
      <c r="C486" s="11">
        <f t="shared" ref="C486:N486" si="162">C487+C490</f>
        <v>0</v>
      </c>
      <c r="D486" s="11">
        <f t="shared" si="162"/>
        <v>0</v>
      </c>
      <c r="E486" s="11">
        <f t="shared" si="162"/>
        <v>0</v>
      </c>
      <c r="F486" s="11">
        <f t="shared" si="162"/>
        <v>0</v>
      </c>
      <c r="G486" s="11">
        <f t="shared" si="162"/>
        <v>0</v>
      </c>
      <c r="H486" s="11">
        <f t="shared" si="162"/>
        <v>0</v>
      </c>
      <c r="I486" s="11">
        <f t="shared" si="162"/>
        <v>0</v>
      </c>
      <c r="J486" s="11">
        <f t="shared" si="162"/>
        <v>0</v>
      </c>
      <c r="K486" s="11">
        <f t="shared" si="162"/>
        <v>0</v>
      </c>
      <c r="L486" s="11">
        <f t="shared" si="162"/>
        <v>0</v>
      </c>
      <c r="M486" s="11">
        <f t="shared" si="162"/>
        <v>0</v>
      </c>
      <c r="N486" s="11">
        <f t="shared" si="162"/>
        <v>0</v>
      </c>
      <c r="O486" s="10"/>
    </row>
    <row r="487" spans="1:25" s="8" customFormat="1" ht="21.75" hidden="1" customHeight="1" x14ac:dyDescent="0.2">
      <c r="A487" s="14" t="s">
        <v>42</v>
      </c>
      <c r="B487" s="13" t="s">
        <v>41</v>
      </c>
      <c r="C487" s="11">
        <f t="shared" ref="C487:N487" si="163">C488+C489</f>
        <v>0</v>
      </c>
      <c r="D487" s="11">
        <f t="shared" si="163"/>
        <v>0</v>
      </c>
      <c r="E487" s="11">
        <f t="shared" si="163"/>
        <v>0</v>
      </c>
      <c r="F487" s="11">
        <f t="shared" si="163"/>
        <v>0</v>
      </c>
      <c r="G487" s="11">
        <f t="shared" si="163"/>
        <v>0</v>
      </c>
      <c r="H487" s="11">
        <f t="shared" si="163"/>
        <v>0</v>
      </c>
      <c r="I487" s="11">
        <f t="shared" si="163"/>
        <v>0</v>
      </c>
      <c r="J487" s="11">
        <f t="shared" si="163"/>
        <v>0</v>
      </c>
      <c r="K487" s="11">
        <f t="shared" si="163"/>
        <v>0</v>
      </c>
      <c r="L487" s="11">
        <f t="shared" si="163"/>
        <v>0</v>
      </c>
      <c r="M487" s="11">
        <f t="shared" si="163"/>
        <v>0</v>
      </c>
      <c r="N487" s="11">
        <f t="shared" si="163"/>
        <v>0</v>
      </c>
      <c r="O487" s="10"/>
    </row>
    <row r="488" spans="1:25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5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5" s="8" customFormat="1" ht="21.75" hidden="1" customHeight="1" x14ac:dyDescent="0.2">
      <c r="A490" s="23" t="s">
        <v>36</v>
      </c>
      <c r="B490" s="13" t="s">
        <v>35</v>
      </c>
      <c r="C490" s="11">
        <f t="shared" ref="C490:N490" si="164">C491+C496+C500</f>
        <v>0</v>
      </c>
      <c r="D490" s="11">
        <f t="shared" si="164"/>
        <v>0</v>
      </c>
      <c r="E490" s="11">
        <f t="shared" si="164"/>
        <v>0</v>
      </c>
      <c r="F490" s="11">
        <f t="shared" si="164"/>
        <v>0</v>
      </c>
      <c r="G490" s="11">
        <f t="shared" si="164"/>
        <v>0</v>
      </c>
      <c r="H490" s="11">
        <f t="shared" si="164"/>
        <v>0</v>
      </c>
      <c r="I490" s="11">
        <f t="shared" si="164"/>
        <v>0</v>
      </c>
      <c r="J490" s="11">
        <f t="shared" si="164"/>
        <v>0</v>
      </c>
      <c r="K490" s="11">
        <f t="shared" si="164"/>
        <v>0</v>
      </c>
      <c r="L490" s="11">
        <f t="shared" si="164"/>
        <v>0</v>
      </c>
      <c r="M490" s="11">
        <f t="shared" si="164"/>
        <v>0</v>
      </c>
      <c r="N490" s="11">
        <f t="shared" si="164"/>
        <v>0</v>
      </c>
      <c r="O490" s="10"/>
    </row>
    <row r="491" spans="1:25" s="18" customFormat="1" ht="18" hidden="1" customHeight="1" x14ac:dyDescent="0.2">
      <c r="A491" s="22" t="s">
        <v>34</v>
      </c>
      <c r="B491" s="21" t="s">
        <v>33</v>
      </c>
      <c r="C491" s="20">
        <f t="shared" ref="C491:N491" si="165">C492+C493+C494+C495</f>
        <v>0</v>
      </c>
      <c r="D491" s="20">
        <f t="shared" si="165"/>
        <v>0</v>
      </c>
      <c r="E491" s="20">
        <f t="shared" si="165"/>
        <v>0</v>
      </c>
      <c r="F491" s="20">
        <f t="shared" si="165"/>
        <v>0</v>
      </c>
      <c r="G491" s="20">
        <f t="shared" si="165"/>
        <v>0</v>
      </c>
      <c r="H491" s="20">
        <f t="shared" si="165"/>
        <v>0</v>
      </c>
      <c r="I491" s="20">
        <f t="shared" si="165"/>
        <v>0</v>
      </c>
      <c r="J491" s="20">
        <f t="shared" si="165"/>
        <v>0</v>
      </c>
      <c r="K491" s="20">
        <f t="shared" si="165"/>
        <v>0</v>
      </c>
      <c r="L491" s="20">
        <f t="shared" si="165"/>
        <v>0</v>
      </c>
      <c r="M491" s="20">
        <f t="shared" si="165"/>
        <v>0</v>
      </c>
      <c r="N491" s="20">
        <f t="shared" si="165"/>
        <v>0</v>
      </c>
      <c r="O491" s="19"/>
    </row>
    <row r="492" spans="1:25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5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5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5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5" s="18" customFormat="1" ht="16.5" hidden="1" customHeight="1" x14ac:dyDescent="0.2">
      <c r="A496" s="22" t="s">
        <v>24</v>
      </c>
      <c r="B496" s="21" t="s">
        <v>23</v>
      </c>
      <c r="C496" s="20">
        <f t="shared" ref="C496:N496" si="166">C497+C498+C499</f>
        <v>0</v>
      </c>
      <c r="D496" s="20">
        <f t="shared" si="166"/>
        <v>0</v>
      </c>
      <c r="E496" s="20">
        <f t="shared" si="166"/>
        <v>0</v>
      </c>
      <c r="F496" s="20">
        <f t="shared" si="166"/>
        <v>0</v>
      </c>
      <c r="G496" s="20">
        <f t="shared" si="166"/>
        <v>0</v>
      </c>
      <c r="H496" s="20">
        <f t="shared" si="166"/>
        <v>0</v>
      </c>
      <c r="I496" s="20">
        <f t="shared" si="166"/>
        <v>0</v>
      </c>
      <c r="J496" s="20">
        <f t="shared" si="166"/>
        <v>0</v>
      </c>
      <c r="K496" s="20">
        <f t="shared" si="166"/>
        <v>0</v>
      </c>
      <c r="L496" s="20">
        <f t="shared" si="166"/>
        <v>0</v>
      </c>
      <c r="M496" s="20">
        <f t="shared" si="166"/>
        <v>0</v>
      </c>
      <c r="N496" s="20">
        <f t="shared" si="166"/>
        <v>0</v>
      </c>
      <c r="O496" s="19"/>
    </row>
    <row r="497" spans="1:25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5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5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5" s="8" customFormat="1" ht="16.5" hidden="1" customHeight="1" x14ac:dyDescent="0.2">
      <c r="A501" s="14" t="s">
        <v>14</v>
      </c>
      <c r="B501" s="13" t="s">
        <v>13</v>
      </c>
      <c r="C501" s="11">
        <f t="shared" ref="C501:N501" si="167">C502</f>
        <v>0</v>
      </c>
      <c r="D501" s="11">
        <f t="shared" si="167"/>
        <v>0</v>
      </c>
      <c r="E501" s="11">
        <f t="shared" si="167"/>
        <v>0</v>
      </c>
      <c r="F501" s="11">
        <f t="shared" si="167"/>
        <v>0</v>
      </c>
      <c r="G501" s="11">
        <f t="shared" si="167"/>
        <v>0</v>
      </c>
      <c r="H501" s="11">
        <f t="shared" si="167"/>
        <v>0</v>
      </c>
      <c r="I501" s="11">
        <f t="shared" si="167"/>
        <v>0</v>
      </c>
      <c r="J501" s="11">
        <f t="shared" si="167"/>
        <v>0</v>
      </c>
      <c r="K501" s="11">
        <f t="shared" si="167"/>
        <v>0</v>
      </c>
      <c r="L501" s="11">
        <f t="shared" si="167"/>
        <v>0</v>
      </c>
      <c r="M501" s="11">
        <f t="shared" si="167"/>
        <v>0</v>
      </c>
      <c r="N501" s="11">
        <f t="shared" si="167"/>
        <v>0</v>
      </c>
      <c r="O501" s="10"/>
    </row>
    <row r="502" spans="1:25" s="18" customFormat="1" ht="10.5" hidden="1" customHeight="1" x14ac:dyDescent="0.2">
      <c r="A502" s="22" t="s">
        <v>12</v>
      </c>
      <c r="B502" s="21" t="s">
        <v>11</v>
      </c>
      <c r="C502" s="20">
        <f t="shared" ref="C502:N502" si="168">C503+C504+C505</f>
        <v>0</v>
      </c>
      <c r="D502" s="20">
        <f t="shared" si="168"/>
        <v>0</v>
      </c>
      <c r="E502" s="20">
        <f t="shared" si="168"/>
        <v>0</v>
      </c>
      <c r="F502" s="20">
        <f t="shared" si="168"/>
        <v>0</v>
      </c>
      <c r="G502" s="20">
        <f t="shared" si="168"/>
        <v>0</v>
      </c>
      <c r="H502" s="20">
        <f t="shared" si="168"/>
        <v>0</v>
      </c>
      <c r="I502" s="20">
        <f t="shared" si="168"/>
        <v>0</v>
      </c>
      <c r="J502" s="20">
        <f t="shared" si="168"/>
        <v>0</v>
      </c>
      <c r="K502" s="20">
        <f t="shared" si="168"/>
        <v>0</v>
      </c>
      <c r="L502" s="20">
        <f t="shared" si="168"/>
        <v>0</v>
      </c>
      <c r="M502" s="20">
        <f t="shared" si="168"/>
        <v>0</v>
      </c>
      <c r="N502" s="20">
        <f t="shared" si="168"/>
        <v>0</v>
      </c>
      <c r="O502" s="19"/>
    </row>
    <row r="503" spans="1:25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5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5" ht="13.5" hidden="1" customHeight="1" x14ac:dyDescent="0.2">
      <c r="A505" s="591" t="s">
        <v>6</v>
      </c>
      <c r="B505" s="592" t="s">
        <v>5</v>
      </c>
      <c r="C505" s="593"/>
      <c r="D505" s="15"/>
      <c r="E505" s="15">
        <f>C505+D505</f>
        <v>0</v>
      </c>
      <c r="F505" s="593">
        <f>G505+H505+I505+J505</f>
        <v>0</v>
      </c>
      <c r="G505" s="593"/>
      <c r="H505" s="593"/>
      <c r="I505" s="593"/>
      <c r="J505" s="593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5" s="8" customFormat="1" ht="13.5" thickBot="1" x14ac:dyDescent="0.25">
      <c r="A506" s="817" t="s">
        <v>4</v>
      </c>
      <c r="B506" s="818" t="s">
        <v>3</v>
      </c>
      <c r="C506" s="819">
        <f t="shared" ref="C506:K506" si="169">C13-C203</f>
        <v>-482</v>
      </c>
      <c r="D506" s="582">
        <f t="shared" si="169"/>
        <v>0</v>
      </c>
      <c r="E506" s="836">
        <f t="shared" si="169"/>
        <v>-482</v>
      </c>
      <c r="F506" s="820">
        <f t="shared" si="169"/>
        <v>-482</v>
      </c>
      <c r="G506" s="812">
        <f t="shared" si="169"/>
        <v>-128</v>
      </c>
      <c r="H506" s="812">
        <f t="shared" si="169"/>
        <v>-262</v>
      </c>
      <c r="I506" s="812">
        <f t="shared" si="169"/>
        <v>-39</v>
      </c>
      <c r="J506" s="810">
        <f t="shared" si="169"/>
        <v>-53</v>
      </c>
      <c r="K506" s="565">
        <f t="shared" si="169"/>
        <v>-75</v>
      </c>
      <c r="L506" s="11">
        <v>0</v>
      </c>
      <c r="M506" s="11">
        <f>M13-M203</f>
        <v>0</v>
      </c>
      <c r="N506" s="11">
        <f>N13-N203</f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  <c r="Y506" s="397"/>
    </row>
    <row r="507" spans="1:25" x14ac:dyDescent="0.2">
      <c r="A507" s="7" t="s">
        <v>2</v>
      </c>
      <c r="Q507" s="239"/>
      <c r="R507" s="239"/>
      <c r="S507" s="239"/>
    </row>
    <row r="508" spans="1:25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5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5" x14ac:dyDescent="0.2">
      <c r="F510" s="229"/>
      <c r="I510" s="1068"/>
      <c r="J510" s="1068"/>
      <c r="K510" s="1068"/>
      <c r="L510" s="1068"/>
      <c r="M510" s="1068"/>
    </row>
    <row r="511" spans="1:25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95" fitToHeight="0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A511"/>
  <sheetViews>
    <sheetView zoomScale="98" zoomScaleNormal="98" workbookViewId="0">
      <pane ySplit="12" topLeftCell="A13" activePane="bottomLeft" state="frozen"/>
      <selection pane="bottomLeft" activeCell="F2" sqref="F2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10.28515625" style="3" hidden="1" customWidth="1"/>
    <col min="4" max="4" width="6.85546875" style="3" hidden="1" customWidth="1"/>
    <col min="5" max="5" width="10.42578125" style="3" hidden="1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5703125" style="3" customWidth="1"/>
    <col min="11" max="12" width="0.140625" style="3" hidden="1" customWidth="1"/>
    <col min="13" max="13" width="20.140625" style="3" hidden="1" customWidth="1"/>
    <col min="14" max="14" width="17" style="3" hidden="1" customWidth="1"/>
    <col min="15" max="15" width="19.5703125" style="2" hidden="1" customWidth="1"/>
    <col min="16" max="16" width="14" style="1" hidden="1" customWidth="1"/>
    <col min="17" max="17" width="16.5703125" style="1" hidden="1" customWidth="1"/>
    <col min="18" max="18" width="11.85546875" style="1" hidden="1" customWidth="1"/>
    <col min="19" max="19" width="14.85546875" style="1" hidden="1" customWidth="1"/>
    <col min="20" max="20" width="8.5703125" style="1" hidden="1" customWidth="1"/>
    <col min="21" max="22" width="9.140625" style="1" hidden="1" customWidth="1"/>
    <col min="23" max="23" width="0.28515625" style="1" hidden="1" customWidth="1"/>
    <col min="24" max="24" width="9.140625" style="1" hidden="1" customWidth="1"/>
    <col min="25" max="25" width="2.28515625" style="1" hidden="1" customWidth="1"/>
    <col min="26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1013</v>
      </c>
      <c r="C2" s="1068" t="s">
        <v>856</v>
      </c>
      <c r="D2" s="1068"/>
      <c r="E2" s="1068"/>
      <c r="F2" s="93" t="s">
        <v>856</v>
      </c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532"/>
      <c r="H3" s="1068" t="s">
        <v>1007</v>
      </c>
      <c r="I3" s="1068"/>
      <c r="J3" s="1068"/>
      <c r="L3" s="532"/>
      <c r="M3" s="532"/>
      <c r="N3" s="532"/>
      <c r="Q3" s="286"/>
    </row>
    <row r="4" spans="1:27" x14ac:dyDescent="0.2">
      <c r="A4" s="96" t="s">
        <v>958</v>
      </c>
      <c r="B4" s="142" t="s">
        <v>958</v>
      </c>
      <c r="G4" s="532"/>
      <c r="H4" s="532"/>
      <c r="I4" s="532"/>
      <c r="J4" s="93"/>
      <c r="L4" s="532"/>
      <c r="M4" s="532"/>
      <c r="N4" s="532"/>
      <c r="Q4" s="286"/>
      <c r="S4" s="1" t="s">
        <v>958</v>
      </c>
    </row>
    <row r="5" spans="1:27" x14ac:dyDescent="0.2">
      <c r="A5" s="96"/>
      <c r="G5" s="532"/>
      <c r="H5" s="532"/>
      <c r="I5" s="532"/>
      <c r="J5" s="93"/>
      <c r="L5" s="532"/>
      <c r="M5" s="532"/>
      <c r="N5" s="532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7" s="8" customFormat="1" x14ac:dyDescent="0.2">
      <c r="A9" s="95" t="s">
        <v>1014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7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7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  <c r="Y11" s="397"/>
      <c r="Z11" s="369" t="s">
        <v>847</v>
      </c>
      <c r="AA11" s="369" t="s">
        <v>846</v>
      </c>
    </row>
    <row r="12" spans="1:27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533">
        <v>8</v>
      </c>
      <c r="S12" s="533">
        <v>9</v>
      </c>
      <c r="T12" s="533">
        <v>10</v>
      </c>
      <c r="Y12" s="397"/>
    </row>
    <row r="13" spans="1:27" s="8" customFormat="1" x14ac:dyDescent="0.2">
      <c r="A13" s="89" t="s">
        <v>843</v>
      </c>
      <c r="B13" s="88" t="s">
        <v>842</v>
      </c>
      <c r="C13" s="454">
        <f t="shared" ref="C13:X13" si="0">C14+C63+C67+C77+C105+C167</f>
        <v>17226.080000000002</v>
      </c>
      <c r="D13" s="454">
        <f t="shared" si="0"/>
        <v>466</v>
      </c>
      <c r="E13" s="454">
        <f t="shared" si="0"/>
        <v>17692.080000000002</v>
      </c>
      <c r="F13" s="454">
        <f t="shared" si="0"/>
        <v>17692.080000000002</v>
      </c>
      <c r="G13" s="454">
        <f t="shared" si="0"/>
        <v>3931</v>
      </c>
      <c r="H13" s="454">
        <f t="shared" si="0"/>
        <v>5360.08</v>
      </c>
      <c r="I13" s="454">
        <f t="shared" si="0"/>
        <v>4161</v>
      </c>
      <c r="J13" s="86">
        <f t="shared" si="0"/>
        <v>4240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86">
        <f t="shared" si="0"/>
        <v>0</v>
      </c>
      <c r="P13" s="86">
        <f t="shared" si="0"/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  <c r="U13" s="86">
        <f t="shared" si="0"/>
        <v>9291.08</v>
      </c>
      <c r="V13" s="86">
        <f t="shared" si="0"/>
        <v>0</v>
      </c>
      <c r="W13" s="86">
        <f t="shared" si="0"/>
        <v>0</v>
      </c>
      <c r="X13" s="414">
        <f t="shared" si="0"/>
        <v>0</v>
      </c>
      <c r="Y13" s="86"/>
      <c r="Z13" s="529">
        <f>Z103</f>
        <v>140</v>
      </c>
      <c r="AA13" s="517">
        <f>AA43</f>
        <v>266</v>
      </c>
    </row>
    <row r="14" spans="1:27" s="8" customFormat="1" x14ac:dyDescent="0.2">
      <c r="A14" s="69" t="s">
        <v>841</v>
      </c>
      <c r="B14" s="68" t="s">
        <v>840</v>
      </c>
      <c r="C14" s="426">
        <f t="shared" ref="C14:N14" si="1">C15+C20</f>
        <v>5235</v>
      </c>
      <c r="D14" s="426">
        <f t="shared" si="1"/>
        <v>326</v>
      </c>
      <c r="E14" s="426">
        <f t="shared" si="1"/>
        <v>5561</v>
      </c>
      <c r="F14" s="426">
        <f t="shared" si="1"/>
        <v>5561</v>
      </c>
      <c r="G14" s="426">
        <f t="shared" si="1"/>
        <v>1595</v>
      </c>
      <c r="H14" s="426">
        <f t="shared" si="1"/>
        <v>1385</v>
      </c>
      <c r="I14" s="426">
        <f t="shared" si="1"/>
        <v>1525</v>
      </c>
      <c r="J14" s="67">
        <f t="shared" si="1"/>
        <v>1056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  <c r="Y14" s="397"/>
    </row>
    <row r="15" spans="1:27" s="8" customFormat="1" x14ac:dyDescent="0.2">
      <c r="A15" s="69" t="s">
        <v>839</v>
      </c>
      <c r="B15" s="68" t="s">
        <v>838</v>
      </c>
      <c r="C15" s="426">
        <f t="shared" ref="C15:N16" si="3">C16</f>
        <v>0</v>
      </c>
      <c r="D15" s="426">
        <f t="shared" si="3"/>
        <v>0</v>
      </c>
      <c r="E15" s="426">
        <f t="shared" si="3"/>
        <v>0</v>
      </c>
      <c r="F15" s="426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  <c r="Y15" s="397"/>
    </row>
    <row r="16" spans="1:27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  <c r="Y16" s="397"/>
    </row>
    <row r="17" spans="1:25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5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5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5" s="8" customFormat="1" hidden="1" x14ac:dyDescent="0.2">
      <c r="A20" s="69" t="s">
        <v>829</v>
      </c>
      <c r="B20" s="68" t="s">
        <v>828</v>
      </c>
      <c r="C20" s="67">
        <f t="shared" ref="C20:N20" si="5">C21+C32</f>
        <v>5235</v>
      </c>
      <c r="D20" s="67">
        <f t="shared" si="5"/>
        <v>326</v>
      </c>
      <c r="E20" s="67">
        <f t="shared" si="5"/>
        <v>5561</v>
      </c>
      <c r="F20" s="67">
        <f t="shared" si="5"/>
        <v>5561</v>
      </c>
      <c r="G20" s="67">
        <f t="shared" si="5"/>
        <v>1595</v>
      </c>
      <c r="H20" s="67">
        <f t="shared" si="5"/>
        <v>1385</v>
      </c>
      <c r="I20" s="67">
        <f t="shared" si="5"/>
        <v>1525</v>
      </c>
      <c r="J20" s="67">
        <f t="shared" si="5"/>
        <v>1056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5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  <c r="Y21" s="397"/>
    </row>
    <row r="22" spans="1:25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  <c r="Y22" s="397"/>
    </row>
    <row r="23" spans="1:25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  <c r="Y23" s="406"/>
    </row>
    <row r="24" spans="1:25" x14ac:dyDescent="0.2">
      <c r="A24" s="61" t="s">
        <v>821</v>
      </c>
      <c r="B24" s="445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  <c r="Y24" s="399"/>
    </row>
    <row r="25" spans="1:25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5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5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5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5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5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5" s="8" customFormat="1" x14ac:dyDescent="0.2">
      <c r="A32" s="69" t="s">
        <v>805</v>
      </c>
      <c r="B32" s="68" t="s">
        <v>804</v>
      </c>
      <c r="C32" s="67">
        <f t="shared" ref="C32:N32" si="12">C33+C48+C50+C52+C58</f>
        <v>5235</v>
      </c>
      <c r="D32" s="426">
        <f t="shared" si="12"/>
        <v>326</v>
      </c>
      <c r="E32" s="67">
        <f t="shared" si="12"/>
        <v>5561</v>
      </c>
      <c r="F32" s="67">
        <f t="shared" si="12"/>
        <v>5561</v>
      </c>
      <c r="G32" s="82">
        <f t="shared" si="12"/>
        <v>1595</v>
      </c>
      <c r="H32" s="67">
        <f t="shared" si="12"/>
        <v>1385</v>
      </c>
      <c r="I32" s="67">
        <f t="shared" si="12"/>
        <v>1525</v>
      </c>
      <c r="J32" s="67">
        <f t="shared" si="12"/>
        <v>1056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" si="13">Q32+R32+S32+T32</f>
        <v>0</v>
      </c>
      <c r="Q32" s="395"/>
      <c r="R32" s="395"/>
      <c r="S32" s="395"/>
      <c r="T32" s="475"/>
      <c r="U32" s="397"/>
      <c r="Y32" s="397"/>
    </row>
    <row r="33" spans="1:27" s="8" customFormat="1" ht="15.75" customHeight="1" x14ac:dyDescent="0.2">
      <c r="A33" s="69" t="s">
        <v>803</v>
      </c>
      <c r="B33" s="247" t="s">
        <v>802</v>
      </c>
      <c r="C33" s="226">
        <f t="shared" ref="C33:X33" si="14">C34+C35+C36+C37+C38+C39+C40+C41+C42+C43+C44+C45+C46+C47</f>
        <v>5235</v>
      </c>
      <c r="D33" s="227">
        <f t="shared" si="14"/>
        <v>326</v>
      </c>
      <c r="E33" s="226">
        <f t="shared" si="14"/>
        <v>5561</v>
      </c>
      <c r="F33" s="226">
        <f t="shared" si="14"/>
        <v>5561</v>
      </c>
      <c r="G33" s="276">
        <f t="shared" si="14"/>
        <v>1595</v>
      </c>
      <c r="H33" s="226">
        <f t="shared" si="14"/>
        <v>1385</v>
      </c>
      <c r="I33" s="226">
        <f t="shared" si="14"/>
        <v>1525</v>
      </c>
      <c r="J33" s="227">
        <f t="shared" si="14"/>
        <v>1056</v>
      </c>
      <c r="K33" s="227">
        <f t="shared" si="14"/>
        <v>0</v>
      </c>
      <c r="L33" s="227">
        <f t="shared" si="14"/>
        <v>6040</v>
      </c>
      <c r="M33" s="227">
        <f t="shared" si="14"/>
        <v>6005</v>
      </c>
      <c r="N33" s="227">
        <f t="shared" si="14"/>
        <v>5970</v>
      </c>
      <c r="O33" s="227">
        <f t="shared" si="14"/>
        <v>14</v>
      </c>
      <c r="P33" s="227">
        <f t="shared" si="14"/>
        <v>0</v>
      </c>
      <c r="Q33" s="227">
        <f t="shared" si="14"/>
        <v>0</v>
      </c>
      <c r="R33" s="227">
        <f t="shared" si="14"/>
        <v>0</v>
      </c>
      <c r="S33" s="227">
        <f t="shared" si="14"/>
        <v>0</v>
      </c>
      <c r="T33" s="227">
        <f t="shared" si="14"/>
        <v>5587</v>
      </c>
      <c r="U33" s="227">
        <f t="shared" si="14"/>
        <v>2314</v>
      </c>
      <c r="V33" s="227">
        <f t="shared" si="14"/>
        <v>0</v>
      </c>
      <c r="W33" s="227">
        <f t="shared" si="14"/>
        <v>0</v>
      </c>
      <c r="X33" s="519" t="e">
        <f t="shared" si="14"/>
        <v>#VALUE!</v>
      </c>
      <c r="Y33" s="227"/>
    </row>
    <row r="34" spans="1:27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7" s="31" customFormat="1" x14ac:dyDescent="0.2">
      <c r="A35" s="246" t="s">
        <v>799</v>
      </c>
      <c r="B35" s="247" t="s">
        <v>798</v>
      </c>
      <c r="C35" s="110">
        <v>107</v>
      </c>
      <c r="D35" s="235"/>
      <c r="E35" s="110">
        <f t="shared" si="15"/>
        <v>107</v>
      </c>
      <c r="F35" s="226">
        <f t="shared" si="16"/>
        <v>107</v>
      </c>
      <c r="G35" s="252">
        <v>25</v>
      </c>
      <c r="H35" s="252">
        <v>35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  <c r="Y35" s="500"/>
    </row>
    <row r="36" spans="1:27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7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7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7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7" s="31" customFormat="1" x14ac:dyDescent="0.2">
      <c r="A43" s="280" t="s">
        <v>783</v>
      </c>
      <c r="B43" s="281" t="s">
        <v>782</v>
      </c>
      <c r="C43" s="282">
        <v>4088</v>
      </c>
      <c r="D43" s="313">
        <v>326</v>
      </c>
      <c r="E43" s="282">
        <f t="shared" si="15"/>
        <v>4414</v>
      </c>
      <c r="F43" s="283">
        <f t="shared" si="16"/>
        <v>4414</v>
      </c>
      <c r="G43" s="513">
        <v>1200</v>
      </c>
      <c r="H43" s="513">
        <v>1000</v>
      </c>
      <c r="I43" s="313">
        <v>1180</v>
      </c>
      <c r="J43" s="313">
        <v>1034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  <c r="Y43" s="500"/>
      <c r="Z43" s="530">
        <v>60</v>
      </c>
      <c r="AA43" s="428">
        <v>266</v>
      </c>
    </row>
    <row r="44" spans="1:27" s="31" customFormat="1" x14ac:dyDescent="0.2">
      <c r="A44" s="108" t="s">
        <v>1003</v>
      </c>
      <c r="B44" s="251" t="s">
        <v>780</v>
      </c>
      <c r="C44" s="110">
        <v>1040</v>
      </c>
      <c r="D44" s="235"/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  <c r="Y44" s="500"/>
    </row>
    <row r="45" spans="1:27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7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  <c r="Y47" s="233"/>
    </row>
    <row r="48" spans="1:27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5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5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5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5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5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5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5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8" customFormat="1" ht="11.2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  <c r="Y58" s="397"/>
    </row>
    <row r="59" spans="1:25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5" s="31" customFormat="1" ht="10.5" customHeight="1" x14ac:dyDescent="0.2">
      <c r="A60" s="250" t="s">
        <v>749</v>
      </c>
      <c r="B60" s="251" t="s">
        <v>748</v>
      </c>
      <c r="C60" s="228">
        <v>-10</v>
      </c>
      <c r="D60" s="228"/>
      <c r="E60" s="227">
        <f>C60+D60</f>
        <v>-10</v>
      </c>
      <c r="F60" s="227">
        <f>G60+H60+I60+J60</f>
        <v>-10</v>
      </c>
      <c r="G60" s="228">
        <v>0</v>
      </c>
      <c r="H60" s="228">
        <v>-10</v>
      </c>
      <c r="I60" s="227">
        <v>0</v>
      </c>
      <c r="J60" s="227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  <c r="Y60" s="500"/>
    </row>
    <row r="61" spans="1:25" s="31" customFormat="1" ht="11.25" customHeight="1" x14ac:dyDescent="0.2">
      <c r="A61" s="250" t="s">
        <v>747</v>
      </c>
      <c r="B61" s="251" t="s">
        <v>746</v>
      </c>
      <c r="C61" s="228">
        <v>10</v>
      </c>
      <c r="D61" s="228"/>
      <c r="E61" s="227">
        <f>C61+D61</f>
        <v>10</v>
      </c>
      <c r="F61" s="227">
        <f>G61+H61+I61+J61</f>
        <v>10</v>
      </c>
      <c r="G61" s="228">
        <v>0</v>
      </c>
      <c r="H61" s="228">
        <v>10</v>
      </c>
      <c r="I61" s="227">
        <v>0</v>
      </c>
      <c r="J61" s="227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  <c r="Y61" s="500"/>
    </row>
    <row r="62" spans="1:25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5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5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5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5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5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5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5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5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5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5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5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5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  <c r="Y74" s="399"/>
    </row>
    <row r="75" spans="1:25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5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5" s="39" customFormat="1" x14ac:dyDescent="0.2">
      <c r="A77" s="246" t="s">
        <v>715</v>
      </c>
      <c r="B77" s="247" t="s">
        <v>714</v>
      </c>
      <c r="C77" s="226">
        <f t="shared" ref="C77:N77" si="30">C78</f>
        <v>11991.08</v>
      </c>
      <c r="D77" s="226">
        <f t="shared" si="30"/>
        <v>140</v>
      </c>
      <c r="E77" s="226">
        <f t="shared" si="30"/>
        <v>12131.08</v>
      </c>
      <c r="F77" s="227">
        <f t="shared" si="30"/>
        <v>12131.08</v>
      </c>
      <c r="G77" s="253">
        <f t="shared" si="30"/>
        <v>2336</v>
      </c>
      <c r="H77" s="253">
        <f t="shared" si="30"/>
        <v>3975.08</v>
      </c>
      <c r="I77" s="253">
        <f t="shared" si="30"/>
        <v>2636</v>
      </c>
      <c r="J77" s="253">
        <f t="shared" si="30"/>
        <v>3184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6311.08</v>
      </c>
      <c r="Y77" s="396"/>
    </row>
    <row r="78" spans="1:25" s="39" customFormat="1" x14ac:dyDescent="0.2">
      <c r="A78" s="246" t="s">
        <v>713</v>
      </c>
      <c r="B78" s="247" t="s">
        <v>712</v>
      </c>
      <c r="C78" s="226">
        <f>C79+C84+C88</f>
        <v>11991.08</v>
      </c>
      <c r="D78" s="226">
        <f t="shared" ref="D78:J78" si="32">D79+D84+D88</f>
        <v>140</v>
      </c>
      <c r="E78" s="226">
        <f t="shared" si="32"/>
        <v>12131.08</v>
      </c>
      <c r="F78" s="226">
        <f t="shared" si="32"/>
        <v>12131.08</v>
      </c>
      <c r="G78" s="226">
        <f t="shared" si="32"/>
        <v>2336</v>
      </c>
      <c r="H78" s="226">
        <f t="shared" si="32"/>
        <v>3975.08</v>
      </c>
      <c r="I78" s="226">
        <f t="shared" si="32"/>
        <v>2636</v>
      </c>
      <c r="J78" s="226">
        <f t="shared" si="32"/>
        <v>3184</v>
      </c>
      <c r="K78" s="77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  <c r="Y78" s="396"/>
    </row>
    <row r="79" spans="1:25" s="8" customFormat="1" x14ac:dyDescent="0.2">
      <c r="A79" s="246" t="s">
        <v>711</v>
      </c>
      <c r="B79" s="247" t="s">
        <v>710</v>
      </c>
      <c r="C79" s="226">
        <f>C83</f>
        <v>0</v>
      </c>
      <c r="D79" s="226">
        <f t="shared" ref="D79:J79" si="34">D83</f>
        <v>0</v>
      </c>
      <c r="E79" s="226">
        <f t="shared" si="34"/>
        <v>0</v>
      </c>
      <c r="F79" s="226">
        <f t="shared" si="34"/>
        <v>0</v>
      </c>
      <c r="G79" s="226">
        <f t="shared" si="34"/>
        <v>0</v>
      </c>
      <c r="H79" s="226">
        <f t="shared" si="34"/>
        <v>0</v>
      </c>
      <c r="I79" s="226">
        <f t="shared" si="34"/>
        <v>0</v>
      </c>
      <c r="J79" s="226">
        <f t="shared" si="34"/>
        <v>0</v>
      </c>
      <c r="K79" s="67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  <c r="Y79" s="397"/>
    </row>
    <row r="80" spans="1:25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5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5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5" x14ac:dyDescent="0.2">
      <c r="A83" s="108" t="s">
        <v>703</v>
      </c>
      <c r="B83" s="109" t="s">
        <v>702</v>
      </c>
      <c r="C83" s="227">
        <v>0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>
        <v>0</v>
      </c>
      <c r="J83" s="252">
        <v>0</v>
      </c>
      <c r="K83" s="59"/>
      <c r="L83" s="59"/>
      <c r="M83" s="59"/>
      <c r="N83" s="59"/>
      <c r="O83" s="3"/>
      <c r="U83" s="493"/>
      <c r="Y83" s="399"/>
    </row>
    <row r="84" spans="1:25" ht="15" x14ac:dyDescent="0.25">
      <c r="A84" s="437" t="s">
        <v>993</v>
      </c>
      <c r="B84" s="449">
        <v>42.88</v>
      </c>
      <c r="C84" s="439">
        <v>1439.08</v>
      </c>
      <c r="D84" s="439"/>
      <c r="E84" s="439">
        <f t="shared" ref="E84:E86" si="36">C84+D84</f>
        <v>1439.08</v>
      </c>
      <c r="F84" s="439">
        <f>G84+H84+I84+J84</f>
        <v>1439.08</v>
      </c>
      <c r="G84" s="439">
        <f>G85+G86</f>
        <v>0</v>
      </c>
      <c r="H84" s="439">
        <f t="shared" ref="H84:J84" si="37">H85+H86</f>
        <v>1439.08</v>
      </c>
      <c r="I84" s="439">
        <f t="shared" si="37"/>
        <v>0</v>
      </c>
      <c r="J84" s="439">
        <f t="shared" si="37"/>
        <v>0</v>
      </c>
      <c r="K84" s="59"/>
      <c r="L84" s="59"/>
      <c r="M84" s="59"/>
      <c r="N84" s="59"/>
      <c r="O84" s="3"/>
      <c r="U84" s="496">
        <f>G84+H84</f>
        <v>1439.08</v>
      </c>
      <c r="Y84" s="399"/>
    </row>
    <row r="85" spans="1:25" ht="15" x14ac:dyDescent="0.25">
      <c r="A85" s="440" t="s">
        <v>994</v>
      </c>
      <c r="B85" s="449" t="s">
        <v>995</v>
      </c>
      <c r="C85" s="439">
        <v>1209.31</v>
      </c>
      <c r="D85" s="439"/>
      <c r="E85" s="439">
        <f t="shared" si="36"/>
        <v>1209.31</v>
      </c>
      <c r="F85" s="439">
        <f t="shared" ref="F85:F86" si="38">G85+H85+I85+J85</f>
        <v>1209.31</v>
      </c>
      <c r="G85" s="439">
        <v>0</v>
      </c>
      <c r="H85" s="439">
        <v>1209.31</v>
      </c>
      <c r="I85" s="439">
        <v>0</v>
      </c>
      <c r="J85" s="439">
        <v>0</v>
      </c>
      <c r="K85" s="59"/>
      <c r="L85" s="59"/>
      <c r="M85" s="59"/>
      <c r="N85" s="59"/>
      <c r="O85" s="3"/>
      <c r="U85" s="497">
        <f>G85+H85</f>
        <v>1209.31</v>
      </c>
      <c r="Y85" s="499"/>
    </row>
    <row r="86" spans="1:25" ht="15" x14ac:dyDescent="0.25">
      <c r="A86" s="440" t="s">
        <v>996</v>
      </c>
      <c r="B86" s="449" t="s">
        <v>997</v>
      </c>
      <c r="C86" s="439">
        <v>229.77</v>
      </c>
      <c r="D86" s="439"/>
      <c r="E86" s="439">
        <f t="shared" si="36"/>
        <v>229.77</v>
      </c>
      <c r="F86" s="439">
        <f t="shared" si="38"/>
        <v>229.77</v>
      </c>
      <c r="G86" s="439">
        <v>0</v>
      </c>
      <c r="H86" s="439">
        <v>229.77</v>
      </c>
      <c r="I86" s="439">
        <v>0</v>
      </c>
      <c r="J86" s="439">
        <v>0</v>
      </c>
      <c r="K86" s="5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229.77</v>
      </c>
      <c r="Y86" s="499"/>
    </row>
    <row r="87" spans="1:25" ht="38.25" hidden="1" x14ac:dyDescent="0.2">
      <c r="A87" s="61" t="s">
        <v>701</v>
      </c>
      <c r="B87" s="60" t="s">
        <v>700</v>
      </c>
      <c r="C87" s="59"/>
      <c r="D87" s="59"/>
      <c r="E87" s="59">
        <f>C87+D87</f>
        <v>0</v>
      </c>
      <c r="F87" s="59">
        <f>G87+H87+I87+J87</f>
        <v>0</v>
      </c>
      <c r="G87" s="59"/>
      <c r="H87" s="59"/>
      <c r="I87" s="59"/>
      <c r="J87" s="59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5" s="39" customFormat="1" ht="11.25" customHeight="1" x14ac:dyDescent="0.2">
      <c r="A88" s="248" t="s">
        <v>699</v>
      </c>
      <c r="B88" s="249" t="s">
        <v>698</v>
      </c>
      <c r="C88" s="227">
        <f t="shared" ref="C88:N88" si="39">C89+C90+C91+C92+C93+C97+C101+C102+C103+C104</f>
        <v>10552</v>
      </c>
      <c r="D88" s="227">
        <f t="shared" si="39"/>
        <v>140</v>
      </c>
      <c r="E88" s="227">
        <f t="shared" si="39"/>
        <v>10692</v>
      </c>
      <c r="F88" s="227">
        <f t="shared" si="39"/>
        <v>10692</v>
      </c>
      <c r="G88" s="227">
        <f t="shared" si="39"/>
        <v>2336</v>
      </c>
      <c r="H88" s="227">
        <f t="shared" si="39"/>
        <v>2536</v>
      </c>
      <c r="I88" s="227">
        <f t="shared" si="39"/>
        <v>2636</v>
      </c>
      <c r="J88" s="227">
        <f t="shared" si="39"/>
        <v>3184</v>
      </c>
      <c r="K88" s="77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  <c r="Y88" s="396"/>
    </row>
    <row r="89" spans="1:25" hidden="1" x14ac:dyDescent="0.2">
      <c r="A89" s="61" t="s">
        <v>697</v>
      </c>
      <c r="B89" s="60" t="s">
        <v>696</v>
      </c>
      <c r="C89" s="59"/>
      <c r="D89" s="59"/>
      <c r="E89" s="59">
        <f>C89+D89</f>
        <v>0</v>
      </c>
      <c r="F89" s="59">
        <f>G89+H89+I89+J89</f>
        <v>0</v>
      </c>
      <c r="G89" s="59"/>
      <c r="H89" s="59"/>
      <c r="I89" s="59"/>
      <c r="J89" s="59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5" s="31" customFormat="1" ht="12.75" customHeight="1" x14ac:dyDescent="0.2">
      <c r="A90" s="248" t="s">
        <v>695</v>
      </c>
      <c r="B90" s="249" t="s">
        <v>694</v>
      </c>
      <c r="C90" s="227">
        <v>932</v>
      </c>
      <c r="D90" s="228">
        <v>0</v>
      </c>
      <c r="E90" s="228">
        <f>C90+D90</f>
        <v>932</v>
      </c>
      <c r="F90" s="227">
        <f>G90+H90+I90+J90</f>
        <v>932</v>
      </c>
      <c r="G90" s="227">
        <v>336</v>
      </c>
      <c r="H90" s="227">
        <v>336</v>
      </c>
      <c r="I90" s="227">
        <v>206</v>
      </c>
      <c r="J90" s="227">
        <v>54</v>
      </c>
      <c r="K90" s="70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  <c r="Y90" s="500"/>
    </row>
    <row r="91" spans="1:25" s="31" customFormat="1" ht="11.25" customHeight="1" x14ac:dyDescent="0.2">
      <c r="A91" s="248" t="s">
        <v>693</v>
      </c>
      <c r="B91" s="249" t="s">
        <v>692</v>
      </c>
      <c r="C91" s="228">
        <v>0</v>
      </c>
      <c r="D91" s="228"/>
      <c r="E91" s="228">
        <f>C91+D91</f>
        <v>0</v>
      </c>
      <c r="F91" s="227">
        <f>G91+H91+I91+J91</f>
        <v>0</v>
      </c>
      <c r="G91" s="228">
        <v>0</v>
      </c>
      <c r="H91" s="228">
        <v>0</v>
      </c>
      <c r="I91" s="228">
        <v>0</v>
      </c>
      <c r="J91" s="228">
        <v>0</v>
      </c>
      <c r="K91" s="112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  <c r="Y91" s="500"/>
    </row>
    <row r="92" spans="1:25" hidden="1" x14ac:dyDescent="0.2">
      <c r="A92" s="61" t="s">
        <v>691</v>
      </c>
      <c r="B92" s="60" t="s">
        <v>690</v>
      </c>
      <c r="C92" s="59"/>
      <c r="D92" s="75"/>
      <c r="E92" s="59">
        <f>C92+D92</f>
        <v>0</v>
      </c>
      <c r="F92" s="59">
        <f>G92+H92+I92+J92</f>
        <v>0</v>
      </c>
      <c r="G92" s="75"/>
      <c r="H92" s="75"/>
      <c r="I92" s="75"/>
      <c r="J92" s="7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5" s="18" customFormat="1" ht="25.5" hidden="1" x14ac:dyDescent="0.2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5" s="31" customFormat="1" ht="25.5" hidden="1" x14ac:dyDescent="0.2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5" ht="25.5" hidden="1" x14ac:dyDescent="0.2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5" ht="25.5" hidden="1" x14ac:dyDescent="0.2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7" s="18" customFormat="1" ht="25.5" hidden="1" x14ac:dyDescent="0.2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7" ht="25.5" hidden="1" x14ac:dyDescent="0.2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7" ht="25.5" hidden="1" x14ac:dyDescent="0.2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7" ht="25.5" hidden="1" x14ac:dyDescent="0.2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7" hidden="1" x14ac:dyDescent="0.2">
      <c r="A101" s="61" t="s">
        <v>673</v>
      </c>
      <c r="B101" s="60" t="s">
        <v>672</v>
      </c>
      <c r="C101" s="59"/>
      <c r="D101" s="59"/>
      <c r="E101" s="59">
        <f t="shared" si="43"/>
        <v>0</v>
      </c>
      <c r="F101" s="59">
        <f t="shared" si="44"/>
        <v>0</v>
      </c>
      <c r="G101" s="59"/>
      <c r="H101" s="59"/>
      <c r="I101" s="59"/>
      <c r="J101" s="59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7" ht="0.75" customHeight="1" x14ac:dyDescent="0.2">
      <c r="A102" s="250" t="s">
        <v>671</v>
      </c>
      <c r="B102" s="251" t="s">
        <v>670</v>
      </c>
      <c r="C102" s="228"/>
      <c r="D102" s="228"/>
      <c r="E102" s="228">
        <f t="shared" si="43"/>
        <v>0</v>
      </c>
      <c r="F102" s="228">
        <f t="shared" si="44"/>
        <v>0</v>
      </c>
      <c r="G102" s="228"/>
      <c r="H102" s="228"/>
      <c r="I102" s="228"/>
      <c r="J102" s="228"/>
      <c r="K102" s="5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  <c r="Y102" s="500"/>
    </row>
    <row r="103" spans="1:27" s="31" customFormat="1" ht="11.25" customHeight="1" x14ac:dyDescent="0.2">
      <c r="A103" s="511" t="s">
        <v>669</v>
      </c>
      <c r="B103" s="512" t="s">
        <v>668</v>
      </c>
      <c r="C103" s="360">
        <v>9620</v>
      </c>
      <c r="D103" s="313">
        <v>140</v>
      </c>
      <c r="E103" s="360">
        <f t="shared" si="43"/>
        <v>9760</v>
      </c>
      <c r="F103" s="360">
        <f t="shared" si="44"/>
        <v>9760</v>
      </c>
      <c r="G103" s="360">
        <v>2000</v>
      </c>
      <c r="H103" s="360">
        <v>2200</v>
      </c>
      <c r="I103" s="313">
        <v>2430</v>
      </c>
      <c r="J103" s="360">
        <v>3130</v>
      </c>
      <c r="K103" s="70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  <c r="Y103" s="500"/>
      <c r="Z103" s="530">
        <v>140</v>
      </c>
      <c r="AA103" s="428"/>
    </row>
    <row r="104" spans="1:27" s="31" customFormat="1" x14ac:dyDescent="0.2">
      <c r="A104" s="250" t="s">
        <v>667</v>
      </c>
      <c r="B104" s="251" t="s">
        <v>666</v>
      </c>
      <c r="C104" s="228">
        <v>0</v>
      </c>
      <c r="D104" s="228"/>
      <c r="E104" s="228">
        <f t="shared" si="43"/>
        <v>0</v>
      </c>
      <c r="F104" s="228">
        <f t="shared" si="44"/>
        <v>0</v>
      </c>
      <c r="G104" s="228">
        <v>0</v>
      </c>
      <c r="H104" s="228">
        <v>0</v>
      </c>
      <c r="I104" s="228">
        <v>0</v>
      </c>
      <c r="J104" s="228">
        <v>0</v>
      </c>
      <c r="K104" s="70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  <c r="Y104" s="233"/>
    </row>
    <row r="105" spans="1:27" s="8" customFormat="1" ht="51" hidden="1" x14ac:dyDescent="0.2">
      <c r="A105" s="69" t="s">
        <v>665</v>
      </c>
      <c r="B105" s="68" t="s">
        <v>664</v>
      </c>
      <c r="C105" s="67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7">
        <f t="shared" si="46"/>
        <v>0</v>
      </c>
      <c r="G105" s="67">
        <f t="shared" si="46"/>
        <v>0</v>
      </c>
      <c r="H105" s="67">
        <f t="shared" si="46"/>
        <v>0</v>
      </c>
      <c r="I105" s="67">
        <f t="shared" si="46"/>
        <v>0</v>
      </c>
      <c r="J105" s="67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7" s="18" customFormat="1" hidden="1" x14ac:dyDescent="0.2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7" ht="25.5" hidden="1" x14ac:dyDescent="0.2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7" ht="25.5" hidden="1" x14ac:dyDescent="0.2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7" s="18" customFormat="1" hidden="1" x14ac:dyDescent="0.2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7" ht="25.5" hidden="1" x14ac:dyDescent="0.2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7" ht="25.5" hidden="1" x14ac:dyDescent="0.2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7" s="18" customFormat="1" hidden="1" x14ac:dyDescent="0.2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t="25.5" hidden="1" x14ac:dyDescent="0.2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5.5" hidden="1" x14ac:dyDescent="0.2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t="25.5" hidden="1" x14ac:dyDescent="0.2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5.5" hidden="1" x14ac:dyDescent="0.2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5.5" hidden="1" x14ac:dyDescent="0.2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idden="1" x14ac:dyDescent="0.2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t="25.5" hidden="1" x14ac:dyDescent="0.2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5.5" hidden="1" x14ac:dyDescent="0.2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t="25.5" hidden="1" x14ac:dyDescent="0.2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5.5" hidden="1" x14ac:dyDescent="0.2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5.5" hidden="1" x14ac:dyDescent="0.2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5.5" hidden="1" x14ac:dyDescent="0.2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t="25.5" hidden="1" x14ac:dyDescent="0.2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5.5" hidden="1" x14ac:dyDescent="0.2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5.5" hidden="1" x14ac:dyDescent="0.2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5.5" hidden="1" x14ac:dyDescent="0.2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t="25.5" hidden="1" x14ac:dyDescent="0.2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5.5" hidden="1" x14ac:dyDescent="0.2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5.5" hidden="1" x14ac:dyDescent="0.2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5.5" hidden="1" x14ac:dyDescent="0.2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t="25.5" hidden="1" x14ac:dyDescent="0.2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5.5" hidden="1" x14ac:dyDescent="0.2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5.5" hidden="1" x14ac:dyDescent="0.2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idden="1" x14ac:dyDescent="0.2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t="25.5" hidden="1" x14ac:dyDescent="0.2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5.5" hidden="1" x14ac:dyDescent="0.2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5.5" hidden="1" x14ac:dyDescent="0.2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5.5" hidden="1" x14ac:dyDescent="0.2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t="25.5" hidden="1" x14ac:dyDescent="0.2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5.5" hidden="1" x14ac:dyDescent="0.2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5.5" hidden="1" x14ac:dyDescent="0.2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8.25" hidden="1" x14ac:dyDescent="0.2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t="25.5" hidden="1" x14ac:dyDescent="0.2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5.5" hidden="1" x14ac:dyDescent="0.2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5.5" hidden="1" x14ac:dyDescent="0.2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t="25.5" hidden="1" x14ac:dyDescent="0.2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5.5" hidden="1" x14ac:dyDescent="0.2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5.5" hidden="1" x14ac:dyDescent="0.2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5.5" hidden="1" x14ac:dyDescent="0.2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t="25.5" hidden="1" x14ac:dyDescent="0.2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5.5" hidden="1" x14ac:dyDescent="0.2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5.5" hidden="1" x14ac:dyDescent="0.2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5.5" hidden="1" x14ac:dyDescent="0.2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8.25" hidden="1" x14ac:dyDescent="0.2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5.5" hidden="1" x14ac:dyDescent="0.2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t="25.5" hidden="1" x14ac:dyDescent="0.2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5.5" hidden="1" x14ac:dyDescent="0.2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idden="1" x14ac:dyDescent="0.2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t="25.5" hidden="1" x14ac:dyDescent="0.2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5.5" hidden="1" x14ac:dyDescent="0.2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idden="1" x14ac:dyDescent="0.2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t="25.5" hidden="1" x14ac:dyDescent="0.2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5.5" hidden="1" x14ac:dyDescent="0.2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5.5" hidden="1" x14ac:dyDescent="0.2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t="25.5" hidden="1" x14ac:dyDescent="0.2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5.5" hidden="1" x14ac:dyDescent="0.2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5.5" hidden="1" x14ac:dyDescent="0.2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t="25.5" hidden="1" x14ac:dyDescent="0.2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5.5" hidden="1" x14ac:dyDescent="0.2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5.5" hidden="1" x14ac:dyDescent="0.2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t="25.5" hidden="1" x14ac:dyDescent="0.2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5.5" hidden="1" x14ac:dyDescent="0.2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5.5" hidden="1" x14ac:dyDescent="0.2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7" ht="25.5" hidden="1" x14ac:dyDescent="0.2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7" ht="25.5" hidden="1" x14ac:dyDescent="0.2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7" ht="25.5" hidden="1" x14ac:dyDescent="0.2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7" s="18" customFormat="1" ht="25.5" hidden="1" x14ac:dyDescent="0.2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7" ht="25.5" hidden="1" x14ac:dyDescent="0.2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7" ht="25.5" hidden="1" x14ac:dyDescent="0.2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7" s="18" customFormat="1" ht="25.5" hidden="1" x14ac:dyDescent="0.2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7" ht="25.5" hidden="1" x14ac:dyDescent="0.2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7" ht="25.5" hidden="1" x14ac:dyDescent="0.2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7" ht="25.5" hidden="1" x14ac:dyDescent="0.2">
      <c r="A202" s="61" t="s">
        <v>540</v>
      </c>
      <c r="B202" s="60" t="s">
        <v>539</v>
      </c>
      <c r="C202" s="59"/>
      <c r="D202" s="59"/>
      <c r="E202" s="59">
        <f>C202+D202</f>
        <v>0</v>
      </c>
      <c r="F202" s="59">
        <f>G202+H202+I202+J202</f>
        <v>0</v>
      </c>
      <c r="G202" s="59"/>
      <c r="H202" s="59"/>
      <c r="I202" s="59"/>
      <c r="J202" s="59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7" s="8" customFormat="1" x14ac:dyDescent="0.2">
      <c r="A203" s="514" t="s">
        <v>538</v>
      </c>
      <c r="B203" s="515" t="s">
        <v>537</v>
      </c>
      <c r="C203" s="516">
        <f>C205+C238+C294+C308+C312+C314+C334+C353+C408+C415+C456+C471+C474+C482+C485+C486+C501</f>
        <v>17708.080000000002</v>
      </c>
      <c r="D203" s="516">
        <f t="shared" ref="D203:X203" si="71">D205+D238+D294+D308+D312+D314+D334+D353+D408+D415+D456+D471+D474+D482+D485+D486+D501</f>
        <v>466</v>
      </c>
      <c r="E203" s="516">
        <f t="shared" si="71"/>
        <v>18174.080000000002</v>
      </c>
      <c r="F203" s="516">
        <f t="shared" si="71"/>
        <v>18174.080000000002</v>
      </c>
      <c r="G203" s="516">
        <f t="shared" si="71"/>
        <v>4059</v>
      </c>
      <c r="H203" s="516">
        <f t="shared" si="71"/>
        <v>5622.08</v>
      </c>
      <c r="I203" s="516">
        <f t="shared" si="71"/>
        <v>4200</v>
      </c>
      <c r="J203" s="516">
        <f t="shared" si="71"/>
        <v>4293</v>
      </c>
      <c r="K203" s="516">
        <f t="shared" si="71"/>
        <v>90</v>
      </c>
      <c r="L203" s="516">
        <f t="shared" si="71"/>
        <v>14040</v>
      </c>
      <c r="M203" s="516">
        <f t="shared" si="71"/>
        <v>14055</v>
      </c>
      <c r="N203" s="516">
        <f t="shared" si="71"/>
        <v>14070</v>
      </c>
      <c r="O203" s="516">
        <f t="shared" si="71"/>
        <v>47</v>
      </c>
      <c r="P203" s="516">
        <f t="shared" si="71"/>
        <v>216</v>
      </c>
      <c r="Q203" s="516">
        <f t="shared" si="71"/>
        <v>120</v>
      </c>
      <c r="R203" s="516">
        <f t="shared" si="71"/>
        <v>54</v>
      </c>
      <c r="S203" s="516">
        <f t="shared" si="71"/>
        <v>54</v>
      </c>
      <c r="T203" s="516">
        <f t="shared" si="71"/>
        <v>54</v>
      </c>
      <c r="U203" s="516">
        <f t="shared" si="71"/>
        <v>9681.08</v>
      </c>
      <c r="V203" s="516" t="e">
        <f t="shared" si="71"/>
        <v>#VALUE!</v>
      </c>
      <c r="W203" s="516">
        <f t="shared" si="71"/>
        <v>286</v>
      </c>
      <c r="X203" s="520">
        <f t="shared" si="71"/>
        <v>1310</v>
      </c>
      <c r="Y203" s="516"/>
      <c r="Z203" s="529">
        <f>Z205+Z238</f>
        <v>200</v>
      </c>
      <c r="AA203" s="517">
        <f>AA205+AA238</f>
        <v>266</v>
      </c>
    </row>
    <row r="204" spans="1:27" s="8" customFormat="1" x14ac:dyDescent="0.2">
      <c r="A204" s="14" t="s">
        <v>536</v>
      </c>
      <c r="B204" s="452" t="s">
        <v>535</v>
      </c>
      <c r="C204" s="425">
        <f t="shared" ref="C204:X204" si="72">C205+C238+C294+C308+C312+C315+C344+C348+C349+C350+C408+C456</f>
        <v>16259</v>
      </c>
      <c r="D204" s="425">
        <f t="shared" si="72"/>
        <v>466</v>
      </c>
      <c r="E204" s="425">
        <f t="shared" si="72"/>
        <v>16725</v>
      </c>
      <c r="F204" s="425">
        <f t="shared" si="72"/>
        <v>16725</v>
      </c>
      <c r="G204" s="453">
        <f t="shared" si="72"/>
        <v>4059</v>
      </c>
      <c r="H204" s="425">
        <f t="shared" si="72"/>
        <v>4173</v>
      </c>
      <c r="I204" s="425">
        <f t="shared" si="72"/>
        <v>4200</v>
      </c>
      <c r="J204" s="425">
        <f t="shared" si="72"/>
        <v>4293</v>
      </c>
      <c r="K204" s="425">
        <f t="shared" si="72"/>
        <v>90</v>
      </c>
      <c r="L204" s="425">
        <f t="shared" si="72"/>
        <v>14040</v>
      </c>
      <c r="M204" s="425">
        <f t="shared" si="72"/>
        <v>14055</v>
      </c>
      <c r="N204" s="425">
        <f t="shared" si="72"/>
        <v>14070</v>
      </c>
      <c r="O204" s="425">
        <f t="shared" si="72"/>
        <v>48</v>
      </c>
      <c r="P204" s="425">
        <f t="shared" si="72"/>
        <v>216</v>
      </c>
      <c r="Q204" s="425">
        <f t="shared" si="72"/>
        <v>120</v>
      </c>
      <c r="R204" s="425">
        <f t="shared" si="72"/>
        <v>54</v>
      </c>
      <c r="S204" s="425">
        <f t="shared" si="72"/>
        <v>54</v>
      </c>
      <c r="T204" s="425">
        <f t="shared" si="72"/>
        <v>54</v>
      </c>
      <c r="U204" s="425">
        <f t="shared" si="72"/>
        <v>8232</v>
      </c>
      <c r="V204" s="425" t="e">
        <f t="shared" si="72"/>
        <v>#VALUE!</v>
      </c>
      <c r="W204" s="425">
        <f t="shared" si="72"/>
        <v>286</v>
      </c>
      <c r="X204" s="521">
        <f t="shared" si="72"/>
        <v>1310</v>
      </c>
      <c r="Y204" s="425"/>
      <c r="Z204" s="8">
        <f>Z205+Z238</f>
        <v>200</v>
      </c>
    </row>
    <row r="205" spans="1:27" s="8" customFormat="1" x14ac:dyDescent="0.2">
      <c r="A205" s="14" t="s">
        <v>534</v>
      </c>
      <c r="B205" s="13" t="s">
        <v>533</v>
      </c>
      <c r="C205" s="11">
        <f t="shared" ref="C205:X205" si="73">C206+C222+C230</f>
        <v>13248</v>
      </c>
      <c r="D205" s="425">
        <f t="shared" si="73"/>
        <v>140</v>
      </c>
      <c r="E205" s="11">
        <f t="shared" si="73"/>
        <v>13388</v>
      </c>
      <c r="F205" s="11">
        <f t="shared" si="73"/>
        <v>13388</v>
      </c>
      <c r="G205" s="36">
        <f t="shared" si="73"/>
        <v>3138</v>
      </c>
      <c r="H205" s="11">
        <f t="shared" si="73"/>
        <v>3278</v>
      </c>
      <c r="I205" s="11">
        <f t="shared" si="73"/>
        <v>3474</v>
      </c>
      <c r="J205" s="11">
        <f t="shared" si="73"/>
        <v>3498</v>
      </c>
      <c r="K205" s="11">
        <f t="shared" si="73"/>
        <v>90</v>
      </c>
      <c r="L205" s="11">
        <f t="shared" si="73"/>
        <v>10675</v>
      </c>
      <c r="M205" s="11">
        <f t="shared" si="73"/>
        <v>10680</v>
      </c>
      <c r="N205" s="11">
        <f t="shared" si="73"/>
        <v>10685</v>
      </c>
      <c r="O205" s="11">
        <f t="shared" si="73"/>
        <v>15</v>
      </c>
      <c r="P205" s="11">
        <f t="shared" si="73"/>
        <v>192</v>
      </c>
      <c r="Q205" s="11">
        <f t="shared" si="73"/>
        <v>48</v>
      </c>
      <c r="R205" s="11">
        <f t="shared" si="73"/>
        <v>48</v>
      </c>
      <c r="S205" s="11">
        <f t="shared" si="73"/>
        <v>48</v>
      </c>
      <c r="T205" s="11">
        <f t="shared" si="73"/>
        <v>48</v>
      </c>
      <c r="U205" s="11">
        <f t="shared" si="73"/>
        <v>6416</v>
      </c>
      <c r="V205" s="11">
        <f t="shared" si="73"/>
        <v>0</v>
      </c>
      <c r="W205" s="11">
        <f t="shared" si="73"/>
        <v>286</v>
      </c>
      <c r="X205" s="522">
        <f t="shared" si="73"/>
        <v>1310</v>
      </c>
      <c r="Y205" s="11"/>
      <c r="Z205" s="8">
        <f>Z206</f>
        <v>140</v>
      </c>
    </row>
    <row r="206" spans="1:27" s="18" customFormat="1" ht="12.75" customHeight="1" x14ac:dyDescent="0.2">
      <c r="A206" s="34" t="s">
        <v>532</v>
      </c>
      <c r="B206" s="43" t="s">
        <v>531</v>
      </c>
      <c r="C206" s="42">
        <f t="shared" ref="C206:X206" si="74">C207+C213+C208+C209+C210+C211+C212+C214+C215+C216+C217+C218+C220+C219+C221</f>
        <v>12798</v>
      </c>
      <c r="D206" s="141">
        <f t="shared" si="74"/>
        <v>140</v>
      </c>
      <c r="E206" s="42">
        <f t="shared" si="74"/>
        <v>12938</v>
      </c>
      <c r="F206" s="42">
        <f t="shared" si="74"/>
        <v>12938</v>
      </c>
      <c r="G206" s="52">
        <f t="shared" si="74"/>
        <v>3068</v>
      </c>
      <c r="H206" s="52">
        <f t="shared" si="74"/>
        <v>3048</v>
      </c>
      <c r="I206" s="52">
        <f t="shared" si="74"/>
        <v>3404</v>
      </c>
      <c r="J206" s="52">
        <f t="shared" si="74"/>
        <v>3418</v>
      </c>
      <c r="K206" s="52">
        <f t="shared" si="74"/>
        <v>90</v>
      </c>
      <c r="L206" s="52">
        <f t="shared" si="74"/>
        <v>10675</v>
      </c>
      <c r="M206" s="52">
        <f t="shared" si="74"/>
        <v>10680</v>
      </c>
      <c r="N206" s="52">
        <f t="shared" si="74"/>
        <v>10685</v>
      </c>
      <c r="O206" s="52">
        <f t="shared" si="74"/>
        <v>15</v>
      </c>
      <c r="P206" s="52">
        <f t="shared" si="74"/>
        <v>192</v>
      </c>
      <c r="Q206" s="52">
        <f t="shared" si="74"/>
        <v>48</v>
      </c>
      <c r="R206" s="52">
        <f t="shared" si="74"/>
        <v>48</v>
      </c>
      <c r="S206" s="52">
        <f t="shared" si="74"/>
        <v>48</v>
      </c>
      <c r="T206" s="52">
        <f t="shared" si="74"/>
        <v>48</v>
      </c>
      <c r="U206" s="52">
        <f t="shared" si="74"/>
        <v>6116</v>
      </c>
      <c r="V206" s="52">
        <f t="shared" si="74"/>
        <v>0</v>
      </c>
      <c r="W206" s="52">
        <f t="shared" si="74"/>
        <v>286</v>
      </c>
      <c r="X206" s="416">
        <f t="shared" si="74"/>
        <v>1310</v>
      </c>
      <c r="Y206" s="52"/>
      <c r="Z206" s="18">
        <f>Z207+Z221</f>
        <v>140</v>
      </c>
    </row>
    <row r="207" spans="1:27" s="31" customFormat="1" x14ac:dyDescent="0.2">
      <c r="A207" s="330" t="s">
        <v>530</v>
      </c>
      <c r="B207" s="328" t="s">
        <v>529</v>
      </c>
      <c r="C207" s="133">
        <v>8710</v>
      </c>
      <c r="D207" s="134">
        <v>150</v>
      </c>
      <c r="E207" s="329">
        <f t="shared" ref="E207:E221" si="75">C207+D207</f>
        <v>8860</v>
      </c>
      <c r="F207" s="329">
        <f t="shared" ref="F207:F221" si="76">G207+H207+I207+J207</f>
        <v>8860</v>
      </c>
      <c r="G207" s="329">
        <v>2000</v>
      </c>
      <c r="H207" s="329">
        <v>2100</v>
      </c>
      <c r="I207" s="134">
        <v>2350</v>
      </c>
      <c r="J207" s="329">
        <v>2410</v>
      </c>
      <c r="K207" s="28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ref="P207" si="77">Q207+R207+S207+T207</f>
        <v>0</v>
      </c>
      <c r="Q207" s="231"/>
      <c r="R207" s="231"/>
      <c r="S207" s="231"/>
      <c r="T207" s="478"/>
      <c r="U207" s="405">
        <f t="shared" ref="U207" si="78">G207+H207</f>
        <v>4100</v>
      </c>
      <c r="V207" s="485">
        <v>100</v>
      </c>
      <c r="W207" s="456">
        <v>270</v>
      </c>
      <c r="X207" s="523">
        <v>1100</v>
      </c>
      <c r="Y207" s="500"/>
      <c r="Z207" s="530">
        <v>150</v>
      </c>
      <c r="AA207" s="428"/>
    </row>
    <row r="208" spans="1:27" hidden="1" x14ac:dyDescent="0.2">
      <c r="A208" s="17" t="s">
        <v>528</v>
      </c>
      <c r="B208" s="16" t="s">
        <v>527</v>
      </c>
      <c r="C208" s="15"/>
      <c r="D208" s="15"/>
      <c r="E208" s="15">
        <f t="shared" si="75"/>
        <v>0</v>
      </c>
      <c r="F208" s="15">
        <f t="shared" si="76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7" x14ac:dyDescent="0.2">
      <c r="A209" s="135" t="s">
        <v>526</v>
      </c>
      <c r="B209" s="136" t="s">
        <v>525</v>
      </c>
      <c r="C209" s="137">
        <v>800</v>
      </c>
      <c r="D209" s="231"/>
      <c r="E209" s="137">
        <f t="shared" si="75"/>
        <v>800</v>
      </c>
      <c r="F209" s="137">
        <f t="shared" si="76"/>
        <v>800</v>
      </c>
      <c r="G209" s="137">
        <v>200</v>
      </c>
      <c r="H209" s="137">
        <v>200</v>
      </c>
      <c r="I209" s="137">
        <v>200</v>
      </c>
      <c r="J209" s="137">
        <v>200</v>
      </c>
      <c r="K209" s="15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79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523">
        <v>50</v>
      </c>
      <c r="Y209" s="499"/>
    </row>
    <row r="210" spans="1:27" x14ac:dyDescent="0.2">
      <c r="A210" s="135" t="s">
        <v>524</v>
      </c>
      <c r="B210" s="136" t="s">
        <v>523</v>
      </c>
      <c r="C210" s="137">
        <v>1860</v>
      </c>
      <c r="D210" s="231"/>
      <c r="E210" s="137">
        <f t="shared" si="75"/>
        <v>1860</v>
      </c>
      <c r="F210" s="137">
        <f t="shared" si="76"/>
        <v>1860</v>
      </c>
      <c r="G210" s="137">
        <v>480</v>
      </c>
      <c r="H210" s="137">
        <v>440</v>
      </c>
      <c r="I210" s="137">
        <v>480</v>
      </c>
      <c r="J210" s="137">
        <v>460</v>
      </c>
      <c r="K210" s="15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79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523">
        <v>160</v>
      </c>
      <c r="Y210" s="499"/>
    </row>
    <row r="211" spans="1:27" hidden="1" x14ac:dyDescent="0.2">
      <c r="A211" s="17" t="s">
        <v>522</v>
      </c>
      <c r="B211" s="16" t="s">
        <v>521</v>
      </c>
      <c r="C211" s="15"/>
      <c r="D211" s="15"/>
      <c r="E211" s="15">
        <f t="shared" si="75"/>
        <v>0</v>
      </c>
      <c r="F211" s="15">
        <f t="shared" si="76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7" hidden="1" x14ac:dyDescent="0.2">
      <c r="A212" s="17" t="s">
        <v>520</v>
      </c>
      <c r="B212" s="16" t="s">
        <v>519</v>
      </c>
      <c r="C212" s="15"/>
      <c r="D212" s="15"/>
      <c r="E212" s="15">
        <f t="shared" si="75"/>
        <v>0</v>
      </c>
      <c r="F212" s="15">
        <f t="shared" si="76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27" hidden="1" x14ac:dyDescent="0.2">
      <c r="A213" s="17" t="s">
        <v>518</v>
      </c>
      <c r="B213" s="53" t="s">
        <v>517</v>
      </c>
      <c r="C213" s="15"/>
      <c r="D213" s="15"/>
      <c r="E213" s="15">
        <f t="shared" si="75"/>
        <v>0</v>
      </c>
      <c r="F213" s="15">
        <f t="shared" si="76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27" hidden="1" x14ac:dyDescent="0.2">
      <c r="A214" s="17" t="s">
        <v>516</v>
      </c>
      <c r="B214" s="16" t="s">
        <v>515</v>
      </c>
      <c r="C214" s="15"/>
      <c r="D214" s="15"/>
      <c r="E214" s="15">
        <f t="shared" si="75"/>
        <v>0</v>
      </c>
      <c r="F214" s="15">
        <f t="shared" si="76"/>
        <v>0</v>
      </c>
      <c r="G214" s="15"/>
      <c r="H214" s="15"/>
      <c r="I214" s="15"/>
      <c r="J214" s="15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27" s="31" customFormat="1" x14ac:dyDescent="0.2">
      <c r="A215" s="135" t="s">
        <v>514</v>
      </c>
      <c r="B215" s="136" t="s">
        <v>513</v>
      </c>
      <c r="C215" s="137">
        <v>600</v>
      </c>
      <c r="D215" s="231"/>
      <c r="E215" s="137">
        <f t="shared" si="75"/>
        <v>600</v>
      </c>
      <c r="F215" s="137">
        <f t="shared" si="76"/>
        <v>600</v>
      </c>
      <c r="G215" s="137">
        <v>150</v>
      </c>
      <c r="H215" s="137">
        <v>150</v>
      </c>
      <c r="I215" s="137">
        <v>150</v>
      </c>
      <c r="J215" s="137">
        <v>150</v>
      </c>
      <c r="K215" s="28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524"/>
      <c r="Y215" s="500"/>
    </row>
    <row r="216" spans="1:27" s="31" customFormat="1" hidden="1" x14ac:dyDescent="0.2">
      <c r="A216" s="30" t="s">
        <v>512</v>
      </c>
      <c r="B216" s="29" t="s">
        <v>511</v>
      </c>
      <c r="C216" s="28"/>
      <c r="D216" s="28"/>
      <c r="E216" s="28">
        <f t="shared" si="75"/>
        <v>0</v>
      </c>
      <c r="F216" s="28">
        <f t="shared" si="76"/>
        <v>0</v>
      </c>
      <c r="G216" s="28"/>
      <c r="H216" s="28"/>
      <c r="I216" s="28"/>
      <c r="J216" s="28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27" s="31" customFormat="1" hidden="1" x14ac:dyDescent="0.2">
      <c r="A217" s="30" t="s">
        <v>510</v>
      </c>
      <c r="B217" s="29" t="s">
        <v>509</v>
      </c>
      <c r="C217" s="28"/>
      <c r="D217" s="28"/>
      <c r="E217" s="28">
        <f t="shared" si="75"/>
        <v>0</v>
      </c>
      <c r="F217" s="28">
        <f t="shared" si="76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27" s="31" customFormat="1" hidden="1" x14ac:dyDescent="0.2">
      <c r="A218" s="30" t="s">
        <v>508</v>
      </c>
      <c r="B218" s="29" t="s">
        <v>507</v>
      </c>
      <c r="C218" s="28"/>
      <c r="D218" s="28"/>
      <c r="E218" s="28">
        <f t="shared" si="75"/>
        <v>0</v>
      </c>
      <c r="F218" s="28">
        <f t="shared" si="76"/>
        <v>0</v>
      </c>
      <c r="G218" s="28"/>
      <c r="H218" s="28"/>
      <c r="I218" s="28"/>
      <c r="J218" s="28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27" s="31" customFormat="1" x14ac:dyDescent="0.2">
      <c r="A219" s="135" t="s">
        <v>506</v>
      </c>
      <c r="B219" s="138" t="s">
        <v>505</v>
      </c>
      <c r="C219" s="137">
        <v>360</v>
      </c>
      <c r="D219" s="231"/>
      <c r="E219" s="137">
        <f t="shared" si="75"/>
        <v>360</v>
      </c>
      <c r="F219" s="137">
        <f t="shared" si="76"/>
        <v>360</v>
      </c>
      <c r="G219" s="137">
        <v>90</v>
      </c>
      <c r="H219" s="137">
        <v>90</v>
      </c>
      <c r="I219" s="137">
        <v>90</v>
      </c>
      <c r="J219" s="137">
        <v>90</v>
      </c>
      <c r="K219" s="222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524"/>
      <c r="Y219" s="500"/>
    </row>
    <row r="220" spans="1:27" s="31" customFormat="1" x14ac:dyDescent="0.2">
      <c r="A220" s="135" t="s">
        <v>504</v>
      </c>
      <c r="B220" s="138" t="s">
        <v>503</v>
      </c>
      <c r="C220" s="137">
        <v>0</v>
      </c>
      <c r="D220" s="231"/>
      <c r="E220" s="137">
        <f t="shared" si="75"/>
        <v>0</v>
      </c>
      <c r="F220" s="137">
        <f t="shared" si="76"/>
        <v>0</v>
      </c>
      <c r="G220" s="137">
        <v>0</v>
      </c>
      <c r="H220" s="137">
        <v>0</v>
      </c>
      <c r="I220" s="137">
        <v>0</v>
      </c>
      <c r="J220" s="137">
        <v>0</v>
      </c>
      <c r="K220" s="28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0">Q220+R220+S220+T220</f>
        <v>0</v>
      </c>
      <c r="Q220" s="404"/>
      <c r="R220" s="398"/>
      <c r="S220" s="398"/>
      <c r="T220" s="478"/>
      <c r="U220" s="233"/>
      <c r="V220" s="487"/>
      <c r="W220" s="315"/>
      <c r="X220" s="524"/>
      <c r="Y220" s="233"/>
    </row>
    <row r="221" spans="1:27" s="31" customFormat="1" x14ac:dyDescent="0.2">
      <c r="A221" s="330" t="s">
        <v>502</v>
      </c>
      <c r="B221" s="328" t="s">
        <v>501</v>
      </c>
      <c r="C221" s="329">
        <v>468</v>
      </c>
      <c r="D221" s="134">
        <v>-10</v>
      </c>
      <c r="E221" s="329">
        <f t="shared" si="75"/>
        <v>458</v>
      </c>
      <c r="F221" s="329">
        <f t="shared" si="76"/>
        <v>458</v>
      </c>
      <c r="G221" s="329">
        <v>148</v>
      </c>
      <c r="H221" s="329">
        <v>68</v>
      </c>
      <c r="I221" s="134">
        <v>134</v>
      </c>
      <c r="J221" s="329">
        <v>108</v>
      </c>
      <c r="K221" s="28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0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524"/>
      <c r="Y221" s="500"/>
      <c r="Z221" s="530">
        <v>-10</v>
      </c>
      <c r="AA221" s="428"/>
    </row>
    <row r="222" spans="1:27" s="18" customFormat="1" x14ac:dyDescent="0.2">
      <c r="A222" s="139" t="s">
        <v>500</v>
      </c>
      <c r="B222" s="140" t="s">
        <v>499</v>
      </c>
      <c r="C222" s="141">
        <f t="shared" ref="C222:N222" si="81">C223+C224+C225+C226+C227+C228+C229</f>
        <v>165</v>
      </c>
      <c r="D222" s="141">
        <f t="shared" si="81"/>
        <v>0</v>
      </c>
      <c r="E222" s="141">
        <f t="shared" si="81"/>
        <v>165</v>
      </c>
      <c r="F222" s="141">
        <f t="shared" si="81"/>
        <v>165</v>
      </c>
      <c r="G222" s="141">
        <f t="shared" si="81"/>
        <v>0</v>
      </c>
      <c r="H222" s="141">
        <f t="shared" si="81"/>
        <v>165</v>
      </c>
      <c r="I222" s="141">
        <f t="shared" si="81"/>
        <v>0</v>
      </c>
      <c r="J222" s="141">
        <f t="shared" si="81"/>
        <v>0</v>
      </c>
      <c r="K222" s="20">
        <f t="shared" si="81"/>
        <v>0</v>
      </c>
      <c r="L222" s="42">
        <f t="shared" si="81"/>
        <v>0</v>
      </c>
      <c r="M222" s="42">
        <f t="shared" si="81"/>
        <v>0</v>
      </c>
      <c r="N222" s="42">
        <f t="shared" si="81"/>
        <v>0</v>
      </c>
      <c r="O222" s="19"/>
      <c r="P222" s="86">
        <f t="shared" si="80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525"/>
      <c r="Y222" s="406"/>
    </row>
    <row r="223" spans="1:27" hidden="1" x14ac:dyDescent="0.2">
      <c r="A223" s="17" t="s">
        <v>498</v>
      </c>
      <c r="B223" s="16" t="s">
        <v>497</v>
      </c>
      <c r="C223" s="15"/>
      <c r="D223" s="15"/>
      <c r="E223" s="15">
        <f t="shared" ref="E223:E229" si="82">C223+D223</f>
        <v>0</v>
      </c>
      <c r="F223" s="15">
        <f t="shared" ref="F223:F229" si="83">G223+H223+I223+J223</f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7" hidden="1" x14ac:dyDescent="0.2">
      <c r="A224" s="17" t="s">
        <v>496</v>
      </c>
      <c r="B224" s="16" t="s">
        <v>495</v>
      </c>
      <c r="C224" s="15"/>
      <c r="D224" s="15"/>
      <c r="E224" s="15">
        <f t="shared" si="82"/>
        <v>0</v>
      </c>
      <c r="F224" s="15">
        <f t="shared" si="8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7" hidden="1" x14ac:dyDescent="0.2">
      <c r="A225" s="17" t="s">
        <v>494</v>
      </c>
      <c r="B225" s="16" t="s">
        <v>493</v>
      </c>
      <c r="C225" s="15"/>
      <c r="D225" s="15"/>
      <c r="E225" s="15">
        <f t="shared" si="82"/>
        <v>0</v>
      </c>
      <c r="F225" s="15">
        <f t="shared" si="83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7" hidden="1" x14ac:dyDescent="0.2">
      <c r="A226" s="17" t="s">
        <v>492</v>
      </c>
      <c r="B226" s="16" t="s">
        <v>491</v>
      </c>
      <c r="C226" s="15"/>
      <c r="D226" s="15"/>
      <c r="E226" s="15">
        <f t="shared" si="82"/>
        <v>0</v>
      </c>
      <c r="F226" s="15">
        <f t="shared" si="83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7" hidden="1" x14ac:dyDescent="0.2">
      <c r="A227" s="17" t="s">
        <v>490</v>
      </c>
      <c r="B227" s="16" t="s">
        <v>489</v>
      </c>
      <c r="C227" s="15"/>
      <c r="D227" s="15"/>
      <c r="E227" s="15">
        <f t="shared" si="82"/>
        <v>0</v>
      </c>
      <c r="F227" s="15">
        <f t="shared" si="83"/>
        <v>0</v>
      </c>
      <c r="G227" s="15"/>
      <c r="H227" s="15"/>
      <c r="I227" s="15"/>
      <c r="J227" s="15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7" x14ac:dyDescent="0.2">
      <c r="A228" s="135" t="s">
        <v>488</v>
      </c>
      <c r="B228" s="136" t="s">
        <v>487</v>
      </c>
      <c r="C228" s="137">
        <v>165</v>
      </c>
      <c r="D228" s="137"/>
      <c r="E228" s="137">
        <f t="shared" si="82"/>
        <v>165</v>
      </c>
      <c r="F228" s="137">
        <f t="shared" si="83"/>
        <v>165</v>
      </c>
      <c r="G228" s="137">
        <v>0</v>
      </c>
      <c r="H228" s="137">
        <v>165</v>
      </c>
      <c r="I228" s="137">
        <v>0</v>
      </c>
      <c r="J228" s="137">
        <v>0</v>
      </c>
      <c r="K228" s="15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526" t="s">
        <v>958</v>
      </c>
      <c r="Y228" s="499"/>
    </row>
    <row r="229" spans="1:27" hidden="1" x14ac:dyDescent="0.2">
      <c r="A229" s="17" t="s">
        <v>486</v>
      </c>
      <c r="B229" s="16" t="s">
        <v>485</v>
      </c>
      <c r="C229" s="15"/>
      <c r="D229" s="15"/>
      <c r="E229" s="15">
        <f t="shared" si="82"/>
        <v>0</v>
      </c>
      <c r="F229" s="15">
        <f t="shared" si="83"/>
        <v>0</v>
      </c>
      <c r="G229" s="15"/>
      <c r="H229" s="15"/>
      <c r="I229" s="15"/>
      <c r="J229" s="15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7" s="18" customFormat="1" x14ac:dyDescent="0.2">
      <c r="A230" s="139" t="s">
        <v>484</v>
      </c>
      <c r="B230" s="140" t="s">
        <v>483</v>
      </c>
      <c r="C230" s="141">
        <f t="shared" ref="C230:N230" si="84">C231+C232+C233+C234+C236+C235+C237</f>
        <v>285</v>
      </c>
      <c r="D230" s="141">
        <f t="shared" si="84"/>
        <v>0</v>
      </c>
      <c r="E230" s="141">
        <f t="shared" si="84"/>
        <v>285</v>
      </c>
      <c r="F230" s="141">
        <f t="shared" si="84"/>
        <v>285</v>
      </c>
      <c r="G230" s="141">
        <f t="shared" si="84"/>
        <v>70</v>
      </c>
      <c r="H230" s="141">
        <f t="shared" si="84"/>
        <v>65</v>
      </c>
      <c r="I230" s="141">
        <f t="shared" si="84"/>
        <v>70</v>
      </c>
      <c r="J230" s="141">
        <f t="shared" si="84"/>
        <v>80</v>
      </c>
      <c r="K230" s="20">
        <f t="shared" si="84"/>
        <v>0</v>
      </c>
      <c r="L230" s="42">
        <f t="shared" si="84"/>
        <v>0</v>
      </c>
      <c r="M230" s="42">
        <f t="shared" si="84"/>
        <v>0</v>
      </c>
      <c r="N230" s="42">
        <f t="shared" si="84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525"/>
      <c r="Y230" s="406"/>
    </row>
    <row r="231" spans="1:27" hidden="1" x14ac:dyDescent="0.2">
      <c r="A231" s="51" t="s">
        <v>482</v>
      </c>
      <c r="B231" s="50" t="s">
        <v>481</v>
      </c>
      <c r="C231" s="28"/>
      <c r="D231" s="28"/>
      <c r="E231" s="48">
        <f t="shared" ref="E231:E237" si="85">C231+D231</f>
        <v>0</v>
      </c>
      <c r="F231" s="48">
        <f t="shared" ref="F231:F237" si="86">G231+H231+I231+J231</f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7" hidden="1" x14ac:dyDescent="0.2">
      <c r="A232" s="51" t="s">
        <v>480</v>
      </c>
      <c r="B232" s="50" t="s">
        <v>479</v>
      </c>
      <c r="C232" s="28"/>
      <c r="D232" s="28"/>
      <c r="E232" s="48">
        <f t="shared" si="85"/>
        <v>0</v>
      </c>
      <c r="F232" s="48">
        <f t="shared" si="86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7" hidden="1" x14ac:dyDescent="0.2">
      <c r="A233" s="51" t="s">
        <v>478</v>
      </c>
      <c r="B233" s="50" t="s">
        <v>477</v>
      </c>
      <c r="C233" s="28"/>
      <c r="D233" s="28"/>
      <c r="E233" s="48">
        <f t="shared" si="85"/>
        <v>0</v>
      </c>
      <c r="F233" s="48">
        <f t="shared" si="86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7" hidden="1" x14ac:dyDescent="0.2">
      <c r="A234" s="51" t="s">
        <v>476</v>
      </c>
      <c r="B234" s="50" t="s">
        <v>475</v>
      </c>
      <c r="C234" s="28"/>
      <c r="D234" s="28"/>
      <c r="E234" s="48">
        <f t="shared" si="85"/>
        <v>0</v>
      </c>
      <c r="F234" s="48">
        <f t="shared" si="86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7" hidden="1" x14ac:dyDescent="0.2">
      <c r="A235" s="51" t="s">
        <v>474</v>
      </c>
      <c r="B235" s="50" t="s">
        <v>473</v>
      </c>
      <c r="C235" s="28"/>
      <c r="D235" s="28"/>
      <c r="E235" s="48">
        <f t="shared" si="85"/>
        <v>0</v>
      </c>
      <c r="F235" s="48">
        <f t="shared" si="86"/>
        <v>0</v>
      </c>
      <c r="G235" s="48"/>
      <c r="H235" s="48"/>
      <c r="I235" s="48"/>
      <c r="J235" s="48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7" x14ac:dyDescent="0.2">
      <c r="A236" s="135" t="s">
        <v>472</v>
      </c>
      <c r="B236" s="138" t="s">
        <v>471</v>
      </c>
      <c r="C236" s="137">
        <v>285</v>
      </c>
      <c r="D236" s="231"/>
      <c r="E236" s="137">
        <f t="shared" si="85"/>
        <v>285</v>
      </c>
      <c r="F236" s="137">
        <f t="shared" si="86"/>
        <v>285</v>
      </c>
      <c r="G236" s="137">
        <v>70</v>
      </c>
      <c r="H236" s="137">
        <v>65</v>
      </c>
      <c r="I236" s="137">
        <v>70</v>
      </c>
      <c r="J236" s="137">
        <v>80</v>
      </c>
      <c r="K236" s="15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523">
        <v>30</v>
      </c>
      <c r="Y236" s="499"/>
    </row>
    <row r="237" spans="1:27" hidden="1" x14ac:dyDescent="0.2">
      <c r="A237" s="17" t="s">
        <v>470</v>
      </c>
      <c r="B237" s="53" t="s">
        <v>469</v>
      </c>
      <c r="C237" s="15"/>
      <c r="D237" s="15"/>
      <c r="E237" s="15">
        <f t="shared" si="85"/>
        <v>0</v>
      </c>
      <c r="F237" s="15">
        <f t="shared" si="86"/>
        <v>0</v>
      </c>
      <c r="G237" s="15"/>
      <c r="H237" s="15"/>
      <c r="I237" s="15"/>
      <c r="J237" s="15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7" s="8" customFormat="1" ht="12" customHeight="1" x14ac:dyDescent="0.2">
      <c r="A238" s="23" t="s">
        <v>468</v>
      </c>
      <c r="B238" s="37" t="s">
        <v>467</v>
      </c>
      <c r="C238" s="35">
        <f t="shared" ref="C238:X238" si="87">C239+C250+C251+C254+C259+C263+C266+C267+C268+C269+C270+C271+C272+C273+C274+C275+C276+C277+C278+C279+C280+C283+C284+C285</f>
        <v>2883</v>
      </c>
      <c r="D238" s="256">
        <f t="shared" si="87"/>
        <v>326</v>
      </c>
      <c r="E238" s="256">
        <f t="shared" si="87"/>
        <v>3209</v>
      </c>
      <c r="F238" s="256">
        <f t="shared" si="87"/>
        <v>3209</v>
      </c>
      <c r="G238" s="256">
        <f t="shared" si="87"/>
        <v>889</v>
      </c>
      <c r="H238" s="256">
        <f t="shared" si="87"/>
        <v>863</v>
      </c>
      <c r="I238" s="256">
        <f t="shared" si="87"/>
        <v>694</v>
      </c>
      <c r="J238" s="256">
        <f t="shared" si="87"/>
        <v>763</v>
      </c>
      <c r="K238" s="256">
        <f t="shared" si="87"/>
        <v>0</v>
      </c>
      <c r="L238" s="256">
        <f t="shared" si="87"/>
        <v>3235</v>
      </c>
      <c r="M238" s="256">
        <f t="shared" si="87"/>
        <v>3240</v>
      </c>
      <c r="N238" s="256">
        <f t="shared" si="87"/>
        <v>3245</v>
      </c>
      <c r="O238" s="256">
        <f t="shared" si="87"/>
        <v>30</v>
      </c>
      <c r="P238" s="256">
        <f t="shared" si="87"/>
        <v>24</v>
      </c>
      <c r="Q238" s="256">
        <f t="shared" si="87"/>
        <v>72</v>
      </c>
      <c r="R238" s="256">
        <f t="shared" si="87"/>
        <v>6</v>
      </c>
      <c r="S238" s="256">
        <f t="shared" si="87"/>
        <v>6</v>
      </c>
      <c r="T238" s="256">
        <f t="shared" si="87"/>
        <v>6</v>
      </c>
      <c r="U238" s="256">
        <f t="shared" si="87"/>
        <v>1752</v>
      </c>
      <c r="V238" s="256" t="e">
        <f t="shared" si="87"/>
        <v>#VALUE!</v>
      </c>
      <c r="W238" s="256">
        <f t="shared" si="87"/>
        <v>0</v>
      </c>
      <c r="X238" s="527">
        <f t="shared" si="87"/>
        <v>0</v>
      </c>
      <c r="Y238" s="256"/>
      <c r="Z238" s="510">
        <f>Z239+Z256</f>
        <v>60</v>
      </c>
      <c r="AA238" s="510">
        <f>AA239+AA270</f>
        <v>266</v>
      </c>
    </row>
    <row r="239" spans="1:27" s="18" customFormat="1" x14ac:dyDescent="0.2">
      <c r="A239" s="34" t="s">
        <v>466</v>
      </c>
      <c r="B239" s="43" t="s">
        <v>465</v>
      </c>
      <c r="C239" s="42">
        <f t="shared" ref="C239:X239" si="88">C240+C241+C242+C243+C244+C245+C246+C247+C248+C249</f>
        <v>1219</v>
      </c>
      <c r="D239" s="141">
        <f t="shared" si="88"/>
        <v>271</v>
      </c>
      <c r="E239" s="141">
        <f t="shared" si="88"/>
        <v>1490</v>
      </c>
      <c r="F239" s="141">
        <f t="shared" si="88"/>
        <v>1490</v>
      </c>
      <c r="G239" s="141">
        <f t="shared" si="88"/>
        <v>415</v>
      </c>
      <c r="H239" s="141">
        <f t="shared" si="88"/>
        <v>412</v>
      </c>
      <c r="I239" s="141">
        <f t="shared" si="88"/>
        <v>317</v>
      </c>
      <c r="J239" s="141">
        <f t="shared" si="88"/>
        <v>346</v>
      </c>
      <c r="K239" s="141">
        <f t="shared" si="88"/>
        <v>0</v>
      </c>
      <c r="L239" s="141">
        <f t="shared" si="88"/>
        <v>3235</v>
      </c>
      <c r="M239" s="141">
        <f t="shared" si="88"/>
        <v>3240</v>
      </c>
      <c r="N239" s="141">
        <f t="shared" si="88"/>
        <v>3245</v>
      </c>
      <c r="O239" s="141">
        <f t="shared" si="88"/>
        <v>9</v>
      </c>
      <c r="P239" s="141">
        <f t="shared" si="88"/>
        <v>24</v>
      </c>
      <c r="Q239" s="141">
        <f t="shared" si="88"/>
        <v>9</v>
      </c>
      <c r="R239" s="141">
        <f t="shared" si="88"/>
        <v>6</v>
      </c>
      <c r="S239" s="141">
        <f t="shared" si="88"/>
        <v>6</v>
      </c>
      <c r="T239" s="141">
        <f t="shared" si="88"/>
        <v>6</v>
      </c>
      <c r="U239" s="141">
        <f t="shared" si="88"/>
        <v>827</v>
      </c>
      <c r="V239" s="141" t="e">
        <f t="shared" si="88"/>
        <v>#VALUE!</v>
      </c>
      <c r="W239" s="141">
        <f t="shared" si="88"/>
        <v>0</v>
      </c>
      <c r="X239" s="528">
        <f t="shared" si="88"/>
        <v>0</v>
      </c>
      <c r="Y239" s="141"/>
      <c r="Z239" s="18">
        <f>SUM(Z240:Z249)</f>
        <v>10</v>
      </c>
      <c r="AA239" s="18">
        <f>SUM(AA240:AA249)</f>
        <v>261</v>
      </c>
    </row>
    <row r="240" spans="1:27" s="31" customFormat="1" x14ac:dyDescent="0.2">
      <c r="A240" s="51" t="s">
        <v>464</v>
      </c>
      <c r="B240" s="50" t="s">
        <v>463</v>
      </c>
      <c r="C240" s="48">
        <v>30</v>
      </c>
      <c r="D240" s="256"/>
      <c r="E240" s="137">
        <f t="shared" ref="E240:E250" si="89">C240+D240</f>
        <v>30</v>
      </c>
      <c r="F240" s="137">
        <f t="shared" ref="F240:F250" si="90">G240+H240+I240+J240</f>
        <v>30</v>
      </c>
      <c r="G240" s="137">
        <v>8</v>
      </c>
      <c r="H240" s="137">
        <v>8</v>
      </c>
      <c r="I240" s="137">
        <v>6</v>
      </c>
      <c r="J240" s="137">
        <v>8</v>
      </c>
      <c r="K240" s="28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ref="U240:U245" si="91">G240+H240</f>
        <v>16</v>
      </c>
      <c r="V240" s="31" t="s">
        <v>958</v>
      </c>
      <c r="Y240" s="500"/>
    </row>
    <row r="241" spans="1:27" s="31" customFormat="1" x14ac:dyDescent="0.2">
      <c r="A241" s="135" t="s">
        <v>462</v>
      </c>
      <c r="B241" s="136" t="s">
        <v>461</v>
      </c>
      <c r="C241" s="137">
        <v>20</v>
      </c>
      <c r="D241" s="256"/>
      <c r="E241" s="137">
        <f t="shared" si="89"/>
        <v>20</v>
      </c>
      <c r="F241" s="137">
        <f t="shared" si="90"/>
        <v>20</v>
      </c>
      <c r="G241" s="137">
        <v>5</v>
      </c>
      <c r="H241" s="137">
        <v>5</v>
      </c>
      <c r="I241" s="137">
        <v>5</v>
      </c>
      <c r="J241" s="137">
        <v>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  <c r="Y241" s="500"/>
    </row>
    <row r="242" spans="1:27" s="31" customFormat="1" x14ac:dyDescent="0.2">
      <c r="A242" s="330" t="s">
        <v>460</v>
      </c>
      <c r="B242" s="328" t="s">
        <v>459</v>
      </c>
      <c r="C242" s="329">
        <v>350</v>
      </c>
      <c r="D242" s="340">
        <v>50</v>
      </c>
      <c r="E242" s="329">
        <f t="shared" si="89"/>
        <v>400</v>
      </c>
      <c r="F242" s="329">
        <f t="shared" si="90"/>
        <v>400</v>
      </c>
      <c r="G242" s="329">
        <v>150</v>
      </c>
      <c r="H242" s="329">
        <v>150</v>
      </c>
      <c r="I242" s="329">
        <v>50</v>
      </c>
      <c r="J242" s="134">
        <v>50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  <c r="Y242" s="500"/>
      <c r="Z242" s="530"/>
      <c r="AA242" s="428">
        <v>50</v>
      </c>
    </row>
    <row r="243" spans="1:27" s="31" customFormat="1" x14ac:dyDescent="0.2">
      <c r="A243" s="330" t="s">
        <v>458</v>
      </c>
      <c r="B243" s="328" t="s">
        <v>457</v>
      </c>
      <c r="C243" s="329">
        <v>80</v>
      </c>
      <c r="D243" s="340">
        <v>20</v>
      </c>
      <c r="E243" s="329">
        <f t="shared" si="89"/>
        <v>100</v>
      </c>
      <c r="F243" s="329">
        <f t="shared" si="90"/>
        <v>100</v>
      </c>
      <c r="G243" s="329">
        <v>20</v>
      </c>
      <c r="H243" s="329">
        <v>20</v>
      </c>
      <c r="I243" s="134">
        <v>30</v>
      </c>
      <c r="J243" s="134">
        <v>30</v>
      </c>
      <c r="K243" s="28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  <c r="Y243" s="500"/>
      <c r="Z243" s="530">
        <v>10</v>
      </c>
      <c r="AA243" s="428">
        <v>10</v>
      </c>
    </row>
    <row r="244" spans="1:27" s="31" customFormat="1" x14ac:dyDescent="0.2">
      <c r="A244" s="135" t="s">
        <v>456</v>
      </c>
      <c r="B244" s="136" t="s">
        <v>455</v>
      </c>
      <c r="C244" s="137">
        <v>60</v>
      </c>
      <c r="D244" s="269"/>
      <c r="E244" s="137">
        <f t="shared" si="89"/>
        <v>60</v>
      </c>
      <c r="F244" s="137">
        <f t="shared" si="90"/>
        <v>60</v>
      </c>
      <c r="G244" s="137">
        <v>15</v>
      </c>
      <c r="H244" s="137">
        <v>15</v>
      </c>
      <c r="I244" s="137">
        <v>15</v>
      </c>
      <c r="J244" s="137">
        <v>15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  <c r="Y244" s="500"/>
    </row>
    <row r="245" spans="1:27" s="31" customFormat="1" x14ac:dyDescent="0.2">
      <c r="A245" s="135" t="s">
        <v>454</v>
      </c>
      <c r="B245" s="136" t="s">
        <v>453</v>
      </c>
      <c r="C245" s="137">
        <v>10</v>
      </c>
      <c r="D245" s="231"/>
      <c r="E245" s="137">
        <f t="shared" si="89"/>
        <v>10</v>
      </c>
      <c r="F245" s="137">
        <f t="shared" si="90"/>
        <v>10</v>
      </c>
      <c r="G245" s="137">
        <v>6</v>
      </c>
      <c r="H245" s="137">
        <v>2</v>
      </c>
      <c r="I245" s="137">
        <v>0</v>
      </c>
      <c r="J245" s="137">
        <v>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  <c r="Y245" s="500"/>
    </row>
    <row r="246" spans="1:27" s="31" customFormat="1" hidden="1" x14ac:dyDescent="0.2">
      <c r="A246" s="30" t="s">
        <v>452</v>
      </c>
      <c r="B246" s="29" t="s">
        <v>451</v>
      </c>
      <c r="C246" s="28"/>
      <c r="D246" s="28"/>
      <c r="E246" s="28">
        <f t="shared" si="89"/>
        <v>0</v>
      </c>
      <c r="F246" s="28">
        <f t="shared" si="90"/>
        <v>0</v>
      </c>
      <c r="G246" s="28"/>
      <c r="H246" s="28"/>
      <c r="I246" s="28"/>
      <c r="J246" s="28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7" s="31" customFormat="1" x14ac:dyDescent="0.2">
      <c r="A247" s="135" t="s">
        <v>450</v>
      </c>
      <c r="B247" s="136" t="s">
        <v>449</v>
      </c>
      <c r="C247" s="137">
        <v>12</v>
      </c>
      <c r="D247" s="231"/>
      <c r="E247" s="137">
        <f t="shared" si="89"/>
        <v>12</v>
      </c>
      <c r="F247" s="137">
        <f t="shared" si="90"/>
        <v>12</v>
      </c>
      <c r="G247" s="137">
        <v>3</v>
      </c>
      <c r="H247" s="137">
        <v>4</v>
      </c>
      <c r="I247" s="137">
        <v>3</v>
      </c>
      <c r="J247" s="137">
        <v>2</v>
      </c>
      <c r="K247" s="28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2">G247+H247</f>
        <v>7</v>
      </c>
      <c r="Y247" s="500"/>
    </row>
    <row r="248" spans="1:27" s="31" customFormat="1" x14ac:dyDescent="0.2">
      <c r="A248" s="330" t="s">
        <v>448</v>
      </c>
      <c r="B248" s="328" t="s">
        <v>447</v>
      </c>
      <c r="C248" s="329">
        <v>649</v>
      </c>
      <c r="D248" s="340">
        <v>201</v>
      </c>
      <c r="E248" s="329">
        <f t="shared" si="89"/>
        <v>850</v>
      </c>
      <c r="F248" s="329">
        <f t="shared" si="90"/>
        <v>850</v>
      </c>
      <c r="G248" s="329">
        <v>206</v>
      </c>
      <c r="H248" s="329">
        <v>206</v>
      </c>
      <c r="I248" s="329">
        <v>206</v>
      </c>
      <c r="J248" s="134">
        <v>232</v>
      </c>
      <c r="K248" s="28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3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2"/>
        <v>412</v>
      </c>
      <c r="Y248" s="500"/>
      <c r="Z248" s="530"/>
      <c r="AA248" s="428">
        <v>201</v>
      </c>
    </row>
    <row r="249" spans="1:27" s="31" customFormat="1" x14ac:dyDescent="0.2">
      <c r="A249" s="135" t="s">
        <v>446</v>
      </c>
      <c r="B249" s="136" t="s">
        <v>445</v>
      </c>
      <c r="C249" s="137">
        <v>8</v>
      </c>
      <c r="D249" s="137"/>
      <c r="E249" s="137">
        <f t="shared" si="89"/>
        <v>8</v>
      </c>
      <c r="F249" s="137">
        <f t="shared" si="90"/>
        <v>8</v>
      </c>
      <c r="G249" s="137">
        <v>2</v>
      </c>
      <c r="H249" s="137">
        <v>2</v>
      </c>
      <c r="I249" s="137">
        <v>2</v>
      </c>
      <c r="J249" s="137">
        <v>2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2"/>
        <v>4</v>
      </c>
      <c r="Y249" s="500"/>
    </row>
    <row r="250" spans="1:27" s="44" customFormat="1" x14ac:dyDescent="0.2">
      <c r="A250" s="139" t="s">
        <v>444</v>
      </c>
      <c r="B250" s="140" t="s">
        <v>443</v>
      </c>
      <c r="C250" s="141">
        <v>50</v>
      </c>
      <c r="D250" s="141"/>
      <c r="E250" s="141">
        <f t="shared" si="89"/>
        <v>50</v>
      </c>
      <c r="F250" s="141">
        <f t="shared" si="90"/>
        <v>50</v>
      </c>
      <c r="G250" s="141">
        <v>20</v>
      </c>
      <c r="H250" s="141">
        <v>30</v>
      </c>
      <c r="I250" s="141">
        <v>0</v>
      </c>
      <c r="J250" s="141">
        <v>0</v>
      </c>
      <c r="K250" s="2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2"/>
        <v>50</v>
      </c>
      <c r="Y250" s="500"/>
    </row>
    <row r="251" spans="1:27" s="44" customFormat="1" x14ac:dyDescent="0.2">
      <c r="A251" s="139" t="s">
        <v>442</v>
      </c>
      <c r="B251" s="140" t="s">
        <v>441</v>
      </c>
      <c r="C251" s="141">
        <f t="shared" ref="C251:N251" si="94">C252+C253</f>
        <v>160</v>
      </c>
      <c r="D251" s="141">
        <f t="shared" si="94"/>
        <v>0</v>
      </c>
      <c r="E251" s="141">
        <f t="shared" si="94"/>
        <v>160</v>
      </c>
      <c r="F251" s="141">
        <f t="shared" si="94"/>
        <v>160</v>
      </c>
      <c r="G251" s="141">
        <f t="shared" si="94"/>
        <v>40</v>
      </c>
      <c r="H251" s="141">
        <f t="shared" si="94"/>
        <v>40</v>
      </c>
      <c r="I251" s="141">
        <f t="shared" si="94"/>
        <v>40</v>
      </c>
      <c r="J251" s="141">
        <f t="shared" si="94"/>
        <v>40</v>
      </c>
      <c r="K251" s="24">
        <f t="shared" si="94"/>
        <v>0</v>
      </c>
      <c r="L251" s="42">
        <f t="shared" si="94"/>
        <v>0</v>
      </c>
      <c r="M251" s="42">
        <f t="shared" si="94"/>
        <v>0</v>
      </c>
      <c r="N251" s="42">
        <f t="shared" si="94"/>
        <v>0</v>
      </c>
      <c r="O251" s="45"/>
      <c r="P251" s="417"/>
      <c r="Q251" s="245"/>
      <c r="R251" s="238"/>
      <c r="S251" s="238"/>
      <c r="T251" s="238"/>
      <c r="U251" s="489">
        <f t="shared" si="92"/>
        <v>80</v>
      </c>
      <c r="Y251" s="500"/>
    </row>
    <row r="252" spans="1:27" s="31" customFormat="1" x14ac:dyDescent="0.2">
      <c r="A252" s="135" t="s">
        <v>440</v>
      </c>
      <c r="B252" s="136" t="s">
        <v>439</v>
      </c>
      <c r="C252" s="137">
        <v>160</v>
      </c>
      <c r="D252" s="269"/>
      <c r="E252" s="137">
        <f>C252+D252</f>
        <v>160</v>
      </c>
      <c r="F252" s="137">
        <f>G252+H252+I252+J252</f>
        <v>160</v>
      </c>
      <c r="G252" s="137">
        <v>40</v>
      </c>
      <c r="H252" s="137">
        <v>40</v>
      </c>
      <c r="I252" s="137">
        <v>40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2"/>
        <v>80</v>
      </c>
      <c r="Y252" s="500"/>
    </row>
    <row r="253" spans="1:27" s="31" customFormat="1" hidden="1" x14ac:dyDescent="0.2">
      <c r="A253" s="30" t="s">
        <v>438</v>
      </c>
      <c r="B253" s="29" t="s">
        <v>437</v>
      </c>
      <c r="C253" s="28"/>
      <c r="D253" s="28"/>
      <c r="E253" s="28">
        <f>C253+D253</f>
        <v>0</v>
      </c>
      <c r="F253" s="28">
        <f>G253+H253+I253+J253</f>
        <v>0</v>
      </c>
      <c r="G253" s="28"/>
      <c r="H253" s="28"/>
      <c r="I253" s="28"/>
      <c r="J253" s="28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7" s="44" customFormat="1" x14ac:dyDescent="0.2">
      <c r="A254" s="139" t="s">
        <v>436</v>
      </c>
      <c r="B254" s="140" t="s">
        <v>435</v>
      </c>
      <c r="C254" s="141">
        <f t="shared" ref="C254:X254" si="95">C255+C256+C257+C258</f>
        <v>1170</v>
      </c>
      <c r="D254" s="141">
        <f t="shared" si="95"/>
        <v>50</v>
      </c>
      <c r="E254" s="141">
        <f t="shared" si="95"/>
        <v>1220</v>
      </c>
      <c r="F254" s="141">
        <f t="shared" si="95"/>
        <v>1220</v>
      </c>
      <c r="G254" s="141">
        <f t="shared" si="95"/>
        <v>325</v>
      </c>
      <c r="H254" s="141">
        <f t="shared" si="95"/>
        <v>305</v>
      </c>
      <c r="I254" s="141">
        <f t="shared" si="95"/>
        <v>275</v>
      </c>
      <c r="J254" s="141">
        <f t="shared" si="95"/>
        <v>315</v>
      </c>
      <c r="K254" s="141">
        <f t="shared" si="95"/>
        <v>0</v>
      </c>
      <c r="L254" s="141">
        <f t="shared" si="95"/>
        <v>0</v>
      </c>
      <c r="M254" s="141">
        <f t="shared" si="95"/>
        <v>0</v>
      </c>
      <c r="N254" s="141">
        <f t="shared" si="95"/>
        <v>0</v>
      </c>
      <c r="O254" s="141">
        <f t="shared" si="95"/>
        <v>4</v>
      </c>
      <c r="P254" s="141">
        <f t="shared" si="95"/>
        <v>0</v>
      </c>
      <c r="Q254" s="141">
        <f t="shared" si="95"/>
        <v>0</v>
      </c>
      <c r="R254" s="141">
        <f t="shared" si="95"/>
        <v>0</v>
      </c>
      <c r="S254" s="141">
        <f t="shared" si="95"/>
        <v>0</v>
      </c>
      <c r="T254" s="141">
        <f t="shared" si="95"/>
        <v>0</v>
      </c>
      <c r="U254" s="141">
        <f t="shared" si="95"/>
        <v>630</v>
      </c>
      <c r="V254" s="141">
        <f t="shared" si="95"/>
        <v>0</v>
      </c>
      <c r="W254" s="141">
        <f t="shared" si="95"/>
        <v>0</v>
      </c>
      <c r="X254" s="528">
        <f t="shared" si="95"/>
        <v>0</v>
      </c>
      <c r="Y254" s="141"/>
    </row>
    <row r="255" spans="1:27" s="31" customFormat="1" x14ac:dyDescent="0.2">
      <c r="A255" s="135" t="s">
        <v>434</v>
      </c>
      <c r="B255" s="136" t="s">
        <v>433</v>
      </c>
      <c r="C255" s="137">
        <v>300</v>
      </c>
      <c r="D255" s="260"/>
      <c r="E255" s="137">
        <f>C255+D255</f>
        <v>300</v>
      </c>
      <c r="F255" s="137">
        <f>G255+H255+I255+J255</f>
        <v>300</v>
      </c>
      <c r="G255" s="137">
        <v>80</v>
      </c>
      <c r="H255" s="137">
        <v>80</v>
      </c>
      <c r="I255" s="137">
        <v>100</v>
      </c>
      <c r="J255" s="137">
        <v>40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  <c r="Y255" s="500"/>
    </row>
    <row r="256" spans="1:27" s="31" customFormat="1" x14ac:dyDescent="0.2">
      <c r="A256" s="330" t="s">
        <v>432</v>
      </c>
      <c r="B256" s="328" t="s">
        <v>431</v>
      </c>
      <c r="C256" s="329">
        <v>350</v>
      </c>
      <c r="D256" s="331">
        <v>50</v>
      </c>
      <c r="E256" s="329">
        <f>C256+D256</f>
        <v>400</v>
      </c>
      <c r="F256" s="329">
        <f>G256+H256+I256+J256</f>
        <v>400</v>
      </c>
      <c r="G256" s="329">
        <v>100</v>
      </c>
      <c r="H256" s="329">
        <v>100</v>
      </c>
      <c r="I256" s="134">
        <v>50</v>
      </c>
      <c r="J256" s="329">
        <v>150</v>
      </c>
      <c r="K256" s="28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6">G256+H256</f>
        <v>200</v>
      </c>
      <c r="Y256" s="500"/>
      <c r="Z256" s="530">
        <v>50</v>
      </c>
      <c r="AA256" s="428"/>
    </row>
    <row r="257" spans="1:27" s="31" customFormat="1" x14ac:dyDescent="0.2">
      <c r="A257" s="135" t="s">
        <v>430</v>
      </c>
      <c r="B257" s="136" t="s">
        <v>429</v>
      </c>
      <c r="C257" s="137">
        <v>500</v>
      </c>
      <c r="D257" s="260"/>
      <c r="E257" s="137">
        <f>C257+D257</f>
        <v>500</v>
      </c>
      <c r="F257" s="137">
        <f>G257+H257+I257+J257</f>
        <v>500</v>
      </c>
      <c r="G257" s="137">
        <v>140</v>
      </c>
      <c r="H257" s="137">
        <v>120</v>
      </c>
      <c r="I257" s="137">
        <v>120</v>
      </c>
      <c r="J257" s="137">
        <v>120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6"/>
        <v>260</v>
      </c>
      <c r="Y257" s="500"/>
    </row>
    <row r="258" spans="1:27" s="31" customFormat="1" x14ac:dyDescent="0.2">
      <c r="A258" s="135" t="s">
        <v>428</v>
      </c>
      <c r="B258" s="136" t="s">
        <v>427</v>
      </c>
      <c r="C258" s="137">
        <v>20</v>
      </c>
      <c r="D258" s="260"/>
      <c r="E258" s="137">
        <f>C258+D258</f>
        <v>20</v>
      </c>
      <c r="F258" s="137">
        <f>G258+H258+I258+J258</f>
        <v>20</v>
      </c>
      <c r="G258" s="137">
        <v>5</v>
      </c>
      <c r="H258" s="137">
        <v>5</v>
      </c>
      <c r="I258" s="256">
        <v>5</v>
      </c>
      <c r="J258" s="256">
        <v>5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6"/>
        <v>10</v>
      </c>
      <c r="Y258" s="500"/>
    </row>
    <row r="259" spans="1:27" s="44" customFormat="1" x14ac:dyDescent="0.2">
      <c r="A259" s="139" t="s">
        <v>426</v>
      </c>
      <c r="B259" s="140" t="s">
        <v>425</v>
      </c>
      <c r="C259" s="141">
        <f t="shared" ref="C259:N259" si="97">C260+C261+C262</f>
        <v>135</v>
      </c>
      <c r="D259" s="141">
        <f t="shared" si="97"/>
        <v>0</v>
      </c>
      <c r="E259" s="141">
        <f t="shared" si="97"/>
        <v>135</v>
      </c>
      <c r="F259" s="141">
        <f t="shared" si="97"/>
        <v>135</v>
      </c>
      <c r="G259" s="141">
        <f t="shared" si="97"/>
        <v>40</v>
      </c>
      <c r="H259" s="141">
        <f t="shared" si="97"/>
        <v>40</v>
      </c>
      <c r="I259" s="141">
        <f t="shared" si="97"/>
        <v>30</v>
      </c>
      <c r="J259" s="141">
        <f t="shared" si="97"/>
        <v>25</v>
      </c>
      <c r="K259" s="24">
        <f t="shared" si="97"/>
        <v>0</v>
      </c>
      <c r="L259" s="42">
        <f t="shared" si="97"/>
        <v>0</v>
      </c>
      <c r="M259" s="42">
        <f t="shared" si="97"/>
        <v>0</v>
      </c>
      <c r="N259" s="42">
        <f t="shared" si="97"/>
        <v>0</v>
      </c>
      <c r="O259" s="45"/>
      <c r="P259" s="417"/>
      <c r="Q259" s="245"/>
      <c r="R259" s="238"/>
      <c r="S259" s="238"/>
      <c r="T259" s="238"/>
      <c r="U259" s="503">
        <f t="shared" si="96"/>
        <v>80</v>
      </c>
      <c r="Y259" s="500"/>
    </row>
    <row r="260" spans="1:27" s="31" customFormat="1" x14ac:dyDescent="0.2">
      <c r="A260" s="135" t="s">
        <v>424</v>
      </c>
      <c r="B260" s="136" t="s">
        <v>423</v>
      </c>
      <c r="C260" s="137">
        <v>15</v>
      </c>
      <c r="D260" s="137"/>
      <c r="E260" s="137">
        <f>C260+D260</f>
        <v>15</v>
      </c>
      <c r="F260" s="137">
        <f>G260+H260+I260+J260</f>
        <v>15</v>
      </c>
      <c r="G260" s="137">
        <v>5</v>
      </c>
      <c r="H260" s="137">
        <v>5</v>
      </c>
      <c r="I260" s="137">
        <v>5</v>
      </c>
      <c r="J260" s="137">
        <v>0</v>
      </c>
      <c r="K260" s="28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6"/>
        <v>10</v>
      </c>
      <c r="Y260" s="500"/>
    </row>
    <row r="261" spans="1:27" s="31" customFormat="1" x14ac:dyDescent="0.2">
      <c r="A261" s="51" t="s">
        <v>422</v>
      </c>
      <c r="B261" s="50" t="s">
        <v>421</v>
      </c>
      <c r="C261" s="48">
        <v>20</v>
      </c>
      <c r="D261" s="48"/>
      <c r="E261" s="48">
        <f>C261+D261</f>
        <v>20</v>
      </c>
      <c r="F261" s="48">
        <f>G261+H261+I261+J261</f>
        <v>20</v>
      </c>
      <c r="G261" s="49">
        <v>10</v>
      </c>
      <c r="H261" s="49">
        <v>10</v>
      </c>
      <c r="I261" s="48">
        <v>0</v>
      </c>
      <c r="J261" s="137">
        <v>0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6"/>
        <v>20</v>
      </c>
      <c r="Y261" s="500"/>
    </row>
    <row r="262" spans="1:27" s="31" customFormat="1" x14ac:dyDescent="0.2">
      <c r="A262" s="30" t="s">
        <v>420</v>
      </c>
      <c r="B262" s="29" t="s">
        <v>419</v>
      </c>
      <c r="C262" s="48">
        <v>100</v>
      </c>
      <c r="D262" s="48"/>
      <c r="E262" s="48">
        <f>C262+D262</f>
        <v>100</v>
      </c>
      <c r="F262" s="48">
        <f>G262+H262+I262+J262</f>
        <v>100</v>
      </c>
      <c r="G262" s="49">
        <v>25</v>
      </c>
      <c r="H262" s="48">
        <v>25</v>
      </c>
      <c r="I262" s="48">
        <v>25</v>
      </c>
      <c r="J262" s="137">
        <v>25</v>
      </c>
      <c r="K262" s="28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6"/>
        <v>50</v>
      </c>
      <c r="Y262" s="500"/>
    </row>
    <row r="263" spans="1:27" s="44" customFormat="1" x14ac:dyDescent="0.2">
      <c r="A263" s="139" t="s">
        <v>418</v>
      </c>
      <c r="B263" s="140" t="s">
        <v>417</v>
      </c>
      <c r="C263" s="141">
        <f t="shared" ref="C263:N263" si="98">C264+C265</f>
        <v>8</v>
      </c>
      <c r="D263" s="141">
        <f t="shared" si="98"/>
        <v>0</v>
      </c>
      <c r="E263" s="141">
        <f t="shared" si="98"/>
        <v>8</v>
      </c>
      <c r="F263" s="141">
        <f t="shared" si="98"/>
        <v>8</v>
      </c>
      <c r="G263" s="141">
        <f t="shared" si="98"/>
        <v>2</v>
      </c>
      <c r="H263" s="141">
        <f t="shared" si="98"/>
        <v>2</v>
      </c>
      <c r="I263" s="141">
        <f t="shared" si="98"/>
        <v>2</v>
      </c>
      <c r="J263" s="141">
        <f t="shared" si="98"/>
        <v>2</v>
      </c>
      <c r="K263" s="24">
        <f t="shared" si="98"/>
        <v>0</v>
      </c>
      <c r="L263" s="42">
        <f t="shared" si="98"/>
        <v>0</v>
      </c>
      <c r="M263" s="42">
        <f t="shared" si="98"/>
        <v>0</v>
      </c>
      <c r="N263" s="42">
        <f t="shared" si="98"/>
        <v>0</v>
      </c>
      <c r="O263" s="45"/>
      <c r="P263" s="417"/>
      <c r="Q263" s="245"/>
      <c r="R263" s="238"/>
      <c r="S263" s="238"/>
      <c r="T263" s="238"/>
      <c r="U263" s="503">
        <f t="shared" si="96"/>
        <v>4</v>
      </c>
      <c r="Y263" s="500"/>
    </row>
    <row r="264" spans="1:27" s="31" customFormat="1" x14ac:dyDescent="0.2">
      <c r="A264" s="135" t="s">
        <v>416</v>
      </c>
      <c r="B264" s="136" t="s">
        <v>415</v>
      </c>
      <c r="C264" s="137">
        <v>8</v>
      </c>
      <c r="D264" s="137"/>
      <c r="E264" s="137">
        <f t="shared" ref="E264:E279" si="99">C264+D264</f>
        <v>8</v>
      </c>
      <c r="F264" s="137">
        <f t="shared" ref="F264:F279" si="100">G264+H264+I264+J264</f>
        <v>8</v>
      </c>
      <c r="G264" s="137">
        <v>2</v>
      </c>
      <c r="H264" s="137">
        <v>2</v>
      </c>
      <c r="I264" s="137">
        <v>2</v>
      </c>
      <c r="J264" s="137">
        <v>2</v>
      </c>
      <c r="K264" s="28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6"/>
        <v>4</v>
      </c>
      <c r="Y264" s="500"/>
    </row>
    <row r="265" spans="1:27" s="31" customFormat="1" hidden="1" x14ac:dyDescent="0.2">
      <c r="A265" s="30" t="s">
        <v>414</v>
      </c>
      <c r="B265" s="29" t="s">
        <v>413</v>
      </c>
      <c r="C265" s="28"/>
      <c r="D265" s="28"/>
      <c r="E265" s="28">
        <f t="shared" si="99"/>
        <v>0</v>
      </c>
      <c r="F265" s="28">
        <f t="shared" si="100"/>
        <v>0</v>
      </c>
      <c r="G265" s="28"/>
      <c r="H265" s="28"/>
      <c r="I265" s="28"/>
      <c r="J265" s="28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7" s="44" customFormat="1" x14ac:dyDescent="0.2">
      <c r="A266" s="139" t="s">
        <v>412</v>
      </c>
      <c r="B266" s="140" t="s">
        <v>411</v>
      </c>
      <c r="C266" s="141">
        <v>30</v>
      </c>
      <c r="D266" s="232"/>
      <c r="E266" s="141">
        <f t="shared" si="99"/>
        <v>30</v>
      </c>
      <c r="F266" s="141">
        <f t="shared" si="100"/>
        <v>30</v>
      </c>
      <c r="G266" s="141">
        <v>10</v>
      </c>
      <c r="H266" s="141">
        <v>0</v>
      </c>
      <c r="I266" s="141">
        <v>10</v>
      </c>
      <c r="J266" s="141">
        <v>10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  <c r="Y266" s="500"/>
    </row>
    <row r="267" spans="1:27" s="44" customFormat="1" hidden="1" x14ac:dyDescent="0.2">
      <c r="A267" s="27" t="s">
        <v>410</v>
      </c>
      <c r="B267" s="26" t="s">
        <v>409</v>
      </c>
      <c r="C267" s="24"/>
      <c r="D267" s="24"/>
      <c r="E267" s="24">
        <f t="shared" si="99"/>
        <v>0</v>
      </c>
      <c r="F267" s="24">
        <f t="shared" si="100"/>
        <v>0</v>
      </c>
      <c r="G267" s="24"/>
      <c r="H267" s="24"/>
      <c r="I267" s="24"/>
      <c r="J267" s="2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7" s="44" customFormat="1" x14ac:dyDescent="0.2">
      <c r="A268" s="139" t="s">
        <v>408</v>
      </c>
      <c r="B268" s="140" t="s">
        <v>407</v>
      </c>
      <c r="C268" s="141">
        <v>2</v>
      </c>
      <c r="D268" s="141"/>
      <c r="E268" s="141">
        <f t="shared" si="99"/>
        <v>2</v>
      </c>
      <c r="F268" s="141">
        <f t="shared" si="100"/>
        <v>2</v>
      </c>
      <c r="G268" s="141">
        <v>1</v>
      </c>
      <c r="H268" s="141">
        <v>0</v>
      </c>
      <c r="I268" s="141">
        <v>0</v>
      </c>
      <c r="J268" s="141">
        <v>1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  <c r="Y268" s="500"/>
    </row>
    <row r="269" spans="1:27" s="44" customFormat="1" x14ac:dyDescent="0.2">
      <c r="A269" s="139" t="s">
        <v>406</v>
      </c>
      <c r="B269" s="140" t="s">
        <v>405</v>
      </c>
      <c r="C269" s="141">
        <v>5</v>
      </c>
      <c r="D269" s="232"/>
      <c r="E269" s="141">
        <f t="shared" si="99"/>
        <v>5</v>
      </c>
      <c r="F269" s="141">
        <f t="shared" si="100"/>
        <v>5</v>
      </c>
      <c r="G269" s="141">
        <v>5</v>
      </c>
      <c r="H269" s="141">
        <v>0</v>
      </c>
      <c r="I269" s="141">
        <v>0</v>
      </c>
      <c r="J269" s="141">
        <v>0</v>
      </c>
      <c r="K269" s="2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1">G269+H269</f>
        <v>5</v>
      </c>
      <c r="Y269" s="500"/>
    </row>
    <row r="270" spans="1:27" s="44" customFormat="1" x14ac:dyDescent="0.2">
      <c r="A270" s="341" t="s">
        <v>404</v>
      </c>
      <c r="B270" s="342" t="s">
        <v>403</v>
      </c>
      <c r="C270" s="343">
        <v>35</v>
      </c>
      <c r="D270" s="348">
        <v>5</v>
      </c>
      <c r="E270" s="343">
        <f t="shared" si="99"/>
        <v>40</v>
      </c>
      <c r="F270" s="343">
        <f t="shared" si="100"/>
        <v>40</v>
      </c>
      <c r="G270" s="343">
        <v>5</v>
      </c>
      <c r="H270" s="343">
        <v>20</v>
      </c>
      <c r="I270" s="343">
        <v>5</v>
      </c>
      <c r="J270" s="348">
        <v>10</v>
      </c>
      <c r="K270" s="2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1"/>
        <v>25</v>
      </c>
      <c r="Y270" s="500"/>
      <c r="Z270" s="531"/>
      <c r="AA270" s="518">
        <v>5</v>
      </c>
    </row>
    <row r="271" spans="1:27" s="44" customFormat="1" x14ac:dyDescent="0.2">
      <c r="A271" s="139" t="s">
        <v>402</v>
      </c>
      <c r="B271" s="140" t="s">
        <v>401</v>
      </c>
      <c r="C271" s="141">
        <v>25</v>
      </c>
      <c r="D271" s="141"/>
      <c r="E271" s="141">
        <f t="shared" si="99"/>
        <v>25</v>
      </c>
      <c r="F271" s="141">
        <f t="shared" si="100"/>
        <v>25</v>
      </c>
      <c r="G271" s="141">
        <v>10</v>
      </c>
      <c r="H271" s="141">
        <v>5</v>
      </c>
      <c r="I271" s="141">
        <v>5</v>
      </c>
      <c r="J271" s="141">
        <v>5</v>
      </c>
      <c r="K271" s="2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1"/>
        <v>15</v>
      </c>
      <c r="Y271" s="500"/>
    </row>
    <row r="272" spans="1:27" s="44" customFormat="1" hidden="1" x14ac:dyDescent="0.2">
      <c r="A272" s="27" t="s">
        <v>400</v>
      </c>
      <c r="B272" s="26" t="s">
        <v>399</v>
      </c>
      <c r="C272" s="24"/>
      <c r="D272" s="24"/>
      <c r="E272" s="24">
        <f t="shared" si="99"/>
        <v>0</v>
      </c>
      <c r="F272" s="24">
        <f t="shared" si="100"/>
        <v>0</v>
      </c>
      <c r="G272" s="24"/>
      <c r="H272" s="24"/>
      <c r="I272" s="24"/>
      <c r="J272" s="24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5" s="18" customFormat="1" hidden="1" x14ac:dyDescent="0.2">
      <c r="A273" s="22" t="s">
        <v>398</v>
      </c>
      <c r="B273" s="21" t="s">
        <v>397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5" s="18" customFormat="1" hidden="1" x14ac:dyDescent="0.2">
      <c r="A274" s="22" t="s">
        <v>396</v>
      </c>
      <c r="B274" s="21" t="s">
        <v>395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5" s="18" customFormat="1" ht="25.5" hidden="1" x14ac:dyDescent="0.2">
      <c r="A275" s="22" t="s">
        <v>394</v>
      </c>
      <c r="B275" s="21" t="s">
        <v>393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5" s="18" customFormat="1" hidden="1" x14ac:dyDescent="0.2">
      <c r="A276" s="22" t="s">
        <v>392</v>
      </c>
      <c r="B276" s="21" t="s">
        <v>391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5" s="18" customFormat="1" hidden="1" x14ac:dyDescent="0.2">
      <c r="A277" s="22" t="s">
        <v>390</v>
      </c>
      <c r="B277" s="21" t="s">
        <v>389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5" s="18" customFormat="1" hidden="1" x14ac:dyDescent="0.2">
      <c r="A278" s="22" t="s">
        <v>388</v>
      </c>
      <c r="B278" s="21" t="s">
        <v>387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5" s="18" customFormat="1" hidden="1" x14ac:dyDescent="0.2">
      <c r="A279" s="22" t="s">
        <v>386</v>
      </c>
      <c r="B279" s="21" t="s">
        <v>385</v>
      </c>
      <c r="C279" s="20"/>
      <c r="D279" s="20"/>
      <c r="E279" s="20">
        <f t="shared" si="99"/>
        <v>0</v>
      </c>
      <c r="F279" s="20">
        <f t="shared" si="100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5" s="18" customFormat="1" hidden="1" x14ac:dyDescent="0.2">
      <c r="A280" s="22" t="s">
        <v>384</v>
      </c>
      <c r="B280" s="21" t="s">
        <v>383</v>
      </c>
      <c r="C280" s="20">
        <f t="shared" ref="C280:N280" si="102">C281+C282</f>
        <v>0</v>
      </c>
      <c r="D280" s="20">
        <f t="shared" si="102"/>
        <v>0</v>
      </c>
      <c r="E280" s="20">
        <f t="shared" si="102"/>
        <v>0</v>
      </c>
      <c r="F280" s="20">
        <f t="shared" si="102"/>
        <v>0</v>
      </c>
      <c r="G280" s="20">
        <f t="shared" si="102"/>
        <v>0</v>
      </c>
      <c r="H280" s="20">
        <f t="shared" si="102"/>
        <v>0</v>
      </c>
      <c r="I280" s="20">
        <f t="shared" si="102"/>
        <v>0</v>
      </c>
      <c r="J280" s="20">
        <f t="shared" si="102"/>
        <v>0</v>
      </c>
      <c r="K280" s="20">
        <f t="shared" si="102"/>
        <v>0</v>
      </c>
      <c r="L280" s="20">
        <f t="shared" si="102"/>
        <v>0</v>
      </c>
      <c r="M280" s="20">
        <f t="shared" si="102"/>
        <v>0</v>
      </c>
      <c r="N280" s="20">
        <f t="shared" si="102"/>
        <v>0</v>
      </c>
      <c r="O280" s="19"/>
    </row>
    <row r="281" spans="1:25" hidden="1" x14ac:dyDescent="0.2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5" hidden="1" x14ac:dyDescent="0.2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5" s="18" customFormat="1" ht="25.5" hidden="1" x14ac:dyDescent="0.2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5" s="18" customFormat="1" hidden="1" x14ac:dyDescent="0.2">
      <c r="A284" s="22" t="s">
        <v>376</v>
      </c>
      <c r="B284" s="21" t="s">
        <v>375</v>
      </c>
      <c r="C284" s="20"/>
      <c r="D284" s="20"/>
      <c r="E284" s="15">
        <f>C284+D284</f>
        <v>0</v>
      </c>
      <c r="F284" s="15">
        <f>G284+H284+I284+J284</f>
        <v>0</v>
      </c>
      <c r="G284" s="20"/>
      <c r="H284" s="20"/>
      <c r="I284" s="20"/>
      <c r="J284" s="20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5" s="18" customFormat="1" x14ac:dyDescent="0.2">
      <c r="A285" s="139" t="s">
        <v>374</v>
      </c>
      <c r="B285" s="140" t="s">
        <v>373</v>
      </c>
      <c r="C285" s="141">
        <f t="shared" ref="C285:N285" si="103">C286+C287+C288+C289+C290+C291+C292+C293</f>
        <v>44</v>
      </c>
      <c r="D285" s="141">
        <f t="shared" si="103"/>
        <v>0</v>
      </c>
      <c r="E285" s="141">
        <f t="shared" si="103"/>
        <v>44</v>
      </c>
      <c r="F285" s="141">
        <f t="shared" si="103"/>
        <v>44</v>
      </c>
      <c r="G285" s="141">
        <f t="shared" si="103"/>
        <v>16</v>
      </c>
      <c r="H285" s="141">
        <f t="shared" si="103"/>
        <v>9</v>
      </c>
      <c r="I285" s="141">
        <f t="shared" si="103"/>
        <v>10</v>
      </c>
      <c r="J285" s="141">
        <f t="shared" si="103"/>
        <v>9</v>
      </c>
      <c r="K285" s="20">
        <f t="shared" si="103"/>
        <v>0</v>
      </c>
      <c r="L285" s="42">
        <f t="shared" si="103"/>
        <v>0</v>
      </c>
      <c r="M285" s="42">
        <f t="shared" si="103"/>
        <v>0</v>
      </c>
      <c r="N285" s="42">
        <f t="shared" si="103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  <c r="Y285" s="500"/>
    </row>
    <row r="286" spans="1:25" x14ac:dyDescent="0.2">
      <c r="A286" s="135" t="s">
        <v>372</v>
      </c>
      <c r="B286" s="136" t="s">
        <v>371</v>
      </c>
      <c r="C286" s="137">
        <v>4</v>
      </c>
      <c r="D286" s="256"/>
      <c r="E286" s="137">
        <f t="shared" ref="E286:E293" si="104">C286+D286</f>
        <v>4</v>
      </c>
      <c r="F286" s="137">
        <f t="shared" ref="F286:F293" si="105">G286+H286+I286+J286</f>
        <v>4</v>
      </c>
      <c r="G286" s="137">
        <v>1</v>
      </c>
      <c r="H286" s="137">
        <v>1</v>
      </c>
      <c r="I286" s="137">
        <v>1</v>
      </c>
      <c r="J286" s="137">
        <v>1</v>
      </c>
      <c r="K286" s="15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  <c r="Y286" s="500"/>
    </row>
    <row r="287" spans="1:25" hidden="1" x14ac:dyDescent="0.2">
      <c r="A287" s="17" t="s">
        <v>370</v>
      </c>
      <c r="B287" s="16" t="s">
        <v>369</v>
      </c>
      <c r="C287" s="15"/>
      <c r="D287" s="15"/>
      <c r="E287" s="15">
        <f t="shared" si="104"/>
        <v>0</v>
      </c>
      <c r="F287" s="15">
        <f t="shared" si="105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5" x14ac:dyDescent="0.2">
      <c r="A288" s="135" t="s">
        <v>368</v>
      </c>
      <c r="B288" s="136" t="s">
        <v>367</v>
      </c>
      <c r="C288" s="137">
        <v>25</v>
      </c>
      <c r="D288" s="256">
        <v>0</v>
      </c>
      <c r="E288" s="137">
        <f t="shared" si="104"/>
        <v>25</v>
      </c>
      <c r="F288" s="137">
        <f t="shared" si="105"/>
        <v>25</v>
      </c>
      <c r="G288" s="137">
        <v>10</v>
      </c>
      <c r="H288" s="137">
        <v>5</v>
      </c>
      <c r="I288" s="137">
        <v>5</v>
      </c>
      <c r="J288" s="137">
        <v>5</v>
      </c>
      <c r="K288" s="15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  <c r="Y288" s="500"/>
    </row>
    <row r="289" spans="1:25" hidden="1" x14ac:dyDescent="0.2">
      <c r="A289" s="17" t="s">
        <v>366</v>
      </c>
      <c r="B289" s="16" t="s">
        <v>365</v>
      </c>
      <c r="C289" s="15"/>
      <c r="D289" s="15"/>
      <c r="E289" s="15">
        <f t="shared" si="104"/>
        <v>0</v>
      </c>
      <c r="F289" s="15">
        <f t="shared" si="105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5" hidden="1" x14ac:dyDescent="0.2">
      <c r="A290" s="17" t="s">
        <v>364</v>
      </c>
      <c r="B290" s="16" t="s">
        <v>363</v>
      </c>
      <c r="C290" s="15"/>
      <c r="D290" s="15"/>
      <c r="E290" s="15">
        <f t="shared" si="104"/>
        <v>0</v>
      </c>
      <c r="F290" s="15">
        <f t="shared" si="105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5" hidden="1" x14ac:dyDescent="0.2">
      <c r="A291" s="17" t="s">
        <v>362</v>
      </c>
      <c r="B291" s="16" t="s">
        <v>361</v>
      </c>
      <c r="C291" s="15"/>
      <c r="D291" s="15"/>
      <c r="E291" s="15">
        <f t="shared" si="104"/>
        <v>0</v>
      </c>
      <c r="F291" s="15">
        <f t="shared" si="105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5" hidden="1" x14ac:dyDescent="0.2">
      <c r="A292" s="17" t="s">
        <v>360</v>
      </c>
      <c r="B292" s="16" t="s">
        <v>359</v>
      </c>
      <c r="C292" s="15"/>
      <c r="D292" s="15"/>
      <c r="E292" s="15">
        <f t="shared" si="104"/>
        <v>0</v>
      </c>
      <c r="F292" s="15">
        <f t="shared" si="105"/>
        <v>0</v>
      </c>
      <c r="G292" s="15"/>
      <c r="H292" s="15"/>
      <c r="I292" s="15"/>
      <c r="J292" s="15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5" x14ac:dyDescent="0.2">
      <c r="A293" s="135" t="s">
        <v>358</v>
      </c>
      <c r="B293" s="136" t="s">
        <v>357</v>
      </c>
      <c r="C293" s="137">
        <v>15</v>
      </c>
      <c r="D293" s="137"/>
      <c r="E293" s="137">
        <f t="shared" si="104"/>
        <v>15</v>
      </c>
      <c r="F293" s="137">
        <f t="shared" si="105"/>
        <v>15</v>
      </c>
      <c r="G293" s="137">
        <v>5</v>
      </c>
      <c r="H293" s="137">
        <v>3</v>
      </c>
      <c r="I293" s="137">
        <v>4</v>
      </c>
      <c r="J293" s="137">
        <v>3</v>
      </c>
      <c r="K293" s="15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  <c r="Y293" s="500"/>
    </row>
    <row r="294" spans="1:25" s="8" customFormat="1" hidden="1" x14ac:dyDescent="0.2">
      <c r="A294" s="14" t="s">
        <v>356</v>
      </c>
      <c r="B294" s="13">
        <v>30</v>
      </c>
      <c r="C294" s="11">
        <f t="shared" ref="C294:N294" si="106">C295+C298+C303</f>
        <v>0</v>
      </c>
      <c r="D294" s="11">
        <f t="shared" si="106"/>
        <v>0</v>
      </c>
      <c r="E294" s="11">
        <f t="shared" si="106"/>
        <v>0</v>
      </c>
      <c r="F294" s="11">
        <f t="shared" si="106"/>
        <v>0</v>
      </c>
      <c r="G294" s="11">
        <f t="shared" si="106"/>
        <v>0</v>
      </c>
      <c r="H294" s="11">
        <f t="shared" si="106"/>
        <v>0</v>
      </c>
      <c r="I294" s="11">
        <f t="shared" si="106"/>
        <v>0</v>
      </c>
      <c r="J294" s="11">
        <f t="shared" si="106"/>
        <v>0</v>
      </c>
      <c r="K294" s="11">
        <f t="shared" si="106"/>
        <v>0</v>
      </c>
      <c r="L294" s="11">
        <f t="shared" si="106"/>
        <v>0</v>
      </c>
      <c r="M294" s="11">
        <f t="shared" si="106"/>
        <v>0</v>
      </c>
      <c r="N294" s="11">
        <f t="shared" si="106"/>
        <v>0</v>
      </c>
      <c r="O294" s="10"/>
    </row>
    <row r="295" spans="1:25" s="18" customFormat="1" hidden="1" x14ac:dyDescent="0.2">
      <c r="A295" s="22" t="s">
        <v>355</v>
      </c>
      <c r="B295" s="21" t="s">
        <v>354</v>
      </c>
      <c r="C295" s="20">
        <f t="shared" ref="C295:N295" si="107">C296+C297</f>
        <v>0</v>
      </c>
      <c r="D295" s="20">
        <f t="shared" si="107"/>
        <v>0</v>
      </c>
      <c r="E295" s="20">
        <f t="shared" si="107"/>
        <v>0</v>
      </c>
      <c r="F295" s="20">
        <f t="shared" si="107"/>
        <v>0</v>
      </c>
      <c r="G295" s="20">
        <f t="shared" si="107"/>
        <v>0</v>
      </c>
      <c r="H295" s="20">
        <f t="shared" si="107"/>
        <v>0</v>
      </c>
      <c r="I295" s="20">
        <f t="shared" si="107"/>
        <v>0</v>
      </c>
      <c r="J295" s="20">
        <f t="shared" si="107"/>
        <v>0</v>
      </c>
      <c r="K295" s="20">
        <f t="shared" si="107"/>
        <v>0</v>
      </c>
      <c r="L295" s="20">
        <f t="shared" si="107"/>
        <v>0</v>
      </c>
      <c r="M295" s="20">
        <f t="shared" si="107"/>
        <v>0</v>
      </c>
      <c r="N295" s="20">
        <f t="shared" si="107"/>
        <v>0</v>
      </c>
      <c r="O295" s="19"/>
    </row>
    <row r="296" spans="1:25" hidden="1" x14ac:dyDescent="0.2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5" hidden="1" x14ac:dyDescent="0.2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5" s="18" customFormat="1" hidden="1" x14ac:dyDescent="0.2">
      <c r="A298" s="22" t="s">
        <v>349</v>
      </c>
      <c r="B298" s="21" t="s">
        <v>348</v>
      </c>
      <c r="C298" s="20">
        <f t="shared" ref="C298:N298" si="108">C299+C300+C301+C302</f>
        <v>0</v>
      </c>
      <c r="D298" s="20">
        <f t="shared" si="108"/>
        <v>0</v>
      </c>
      <c r="E298" s="20">
        <f t="shared" si="108"/>
        <v>0</v>
      </c>
      <c r="F298" s="20">
        <f t="shared" si="108"/>
        <v>0</v>
      </c>
      <c r="G298" s="20">
        <f t="shared" si="108"/>
        <v>0</v>
      </c>
      <c r="H298" s="20">
        <f t="shared" si="108"/>
        <v>0</v>
      </c>
      <c r="I298" s="20">
        <f t="shared" si="108"/>
        <v>0</v>
      </c>
      <c r="J298" s="20">
        <f t="shared" si="108"/>
        <v>0</v>
      </c>
      <c r="K298" s="20">
        <f t="shared" si="108"/>
        <v>0</v>
      </c>
      <c r="L298" s="20">
        <f t="shared" si="108"/>
        <v>0</v>
      </c>
      <c r="M298" s="20">
        <f t="shared" si="108"/>
        <v>0</v>
      </c>
      <c r="N298" s="20">
        <f t="shared" si="108"/>
        <v>0</v>
      </c>
      <c r="O298" s="19"/>
    </row>
    <row r="299" spans="1:25" hidden="1" x14ac:dyDescent="0.2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5" hidden="1" x14ac:dyDescent="0.2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5" hidden="1" x14ac:dyDescent="0.2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5" hidden="1" x14ac:dyDescent="0.2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5" s="18" customFormat="1" hidden="1" x14ac:dyDescent="0.2">
      <c r="A303" s="22" t="s">
        <v>339</v>
      </c>
      <c r="B303" s="21" t="s">
        <v>338</v>
      </c>
      <c r="C303" s="20">
        <f t="shared" ref="C303:N303" si="109">C304+C305+C306+C307</f>
        <v>0</v>
      </c>
      <c r="D303" s="20">
        <f t="shared" si="109"/>
        <v>0</v>
      </c>
      <c r="E303" s="20">
        <f t="shared" si="109"/>
        <v>0</v>
      </c>
      <c r="F303" s="20">
        <f t="shared" si="109"/>
        <v>0</v>
      </c>
      <c r="G303" s="20">
        <f t="shared" si="109"/>
        <v>0</v>
      </c>
      <c r="H303" s="20">
        <f t="shared" si="109"/>
        <v>0</v>
      </c>
      <c r="I303" s="20">
        <f t="shared" si="109"/>
        <v>0</v>
      </c>
      <c r="J303" s="20">
        <f t="shared" si="109"/>
        <v>0</v>
      </c>
      <c r="K303" s="20">
        <f t="shared" si="109"/>
        <v>0</v>
      </c>
      <c r="L303" s="20">
        <f t="shared" si="109"/>
        <v>0</v>
      </c>
      <c r="M303" s="20">
        <f t="shared" si="109"/>
        <v>0</v>
      </c>
      <c r="N303" s="20">
        <f t="shared" si="109"/>
        <v>0</v>
      </c>
      <c r="O303" s="19"/>
    </row>
    <row r="304" spans="1:25" hidden="1" x14ac:dyDescent="0.2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idden="1" x14ac:dyDescent="0.2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idden="1" x14ac:dyDescent="0.2">
      <c r="A308" s="14" t="s">
        <v>329</v>
      </c>
      <c r="B308" s="13" t="s">
        <v>328</v>
      </c>
      <c r="C308" s="11">
        <f t="shared" ref="C308:N308" si="110">C309+C310+C311</f>
        <v>0</v>
      </c>
      <c r="D308" s="11">
        <f t="shared" si="110"/>
        <v>0</v>
      </c>
      <c r="E308" s="11">
        <f t="shared" si="110"/>
        <v>0</v>
      </c>
      <c r="F308" s="11">
        <f t="shared" si="110"/>
        <v>0</v>
      </c>
      <c r="G308" s="11">
        <f t="shared" si="110"/>
        <v>0</v>
      </c>
      <c r="H308" s="11">
        <f t="shared" si="110"/>
        <v>0</v>
      </c>
      <c r="I308" s="11">
        <f t="shared" si="110"/>
        <v>0</v>
      </c>
      <c r="J308" s="11">
        <f t="shared" si="110"/>
        <v>0</v>
      </c>
      <c r="K308" s="11">
        <f t="shared" si="110"/>
        <v>0</v>
      </c>
      <c r="L308" s="11">
        <f t="shared" si="110"/>
        <v>0</v>
      </c>
      <c r="M308" s="11">
        <f t="shared" si="110"/>
        <v>0</v>
      </c>
      <c r="N308" s="11">
        <f t="shared" si="110"/>
        <v>0</v>
      </c>
      <c r="O308" s="10"/>
    </row>
    <row r="309" spans="1:15" s="18" customFormat="1" hidden="1" x14ac:dyDescent="0.2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5.5" hidden="1" x14ac:dyDescent="0.2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idden="1" x14ac:dyDescent="0.2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idden="1" x14ac:dyDescent="0.2">
      <c r="A312" s="14" t="s">
        <v>321</v>
      </c>
      <c r="B312" s="13" t="s">
        <v>320</v>
      </c>
      <c r="C312" s="11">
        <f t="shared" ref="C312:N312" si="111">C313</f>
        <v>0</v>
      </c>
      <c r="D312" s="11">
        <f t="shared" si="111"/>
        <v>0</v>
      </c>
      <c r="E312" s="11">
        <f t="shared" si="111"/>
        <v>0</v>
      </c>
      <c r="F312" s="11">
        <f t="shared" si="111"/>
        <v>0</v>
      </c>
      <c r="G312" s="11">
        <f t="shared" si="111"/>
        <v>0</v>
      </c>
      <c r="H312" s="11">
        <f t="shared" si="111"/>
        <v>0</v>
      </c>
      <c r="I312" s="11">
        <f t="shared" si="111"/>
        <v>0</v>
      </c>
      <c r="J312" s="11">
        <f t="shared" si="111"/>
        <v>0</v>
      </c>
      <c r="K312" s="11">
        <f t="shared" si="111"/>
        <v>0</v>
      </c>
      <c r="L312" s="11">
        <f t="shared" si="111"/>
        <v>0</v>
      </c>
      <c r="M312" s="11">
        <f t="shared" si="111"/>
        <v>0</v>
      </c>
      <c r="N312" s="11">
        <f t="shared" si="111"/>
        <v>0</v>
      </c>
      <c r="O312" s="10"/>
    </row>
    <row r="313" spans="1:15" s="18" customFormat="1" hidden="1" x14ac:dyDescent="0.2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5.5" hidden="1" x14ac:dyDescent="0.2">
      <c r="A314" s="14" t="s">
        <v>317</v>
      </c>
      <c r="B314" s="13" t="s">
        <v>316</v>
      </c>
      <c r="C314" s="11">
        <f t="shared" ref="C314:N314" si="112">C315+C330</f>
        <v>0</v>
      </c>
      <c r="D314" s="11">
        <f t="shared" si="112"/>
        <v>0</v>
      </c>
      <c r="E314" s="11">
        <f t="shared" si="112"/>
        <v>0</v>
      </c>
      <c r="F314" s="11">
        <f t="shared" si="112"/>
        <v>0</v>
      </c>
      <c r="G314" s="11">
        <f t="shared" si="112"/>
        <v>0</v>
      </c>
      <c r="H314" s="11">
        <f t="shared" si="112"/>
        <v>0</v>
      </c>
      <c r="I314" s="11">
        <f t="shared" si="112"/>
        <v>0</v>
      </c>
      <c r="J314" s="11">
        <f t="shared" si="112"/>
        <v>0</v>
      </c>
      <c r="K314" s="11">
        <f t="shared" si="112"/>
        <v>0</v>
      </c>
      <c r="L314" s="11">
        <f t="shared" si="112"/>
        <v>0</v>
      </c>
      <c r="M314" s="11">
        <f t="shared" si="112"/>
        <v>0</v>
      </c>
      <c r="N314" s="11">
        <f t="shared" si="112"/>
        <v>0</v>
      </c>
      <c r="O314" s="10"/>
    </row>
    <row r="315" spans="1:15" s="18" customFormat="1" ht="38.25" hidden="1" x14ac:dyDescent="0.2">
      <c r="A315" s="22" t="s">
        <v>315</v>
      </c>
      <c r="B315" s="21" t="s">
        <v>314</v>
      </c>
      <c r="C315" s="20">
        <f t="shared" ref="C315:N315" si="113">C316+C317+C318+C319+C320+C321+C322+C323+C324+C325+C326+C327+C328+C329</f>
        <v>0</v>
      </c>
      <c r="D315" s="20">
        <f t="shared" si="113"/>
        <v>0</v>
      </c>
      <c r="E315" s="20">
        <f t="shared" si="113"/>
        <v>0</v>
      </c>
      <c r="F315" s="20">
        <f t="shared" si="113"/>
        <v>0</v>
      </c>
      <c r="G315" s="20">
        <f t="shared" si="113"/>
        <v>0</v>
      </c>
      <c r="H315" s="20">
        <f t="shared" si="113"/>
        <v>0</v>
      </c>
      <c r="I315" s="20">
        <f t="shared" si="113"/>
        <v>0</v>
      </c>
      <c r="J315" s="20">
        <f t="shared" si="113"/>
        <v>0</v>
      </c>
      <c r="K315" s="20">
        <f t="shared" si="113"/>
        <v>0</v>
      </c>
      <c r="L315" s="20">
        <f t="shared" si="113"/>
        <v>0</v>
      </c>
      <c r="M315" s="20">
        <f t="shared" si="113"/>
        <v>0</v>
      </c>
      <c r="N315" s="20">
        <f t="shared" si="113"/>
        <v>0</v>
      </c>
      <c r="O315" s="19"/>
    </row>
    <row r="316" spans="1:15" hidden="1" x14ac:dyDescent="0.2">
      <c r="A316" s="17" t="s">
        <v>313</v>
      </c>
      <c r="B316" s="16" t="s">
        <v>312</v>
      </c>
      <c r="C316" s="15"/>
      <c r="D316" s="15"/>
      <c r="E316" s="15">
        <f t="shared" ref="E316:E329" si="114">C316+D316</f>
        <v>0</v>
      </c>
      <c r="F316" s="15">
        <f t="shared" ref="F316:F329" si="115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311</v>
      </c>
      <c r="B317" s="16" t="s">
        <v>310</v>
      </c>
      <c r="C317" s="15"/>
      <c r="D317" s="15"/>
      <c r="E317" s="15">
        <f t="shared" si="114"/>
        <v>0</v>
      </c>
      <c r="F317" s="15">
        <f t="shared" si="11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idden="1" x14ac:dyDescent="0.2">
      <c r="A318" s="17" t="s">
        <v>309</v>
      </c>
      <c r="B318" s="16" t="s">
        <v>308</v>
      </c>
      <c r="C318" s="15"/>
      <c r="D318" s="15"/>
      <c r="E318" s="15">
        <f t="shared" si="114"/>
        <v>0</v>
      </c>
      <c r="F318" s="15">
        <f t="shared" si="11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307</v>
      </c>
      <c r="B319" s="16" t="s">
        <v>306</v>
      </c>
      <c r="C319" s="15"/>
      <c r="D319" s="15"/>
      <c r="E319" s="15">
        <f t="shared" si="114"/>
        <v>0</v>
      </c>
      <c r="F319" s="15">
        <f t="shared" si="11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305</v>
      </c>
      <c r="B320" s="16" t="s">
        <v>304</v>
      </c>
      <c r="C320" s="15"/>
      <c r="D320" s="15"/>
      <c r="E320" s="15">
        <f t="shared" si="114"/>
        <v>0</v>
      </c>
      <c r="F320" s="15">
        <f t="shared" si="11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303</v>
      </c>
      <c r="B321" s="16" t="s">
        <v>302</v>
      </c>
      <c r="C321" s="15"/>
      <c r="D321" s="15"/>
      <c r="E321" s="15">
        <f t="shared" si="114"/>
        <v>0</v>
      </c>
      <c r="F321" s="15">
        <f t="shared" si="11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301</v>
      </c>
      <c r="B322" s="16" t="s">
        <v>300</v>
      </c>
      <c r="C322" s="15"/>
      <c r="D322" s="15"/>
      <c r="E322" s="15">
        <f t="shared" si="114"/>
        <v>0</v>
      </c>
      <c r="F322" s="15">
        <f t="shared" si="11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299</v>
      </c>
      <c r="B323" s="16" t="s">
        <v>298</v>
      </c>
      <c r="C323" s="15"/>
      <c r="D323" s="15"/>
      <c r="E323" s="15">
        <f t="shared" si="114"/>
        <v>0</v>
      </c>
      <c r="F323" s="15">
        <f t="shared" si="11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297</v>
      </c>
      <c r="B324" s="16" t="s">
        <v>296</v>
      </c>
      <c r="C324" s="15"/>
      <c r="D324" s="15"/>
      <c r="E324" s="15">
        <f t="shared" si="114"/>
        <v>0</v>
      </c>
      <c r="F324" s="15">
        <f t="shared" si="11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295</v>
      </c>
      <c r="B325" s="16" t="s">
        <v>294</v>
      </c>
      <c r="C325" s="15"/>
      <c r="D325" s="15"/>
      <c r="E325" s="15">
        <f t="shared" si="114"/>
        <v>0</v>
      </c>
      <c r="F325" s="15">
        <f t="shared" si="11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idden="1" x14ac:dyDescent="0.2">
      <c r="A326" s="17" t="s">
        <v>293</v>
      </c>
      <c r="B326" s="16" t="s">
        <v>292</v>
      </c>
      <c r="C326" s="15"/>
      <c r="D326" s="15"/>
      <c r="E326" s="15">
        <f t="shared" si="114"/>
        <v>0</v>
      </c>
      <c r="F326" s="15">
        <f t="shared" si="11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291</v>
      </c>
      <c r="B327" s="16" t="s">
        <v>290</v>
      </c>
      <c r="C327" s="15"/>
      <c r="D327" s="15"/>
      <c r="E327" s="15">
        <f t="shared" si="114"/>
        <v>0</v>
      </c>
      <c r="F327" s="15">
        <f t="shared" si="115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289</v>
      </c>
      <c r="B328" s="16" t="s">
        <v>288</v>
      </c>
      <c r="C328" s="15"/>
      <c r="D328" s="15"/>
      <c r="E328" s="15">
        <f t="shared" si="114"/>
        <v>0</v>
      </c>
      <c r="F328" s="15">
        <f t="shared" si="115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5.5" hidden="1" x14ac:dyDescent="0.2">
      <c r="A329" s="17" t="s">
        <v>287</v>
      </c>
      <c r="B329" s="16" t="s">
        <v>286</v>
      </c>
      <c r="C329" s="15"/>
      <c r="D329" s="15"/>
      <c r="E329" s="15">
        <f t="shared" si="114"/>
        <v>0</v>
      </c>
      <c r="F329" s="15">
        <f t="shared" si="115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idden="1" x14ac:dyDescent="0.2">
      <c r="A330" s="27" t="s">
        <v>285</v>
      </c>
      <c r="B330" s="26" t="s">
        <v>284</v>
      </c>
      <c r="C330" s="24">
        <f t="shared" ref="C330:N330" si="116">C331+C332+C333</f>
        <v>0</v>
      </c>
      <c r="D330" s="24">
        <f t="shared" si="116"/>
        <v>0</v>
      </c>
      <c r="E330" s="24">
        <f t="shared" si="116"/>
        <v>0</v>
      </c>
      <c r="F330" s="24">
        <f t="shared" si="116"/>
        <v>0</v>
      </c>
      <c r="G330" s="24">
        <f t="shared" si="116"/>
        <v>0</v>
      </c>
      <c r="H330" s="24">
        <f t="shared" si="116"/>
        <v>0</v>
      </c>
      <c r="I330" s="24">
        <f t="shared" si="116"/>
        <v>0</v>
      </c>
      <c r="J330" s="24">
        <f t="shared" si="116"/>
        <v>0</v>
      </c>
      <c r="K330" s="24">
        <f t="shared" si="116"/>
        <v>0</v>
      </c>
      <c r="L330" s="24">
        <f t="shared" si="116"/>
        <v>0</v>
      </c>
      <c r="M330" s="24">
        <f t="shared" si="116"/>
        <v>0</v>
      </c>
      <c r="N330" s="24">
        <f t="shared" si="116"/>
        <v>0</v>
      </c>
      <c r="O330" s="45"/>
    </row>
    <row r="331" spans="1:15" s="31" customFormat="1" hidden="1" x14ac:dyDescent="0.2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5.5" hidden="1" x14ac:dyDescent="0.2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idden="1" x14ac:dyDescent="0.2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idden="1" x14ac:dyDescent="0.2">
      <c r="A334" s="14" t="s">
        <v>277</v>
      </c>
      <c r="B334" s="13" t="s">
        <v>276</v>
      </c>
      <c r="C334" s="11">
        <f t="shared" ref="C334:N334" si="117">C335+C350</f>
        <v>0</v>
      </c>
      <c r="D334" s="11">
        <f t="shared" si="117"/>
        <v>0</v>
      </c>
      <c r="E334" s="11">
        <f t="shared" si="117"/>
        <v>0</v>
      </c>
      <c r="F334" s="11">
        <f t="shared" si="117"/>
        <v>0</v>
      </c>
      <c r="G334" s="11">
        <f t="shared" si="117"/>
        <v>0</v>
      </c>
      <c r="H334" s="11">
        <f t="shared" si="117"/>
        <v>0</v>
      </c>
      <c r="I334" s="11">
        <f t="shared" si="117"/>
        <v>0</v>
      </c>
      <c r="J334" s="11">
        <f t="shared" si="117"/>
        <v>0</v>
      </c>
      <c r="K334" s="11">
        <f t="shared" si="117"/>
        <v>0</v>
      </c>
      <c r="L334" s="11">
        <f t="shared" si="117"/>
        <v>0</v>
      </c>
      <c r="M334" s="11">
        <f t="shared" si="117"/>
        <v>0</v>
      </c>
      <c r="N334" s="11">
        <f t="shared" si="117"/>
        <v>0</v>
      </c>
      <c r="O334" s="10"/>
    </row>
    <row r="335" spans="1:15" s="18" customFormat="1" ht="38.25" hidden="1" x14ac:dyDescent="0.2">
      <c r="A335" s="22" t="s">
        <v>275</v>
      </c>
      <c r="B335" s="21" t="s">
        <v>274</v>
      </c>
      <c r="C335" s="20">
        <f t="shared" ref="C335:N335" si="118">C336+C337+C338+C339+C340+C341+C342+C343+C344+C345+C346+C347+C348+C349</f>
        <v>0</v>
      </c>
      <c r="D335" s="20">
        <f t="shared" si="118"/>
        <v>0</v>
      </c>
      <c r="E335" s="20">
        <f t="shared" si="118"/>
        <v>0</v>
      </c>
      <c r="F335" s="20">
        <f t="shared" si="118"/>
        <v>0</v>
      </c>
      <c r="G335" s="20">
        <f t="shared" si="118"/>
        <v>0</v>
      </c>
      <c r="H335" s="20">
        <f t="shared" si="118"/>
        <v>0</v>
      </c>
      <c r="I335" s="20">
        <f t="shared" si="118"/>
        <v>0</v>
      </c>
      <c r="J335" s="20">
        <f t="shared" si="118"/>
        <v>0</v>
      </c>
      <c r="K335" s="20">
        <f t="shared" si="118"/>
        <v>0</v>
      </c>
      <c r="L335" s="20">
        <f t="shared" si="118"/>
        <v>0</v>
      </c>
      <c r="M335" s="20">
        <f t="shared" si="118"/>
        <v>0</v>
      </c>
      <c r="N335" s="20">
        <f t="shared" si="118"/>
        <v>0</v>
      </c>
      <c r="O335" s="19"/>
    </row>
    <row r="336" spans="1:15" hidden="1" x14ac:dyDescent="0.2">
      <c r="A336" s="17" t="s">
        <v>273</v>
      </c>
      <c r="B336" s="16" t="s">
        <v>272</v>
      </c>
      <c r="C336" s="15"/>
      <c r="D336" s="15"/>
      <c r="E336" s="15">
        <f t="shared" ref="E336:E349" si="119">C336+D336</f>
        <v>0</v>
      </c>
      <c r="F336" s="15">
        <f t="shared" ref="F336:F349" si="120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271</v>
      </c>
      <c r="B337" s="16" t="s">
        <v>270</v>
      </c>
      <c r="C337" s="15"/>
      <c r="D337" s="15"/>
      <c r="E337" s="15">
        <f t="shared" si="119"/>
        <v>0</v>
      </c>
      <c r="F337" s="15">
        <f t="shared" si="12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269</v>
      </c>
      <c r="B338" s="16" t="s">
        <v>268</v>
      </c>
      <c r="C338" s="15"/>
      <c r="D338" s="15"/>
      <c r="E338" s="15">
        <f t="shared" si="119"/>
        <v>0</v>
      </c>
      <c r="F338" s="15">
        <f t="shared" si="12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267</v>
      </c>
      <c r="B339" s="16" t="s">
        <v>266</v>
      </c>
      <c r="C339" s="15"/>
      <c r="D339" s="15"/>
      <c r="E339" s="15">
        <f t="shared" si="119"/>
        <v>0</v>
      </c>
      <c r="F339" s="15">
        <f t="shared" si="12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265</v>
      </c>
      <c r="B340" s="16" t="s">
        <v>264</v>
      </c>
      <c r="C340" s="15"/>
      <c r="D340" s="15"/>
      <c r="E340" s="15">
        <f t="shared" si="119"/>
        <v>0</v>
      </c>
      <c r="F340" s="15">
        <f t="shared" si="12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263</v>
      </c>
      <c r="B341" s="16" t="s">
        <v>262</v>
      </c>
      <c r="C341" s="15"/>
      <c r="D341" s="15"/>
      <c r="E341" s="15">
        <f t="shared" si="119"/>
        <v>0</v>
      </c>
      <c r="F341" s="15">
        <f t="shared" si="12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261</v>
      </c>
      <c r="B342" s="16" t="s">
        <v>260</v>
      </c>
      <c r="C342" s="15"/>
      <c r="D342" s="15"/>
      <c r="E342" s="15">
        <f t="shared" si="119"/>
        <v>0</v>
      </c>
      <c r="F342" s="15">
        <f t="shared" si="12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259</v>
      </c>
      <c r="B343" s="16" t="s">
        <v>258</v>
      </c>
      <c r="C343" s="15"/>
      <c r="D343" s="15"/>
      <c r="E343" s="15">
        <f t="shared" si="119"/>
        <v>0</v>
      </c>
      <c r="F343" s="15">
        <f t="shared" si="12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257</v>
      </c>
      <c r="B344" s="16" t="s">
        <v>256</v>
      </c>
      <c r="C344" s="15"/>
      <c r="D344" s="15"/>
      <c r="E344" s="15">
        <f t="shared" si="119"/>
        <v>0</v>
      </c>
      <c r="F344" s="15">
        <f t="shared" si="12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idden="1" x14ac:dyDescent="0.2">
      <c r="A345" s="17" t="s">
        <v>255</v>
      </c>
      <c r="B345" s="16" t="s">
        <v>254</v>
      </c>
      <c r="C345" s="15"/>
      <c r="D345" s="15"/>
      <c r="E345" s="15">
        <f t="shared" si="119"/>
        <v>0</v>
      </c>
      <c r="F345" s="15">
        <f t="shared" si="12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253</v>
      </c>
      <c r="B346" s="16" t="s">
        <v>252</v>
      </c>
      <c r="C346" s="15"/>
      <c r="D346" s="15"/>
      <c r="E346" s="15">
        <f t="shared" si="119"/>
        <v>0</v>
      </c>
      <c r="F346" s="15">
        <f t="shared" si="12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251</v>
      </c>
      <c r="B347" s="16" t="s">
        <v>250</v>
      </c>
      <c r="C347" s="15"/>
      <c r="D347" s="15"/>
      <c r="E347" s="15">
        <f t="shared" si="119"/>
        <v>0</v>
      </c>
      <c r="F347" s="15">
        <f t="shared" si="120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idden="1" x14ac:dyDescent="0.2">
      <c r="A348" s="17" t="s">
        <v>249</v>
      </c>
      <c r="B348" s="16" t="s">
        <v>248</v>
      </c>
      <c r="C348" s="15"/>
      <c r="D348" s="15"/>
      <c r="E348" s="15">
        <f t="shared" si="119"/>
        <v>0</v>
      </c>
      <c r="F348" s="15">
        <f t="shared" si="120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247</v>
      </c>
      <c r="B349" s="16" t="s">
        <v>246</v>
      </c>
      <c r="C349" s="15"/>
      <c r="D349" s="15"/>
      <c r="E349" s="15">
        <f t="shared" si="119"/>
        <v>0</v>
      </c>
      <c r="F349" s="15">
        <f t="shared" si="120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5.5" hidden="1" x14ac:dyDescent="0.2">
      <c r="A350" s="22" t="s">
        <v>245</v>
      </c>
      <c r="B350" s="21" t="s">
        <v>244</v>
      </c>
      <c r="C350" s="20">
        <f t="shared" ref="C350:N350" si="121">C351+C352</f>
        <v>0</v>
      </c>
      <c r="D350" s="20">
        <f t="shared" si="121"/>
        <v>0</v>
      </c>
      <c r="E350" s="20">
        <f t="shared" si="121"/>
        <v>0</v>
      </c>
      <c r="F350" s="20">
        <f t="shared" si="121"/>
        <v>0</v>
      </c>
      <c r="G350" s="20">
        <f t="shared" si="121"/>
        <v>0</v>
      </c>
      <c r="H350" s="20">
        <f t="shared" si="121"/>
        <v>0</v>
      </c>
      <c r="I350" s="20">
        <f t="shared" si="121"/>
        <v>0</v>
      </c>
      <c r="J350" s="20">
        <f t="shared" si="121"/>
        <v>0</v>
      </c>
      <c r="K350" s="20">
        <f t="shared" si="121"/>
        <v>0</v>
      </c>
      <c r="L350" s="20">
        <f t="shared" si="121"/>
        <v>0</v>
      </c>
      <c r="M350" s="20">
        <f t="shared" si="121"/>
        <v>0</v>
      </c>
      <c r="N350" s="20">
        <f t="shared" si="121"/>
        <v>0</v>
      </c>
      <c r="O350" s="19"/>
    </row>
    <row r="351" spans="1:15" hidden="1" x14ac:dyDescent="0.2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idden="1" x14ac:dyDescent="0.2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8.25" hidden="1" x14ac:dyDescent="0.2">
      <c r="A353" s="14" t="s">
        <v>239</v>
      </c>
      <c r="B353" s="13" t="s">
        <v>238</v>
      </c>
      <c r="C353" s="11">
        <f t="shared" ref="C353:N353" si="122">C354+C356+C358+C360+C364+C366+C370+C374+C378+C382+C386+C390+C394+C398+C402+C406</f>
        <v>0</v>
      </c>
      <c r="D353" s="11">
        <f t="shared" si="122"/>
        <v>0</v>
      </c>
      <c r="E353" s="11">
        <f t="shared" si="122"/>
        <v>0</v>
      </c>
      <c r="F353" s="11">
        <f t="shared" si="122"/>
        <v>0</v>
      </c>
      <c r="G353" s="11">
        <f t="shared" si="122"/>
        <v>0</v>
      </c>
      <c r="H353" s="11">
        <f t="shared" si="122"/>
        <v>0</v>
      </c>
      <c r="I353" s="11">
        <f t="shared" si="122"/>
        <v>0</v>
      </c>
      <c r="J353" s="11">
        <f t="shared" si="122"/>
        <v>0</v>
      </c>
      <c r="K353" s="11">
        <f t="shared" si="122"/>
        <v>0</v>
      </c>
      <c r="L353" s="11">
        <f t="shared" si="122"/>
        <v>0</v>
      </c>
      <c r="M353" s="11">
        <f t="shared" si="122"/>
        <v>0</v>
      </c>
      <c r="N353" s="11">
        <f t="shared" si="122"/>
        <v>0</v>
      </c>
      <c r="O353" s="10"/>
    </row>
    <row r="354" spans="1:15" s="18" customFormat="1" hidden="1" x14ac:dyDescent="0.2">
      <c r="A354" s="22" t="s">
        <v>237</v>
      </c>
      <c r="B354" s="21" t="s">
        <v>236</v>
      </c>
      <c r="C354" s="20">
        <f t="shared" ref="C354:N354" si="123">C355</f>
        <v>0</v>
      </c>
      <c r="D354" s="20">
        <f t="shared" si="123"/>
        <v>0</v>
      </c>
      <c r="E354" s="20">
        <f t="shared" si="123"/>
        <v>0</v>
      </c>
      <c r="F354" s="20">
        <f t="shared" si="123"/>
        <v>0</v>
      </c>
      <c r="G354" s="20">
        <f t="shared" si="123"/>
        <v>0</v>
      </c>
      <c r="H354" s="20">
        <f t="shared" si="123"/>
        <v>0</v>
      </c>
      <c r="I354" s="20">
        <f t="shared" si="123"/>
        <v>0</v>
      </c>
      <c r="J354" s="20">
        <f t="shared" si="123"/>
        <v>0</v>
      </c>
      <c r="K354" s="20">
        <f t="shared" si="123"/>
        <v>0</v>
      </c>
      <c r="L354" s="20">
        <f t="shared" si="123"/>
        <v>0</v>
      </c>
      <c r="M354" s="20">
        <f t="shared" si="123"/>
        <v>0</v>
      </c>
      <c r="N354" s="20">
        <f t="shared" si="123"/>
        <v>0</v>
      </c>
      <c r="O354" s="19"/>
    </row>
    <row r="355" spans="1:15" hidden="1" x14ac:dyDescent="0.2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234</v>
      </c>
      <c r="B356" s="21" t="s">
        <v>233</v>
      </c>
      <c r="C356" s="20">
        <f t="shared" ref="C356:N356" si="124">C357</f>
        <v>0</v>
      </c>
      <c r="D356" s="20">
        <f t="shared" si="124"/>
        <v>0</v>
      </c>
      <c r="E356" s="20">
        <f t="shared" si="124"/>
        <v>0</v>
      </c>
      <c r="F356" s="20">
        <f t="shared" si="124"/>
        <v>0</v>
      </c>
      <c r="G356" s="20">
        <f t="shared" si="124"/>
        <v>0</v>
      </c>
      <c r="H356" s="20">
        <f t="shared" si="124"/>
        <v>0</v>
      </c>
      <c r="I356" s="20">
        <f t="shared" si="124"/>
        <v>0</v>
      </c>
      <c r="J356" s="20">
        <f t="shared" si="124"/>
        <v>0</v>
      </c>
      <c r="K356" s="20">
        <f t="shared" si="124"/>
        <v>0</v>
      </c>
      <c r="L356" s="20">
        <f t="shared" si="124"/>
        <v>0</v>
      </c>
      <c r="M356" s="20">
        <f t="shared" si="124"/>
        <v>0</v>
      </c>
      <c r="N356" s="20">
        <f t="shared" si="124"/>
        <v>0</v>
      </c>
      <c r="O356" s="19"/>
    </row>
    <row r="357" spans="1:15" hidden="1" x14ac:dyDescent="0.2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idden="1" x14ac:dyDescent="0.2">
      <c r="A358" s="22" t="s">
        <v>231</v>
      </c>
      <c r="B358" s="21" t="s">
        <v>230</v>
      </c>
      <c r="C358" s="20">
        <f t="shared" ref="C358:N358" si="125">C359</f>
        <v>0</v>
      </c>
      <c r="D358" s="20">
        <f t="shared" si="125"/>
        <v>0</v>
      </c>
      <c r="E358" s="20">
        <f t="shared" si="125"/>
        <v>0</v>
      </c>
      <c r="F358" s="20">
        <f t="shared" si="125"/>
        <v>0</v>
      </c>
      <c r="G358" s="20">
        <f t="shared" si="125"/>
        <v>0</v>
      </c>
      <c r="H358" s="20">
        <f t="shared" si="125"/>
        <v>0</v>
      </c>
      <c r="I358" s="20">
        <f t="shared" si="125"/>
        <v>0</v>
      </c>
      <c r="J358" s="20">
        <f t="shared" si="125"/>
        <v>0</v>
      </c>
      <c r="K358" s="20">
        <f t="shared" si="125"/>
        <v>0</v>
      </c>
      <c r="L358" s="20">
        <f t="shared" si="125"/>
        <v>0</v>
      </c>
      <c r="M358" s="20">
        <f t="shared" si="125"/>
        <v>0</v>
      </c>
      <c r="N358" s="20">
        <f t="shared" si="125"/>
        <v>0</v>
      </c>
      <c r="O358" s="19"/>
    </row>
    <row r="359" spans="1:15" hidden="1" x14ac:dyDescent="0.2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5.5" hidden="1" x14ac:dyDescent="0.2">
      <c r="A360" s="22" t="s">
        <v>228</v>
      </c>
      <c r="B360" s="21" t="s">
        <v>227</v>
      </c>
      <c r="C360" s="20">
        <f t="shared" ref="C360:N360" si="126">C361+C362+C363</f>
        <v>0</v>
      </c>
      <c r="D360" s="20">
        <f t="shared" si="126"/>
        <v>0</v>
      </c>
      <c r="E360" s="20">
        <f t="shared" si="126"/>
        <v>0</v>
      </c>
      <c r="F360" s="20">
        <f t="shared" si="126"/>
        <v>0</v>
      </c>
      <c r="G360" s="20">
        <f t="shared" si="126"/>
        <v>0</v>
      </c>
      <c r="H360" s="20">
        <f t="shared" si="126"/>
        <v>0</v>
      </c>
      <c r="I360" s="20">
        <f t="shared" si="126"/>
        <v>0</v>
      </c>
      <c r="J360" s="20">
        <f t="shared" si="126"/>
        <v>0</v>
      </c>
      <c r="K360" s="20">
        <f t="shared" si="126"/>
        <v>0</v>
      </c>
      <c r="L360" s="20">
        <f t="shared" si="126"/>
        <v>0</v>
      </c>
      <c r="M360" s="20">
        <f t="shared" si="126"/>
        <v>0</v>
      </c>
      <c r="N360" s="20">
        <f t="shared" si="126"/>
        <v>0</v>
      </c>
      <c r="O360" s="19"/>
    </row>
    <row r="361" spans="1:15" hidden="1" x14ac:dyDescent="0.2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idden="1" x14ac:dyDescent="0.2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223</v>
      </c>
      <c r="B364" s="21" t="s">
        <v>222</v>
      </c>
      <c r="C364" s="20">
        <f t="shared" ref="C364:N364" si="127">C365</f>
        <v>0</v>
      </c>
      <c r="D364" s="20">
        <f t="shared" si="127"/>
        <v>0</v>
      </c>
      <c r="E364" s="20">
        <f t="shared" si="127"/>
        <v>0</v>
      </c>
      <c r="F364" s="20">
        <f t="shared" si="127"/>
        <v>0</v>
      </c>
      <c r="G364" s="20">
        <f t="shared" si="127"/>
        <v>0</v>
      </c>
      <c r="H364" s="20">
        <f t="shared" si="127"/>
        <v>0</v>
      </c>
      <c r="I364" s="20">
        <f t="shared" si="127"/>
        <v>0</v>
      </c>
      <c r="J364" s="20">
        <f t="shared" si="127"/>
        <v>0</v>
      </c>
      <c r="K364" s="20">
        <f t="shared" si="127"/>
        <v>0</v>
      </c>
      <c r="L364" s="20">
        <f t="shared" si="127"/>
        <v>0</v>
      </c>
      <c r="M364" s="20">
        <f t="shared" si="127"/>
        <v>0</v>
      </c>
      <c r="N364" s="20">
        <f t="shared" si="127"/>
        <v>0</v>
      </c>
      <c r="O364" s="19"/>
    </row>
    <row r="365" spans="1:15" hidden="1" x14ac:dyDescent="0.2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idden="1" x14ac:dyDescent="0.2">
      <c r="A366" s="22" t="s">
        <v>220</v>
      </c>
      <c r="B366" s="21" t="s">
        <v>219</v>
      </c>
      <c r="C366" s="20">
        <f t="shared" ref="C366:N366" si="128">C367+C368+C369</f>
        <v>0</v>
      </c>
      <c r="D366" s="20">
        <f t="shared" si="128"/>
        <v>0</v>
      </c>
      <c r="E366" s="20">
        <f t="shared" si="128"/>
        <v>0</v>
      </c>
      <c r="F366" s="20">
        <f t="shared" si="128"/>
        <v>0</v>
      </c>
      <c r="G366" s="20">
        <f t="shared" si="128"/>
        <v>0</v>
      </c>
      <c r="H366" s="20">
        <f t="shared" si="128"/>
        <v>0</v>
      </c>
      <c r="I366" s="20">
        <f t="shared" si="128"/>
        <v>0</v>
      </c>
      <c r="J366" s="20">
        <f t="shared" si="128"/>
        <v>0</v>
      </c>
      <c r="K366" s="20">
        <f t="shared" si="128"/>
        <v>0</v>
      </c>
      <c r="L366" s="20">
        <f t="shared" si="128"/>
        <v>0</v>
      </c>
      <c r="M366" s="20">
        <f t="shared" si="128"/>
        <v>0</v>
      </c>
      <c r="N366" s="20">
        <f t="shared" si="128"/>
        <v>0</v>
      </c>
      <c r="O366" s="19"/>
    </row>
    <row r="367" spans="1:15" hidden="1" x14ac:dyDescent="0.2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5.5" hidden="1" x14ac:dyDescent="0.2">
      <c r="A370" s="22" t="s">
        <v>215</v>
      </c>
      <c r="B370" s="21" t="s">
        <v>214</v>
      </c>
      <c r="C370" s="20">
        <f t="shared" ref="C370:N370" si="129">C371+C372+C373</f>
        <v>0</v>
      </c>
      <c r="D370" s="20">
        <f t="shared" si="129"/>
        <v>0</v>
      </c>
      <c r="E370" s="20">
        <f t="shared" si="129"/>
        <v>0</v>
      </c>
      <c r="F370" s="20">
        <f t="shared" si="129"/>
        <v>0</v>
      </c>
      <c r="G370" s="20">
        <f t="shared" si="129"/>
        <v>0</v>
      </c>
      <c r="H370" s="20">
        <f t="shared" si="129"/>
        <v>0</v>
      </c>
      <c r="I370" s="20">
        <f t="shared" si="129"/>
        <v>0</v>
      </c>
      <c r="J370" s="20">
        <f t="shared" si="129"/>
        <v>0</v>
      </c>
      <c r="K370" s="20">
        <f t="shared" si="129"/>
        <v>0</v>
      </c>
      <c r="L370" s="20">
        <f t="shared" si="129"/>
        <v>0</v>
      </c>
      <c r="M370" s="20">
        <f t="shared" si="129"/>
        <v>0</v>
      </c>
      <c r="N370" s="20">
        <f t="shared" si="129"/>
        <v>0</v>
      </c>
      <c r="O370" s="19"/>
    </row>
    <row r="371" spans="1:15" hidden="1" x14ac:dyDescent="0.2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5.5" hidden="1" x14ac:dyDescent="0.2">
      <c r="A374" s="22" t="s">
        <v>210</v>
      </c>
      <c r="B374" s="21" t="s">
        <v>209</v>
      </c>
      <c r="C374" s="20">
        <f t="shared" ref="C374:N374" si="130">C375+C376+C377</f>
        <v>0</v>
      </c>
      <c r="D374" s="20">
        <f t="shared" si="130"/>
        <v>0</v>
      </c>
      <c r="E374" s="20">
        <f t="shared" si="130"/>
        <v>0</v>
      </c>
      <c r="F374" s="20">
        <f t="shared" si="130"/>
        <v>0</v>
      </c>
      <c r="G374" s="20">
        <f t="shared" si="130"/>
        <v>0</v>
      </c>
      <c r="H374" s="20">
        <f t="shared" si="130"/>
        <v>0</v>
      </c>
      <c r="I374" s="20">
        <f t="shared" si="130"/>
        <v>0</v>
      </c>
      <c r="J374" s="20">
        <f t="shared" si="130"/>
        <v>0</v>
      </c>
      <c r="K374" s="20">
        <f t="shared" si="130"/>
        <v>0</v>
      </c>
      <c r="L374" s="20">
        <f t="shared" si="130"/>
        <v>0</v>
      </c>
      <c r="M374" s="20">
        <f t="shared" si="130"/>
        <v>0</v>
      </c>
      <c r="N374" s="20">
        <f t="shared" si="130"/>
        <v>0</v>
      </c>
      <c r="O374" s="19"/>
    </row>
    <row r="375" spans="1:15" hidden="1" x14ac:dyDescent="0.2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5.5" hidden="1" x14ac:dyDescent="0.2">
      <c r="A378" s="22" t="s">
        <v>205</v>
      </c>
      <c r="B378" s="21" t="s">
        <v>204</v>
      </c>
      <c r="C378" s="20">
        <f t="shared" ref="C378:N378" si="131">C379+C380+C381</f>
        <v>0</v>
      </c>
      <c r="D378" s="20">
        <f t="shared" si="131"/>
        <v>0</v>
      </c>
      <c r="E378" s="20">
        <f t="shared" si="131"/>
        <v>0</v>
      </c>
      <c r="F378" s="20">
        <f t="shared" si="131"/>
        <v>0</v>
      </c>
      <c r="G378" s="20">
        <f t="shared" si="131"/>
        <v>0</v>
      </c>
      <c r="H378" s="20">
        <f t="shared" si="131"/>
        <v>0</v>
      </c>
      <c r="I378" s="20">
        <f t="shared" si="131"/>
        <v>0</v>
      </c>
      <c r="J378" s="20">
        <f t="shared" si="131"/>
        <v>0</v>
      </c>
      <c r="K378" s="20">
        <f t="shared" si="131"/>
        <v>0</v>
      </c>
      <c r="L378" s="20">
        <f t="shared" si="131"/>
        <v>0</v>
      </c>
      <c r="M378" s="20">
        <f t="shared" si="131"/>
        <v>0</v>
      </c>
      <c r="N378" s="20">
        <f t="shared" si="131"/>
        <v>0</v>
      </c>
      <c r="O378" s="19"/>
    </row>
    <row r="379" spans="1:15" hidden="1" x14ac:dyDescent="0.2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idden="1" x14ac:dyDescent="0.2">
      <c r="A382" s="22" t="s">
        <v>200</v>
      </c>
      <c r="B382" s="21" t="s">
        <v>199</v>
      </c>
      <c r="C382" s="20">
        <f t="shared" ref="C382:N382" si="132">C383+C384+C385</f>
        <v>0</v>
      </c>
      <c r="D382" s="20">
        <f t="shared" si="132"/>
        <v>0</v>
      </c>
      <c r="E382" s="20">
        <f t="shared" si="132"/>
        <v>0</v>
      </c>
      <c r="F382" s="20">
        <f t="shared" si="132"/>
        <v>0</v>
      </c>
      <c r="G382" s="20">
        <f t="shared" si="132"/>
        <v>0</v>
      </c>
      <c r="H382" s="20">
        <f t="shared" si="132"/>
        <v>0</v>
      </c>
      <c r="I382" s="20">
        <f t="shared" si="132"/>
        <v>0</v>
      </c>
      <c r="J382" s="20">
        <f t="shared" si="132"/>
        <v>0</v>
      </c>
      <c r="K382" s="20">
        <f t="shared" si="132"/>
        <v>0</v>
      </c>
      <c r="L382" s="20">
        <f t="shared" si="132"/>
        <v>0</v>
      </c>
      <c r="M382" s="20">
        <f t="shared" si="132"/>
        <v>0</v>
      </c>
      <c r="N382" s="20">
        <f t="shared" si="132"/>
        <v>0</v>
      </c>
      <c r="O382" s="19"/>
    </row>
    <row r="383" spans="1:15" hidden="1" x14ac:dyDescent="0.2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idden="1" x14ac:dyDescent="0.2">
      <c r="A386" s="22" t="s">
        <v>195</v>
      </c>
      <c r="B386" s="21" t="s">
        <v>194</v>
      </c>
      <c r="C386" s="20">
        <f t="shared" ref="C386:N386" si="133">C387+C388+C389</f>
        <v>0</v>
      </c>
      <c r="D386" s="20">
        <f t="shared" si="133"/>
        <v>0</v>
      </c>
      <c r="E386" s="20">
        <f t="shared" si="133"/>
        <v>0</v>
      </c>
      <c r="F386" s="20">
        <f t="shared" si="133"/>
        <v>0</v>
      </c>
      <c r="G386" s="20">
        <f t="shared" si="133"/>
        <v>0</v>
      </c>
      <c r="H386" s="20">
        <f t="shared" si="133"/>
        <v>0</v>
      </c>
      <c r="I386" s="20">
        <f t="shared" si="133"/>
        <v>0</v>
      </c>
      <c r="J386" s="20">
        <f t="shared" si="133"/>
        <v>0</v>
      </c>
      <c r="K386" s="20">
        <f t="shared" si="133"/>
        <v>0</v>
      </c>
      <c r="L386" s="20">
        <f t="shared" si="133"/>
        <v>0</v>
      </c>
      <c r="M386" s="20">
        <f t="shared" si="133"/>
        <v>0</v>
      </c>
      <c r="N386" s="20">
        <f t="shared" si="133"/>
        <v>0</v>
      </c>
      <c r="O386" s="19"/>
    </row>
    <row r="387" spans="1:15" hidden="1" x14ac:dyDescent="0.2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idden="1" x14ac:dyDescent="0.2">
      <c r="A390" s="22" t="s">
        <v>190</v>
      </c>
      <c r="B390" s="21" t="s">
        <v>189</v>
      </c>
      <c r="C390" s="20">
        <f t="shared" ref="C390:N390" si="134">C391+C392+C393</f>
        <v>0</v>
      </c>
      <c r="D390" s="20">
        <f t="shared" si="134"/>
        <v>0</v>
      </c>
      <c r="E390" s="20">
        <f t="shared" si="134"/>
        <v>0</v>
      </c>
      <c r="F390" s="20">
        <f t="shared" si="134"/>
        <v>0</v>
      </c>
      <c r="G390" s="20">
        <f t="shared" si="134"/>
        <v>0</v>
      </c>
      <c r="H390" s="20">
        <f t="shared" si="134"/>
        <v>0</v>
      </c>
      <c r="I390" s="20">
        <f t="shared" si="134"/>
        <v>0</v>
      </c>
      <c r="J390" s="20">
        <f t="shared" si="134"/>
        <v>0</v>
      </c>
      <c r="K390" s="20">
        <f t="shared" si="134"/>
        <v>0</v>
      </c>
      <c r="L390" s="20">
        <f t="shared" si="134"/>
        <v>0</v>
      </c>
      <c r="M390" s="20">
        <f t="shared" si="134"/>
        <v>0</v>
      </c>
      <c r="N390" s="20">
        <f t="shared" si="134"/>
        <v>0</v>
      </c>
      <c r="O390" s="19"/>
    </row>
    <row r="391" spans="1:15" hidden="1" x14ac:dyDescent="0.2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5.5" hidden="1" x14ac:dyDescent="0.2">
      <c r="A394" s="22" t="s">
        <v>185</v>
      </c>
      <c r="B394" s="21" t="s">
        <v>184</v>
      </c>
      <c r="C394" s="20">
        <f t="shared" ref="C394:N394" si="135">C395+C396+C397</f>
        <v>0</v>
      </c>
      <c r="D394" s="20">
        <f t="shared" si="135"/>
        <v>0</v>
      </c>
      <c r="E394" s="20">
        <f t="shared" si="135"/>
        <v>0</v>
      </c>
      <c r="F394" s="20">
        <f t="shared" si="135"/>
        <v>0</v>
      </c>
      <c r="G394" s="20">
        <f t="shared" si="135"/>
        <v>0</v>
      </c>
      <c r="H394" s="20">
        <f t="shared" si="135"/>
        <v>0</v>
      </c>
      <c r="I394" s="20">
        <f t="shared" si="135"/>
        <v>0</v>
      </c>
      <c r="J394" s="20">
        <f t="shared" si="135"/>
        <v>0</v>
      </c>
      <c r="K394" s="20">
        <f t="shared" si="135"/>
        <v>0</v>
      </c>
      <c r="L394" s="20">
        <f t="shared" si="135"/>
        <v>0</v>
      </c>
      <c r="M394" s="20">
        <f t="shared" si="135"/>
        <v>0</v>
      </c>
      <c r="N394" s="20">
        <f t="shared" si="135"/>
        <v>0</v>
      </c>
      <c r="O394" s="19"/>
    </row>
    <row r="395" spans="1:15" hidden="1" x14ac:dyDescent="0.2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idden="1" x14ac:dyDescent="0.2">
      <c r="A398" s="22" t="s">
        <v>180</v>
      </c>
      <c r="B398" s="21" t="s">
        <v>179</v>
      </c>
      <c r="C398" s="20">
        <f t="shared" ref="C398:N398" si="136">C399+C400+C401</f>
        <v>0</v>
      </c>
      <c r="D398" s="20">
        <f t="shared" si="136"/>
        <v>0</v>
      </c>
      <c r="E398" s="20">
        <f t="shared" si="136"/>
        <v>0</v>
      </c>
      <c r="F398" s="20">
        <f t="shared" si="136"/>
        <v>0</v>
      </c>
      <c r="G398" s="20">
        <f t="shared" si="136"/>
        <v>0</v>
      </c>
      <c r="H398" s="20">
        <f t="shared" si="136"/>
        <v>0</v>
      </c>
      <c r="I398" s="20">
        <f t="shared" si="136"/>
        <v>0</v>
      </c>
      <c r="J398" s="20">
        <f t="shared" si="136"/>
        <v>0</v>
      </c>
      <c r="K398" s="20">
        <f t="shared" si="136"/>
        <v>0</v>
      </c>
      <c r="L398" s="20">
        <f t="shared" si="136"/>
        <v>0</v>
      </c>
      <c r="M398" s="20">
        <f t="shared" si="136"/>
        <v>0</v>
      </c>
      <c r="N398" s="20">
        <f t="shared" si="136"/>
        <v>0</v>
      </c>
      <c r="O398" s="19"/>
    </row>
    <row r="399" spans="1:15" hidden="1" x14ac:dyDescent="0.2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5.5" hidden="1" x14ac:dyDescent="0.2">
      <c r="A402" s="22" t="s">
        <v>175</v>
      </c>
      <c r="B402" s="21" t="s">
        <v>174</v>
      </c>
      <c r="C402" s="20">
        <f t="shared" ref="C402:N402" si="137">C403+C404+C405</f>
        <v>0</v>
      </c>
      <c r="D402" s="20">
        <f t="shared" si="137"/>
        <v>0</v>
      </c>
      <c r="E402" s="20">
        <f t="shared" si="137"/>
        <v>0</v>
      </c>
      <c r="F402" s="20">
        <f t="shared" si="137"/>
        <v>0</v>
      </c>
      <c r="G402" s="20">
        <f t="shared" si="137"/>
        <v>0</v>
      </c>
      <c r="H402" s="20">
        <f t="shared" si="137"/>
        <v>0</v>
      </c>
      <c r="I402" s="20">
        <f t="shared" si="137"/>
        <v>0</v>
      </c>
      <c r="J402" s="20">
        <f t="shared" si="137"/>
        <v>0</v>
      </c>
      <c r="K402" s="20">
        <f t="shared" si="137"/>
        <v>0</v>
      </c>
      <c r="L402" s="20">
        <f t="shared" si="137"/>
        <v>0</v>
      </c>
      <c r="M402" s="20">
        <f t="shared" si="137"/>
        <v>0</v>
      </c>
      <c r="N402" s="20">
        <f t="shared" si="137"/>
        <v>0</v>
      </c>
      <c r="O402" s="19"/>
    </row>
    <row r="403" spans="1:15" hidden="1" x14ac:dyDescent="0.2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idden="1" x14ac:dyDescent="0.2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idden="1" x14ac:dyDescent="0.2">
      <c r="A406" s="22" t="s">
        <v>170</v>
      </c>
      <c r="B406" s="21" t="s">
        <v>169</v>
      </c>
      <c r="C406" s="20">
        <f t="shared" ref="C406:N406" si="138">C407</f>
        <v>0</v>
      </c>
      <c r="D406" s="20">
        <f t="shared" si="138"/>
        <v>0</v>
      </c>
      <c r="E406" s="20">
        <f t="shared" si="138"/>
        <v>0</v>
      </c>
      <c r="F406" s="20">
        <f t="shared" si="138"/>
        <v>0</v>
      </c>
      <c r="G406" s="20">
        <f t="shared" si="138"/>
        <v>0</v>
      </c>
      <c r="H406" s="20">
        <f t="shared" si="138"/>
        <v>0</v>
      </c>
      <c r="I406" s="20">
        <f t="shared" si="138"/>
        <v>0</v>
      </c>
      <c r="J406" s="20">
        <f t="shared" si="138"/>
        <v>0</v>
      </c>
      <c r="K406" s="20">
        <f t="shared" si="138"/>
        <v>0</v>
      </c>
      <c r="L406" s="20">
        <f t="shared" si="138"/>
        <v>0</v>
      </c>
      <c r="M406" s="20">
        <f t="shared" si="138"/>
        <v>0</v>
      </c>
      <c r="N406" s="20">
        <f t="shared" si="138"/>
        <v>0</v>
      </c>
      <c r="O406" s="19"/>
    </row>
    <row r="407" spans="1:15" hidden="1" x14ac:dyDescent="0.2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idden="1" x14ac:dyDescent="0.2">
      <c r="A408" s="23" t="s">
        <v>167</v>
      </c>
      <c r="B408" s="46" t="s">
        <v>166</v>
      </c>
      <c r="C408" s="25">
        <f t="shared" ref="C408:N408" si="139">C409</f>
        <v>0</v>
      </c>
      <c r="D408" s="25">
        <f t="shared" si="139"/>
        <v>0</v>
      </c>
      <c r="E408" s="25">
        <f t="shared" si="139"/>
        <v>0</v>
      </c>
      <c r="F408" s="25">
        <f t="shared" si="139"/>
        <v>0</v>
      </c>
      <c r="G408" s="25">
        <f t="shared" si="139"/>
        <v>0</v>
      </c>
      <c r="H408" s="25">
        <f t="shared" si="139"/>
        <v>0</v>
      </c>
      <c r="I408" s="25">
        <f t="shared" si="139"/>
        <v>0</v>
      </c>
      <c r="J408" s="25">
        <f t="shared" si="139"/>
        <v>0</v>
      </c>
      <c r="K408" s="25">
        <f t="shared" si="139"/>
        <v>0</v>
      </c>
      <c r="L408" s="25">
        <f t="shared" si="139"/>
        <v>0</v>
      </c>
      <c r="M408" s="25">
        <f t="shared" si="139"/>
        <v>0</v>
      </c>
      <c r="N408" s="25">
        <f t="shared" si="139"/>
        <v>0</v>
      </c>
      <c r="O408" s="40"/>
    </row>
    <row r="409" spans="1:15" s="18" customFormat="1" hidden="1" x14ac:dyDescent="0.2">
      <c r="A409" s="22" t="s">
        <v>165</v>
      </c>
      <c r="B409" s="21" t="s">
        <v>164</v>
      </c>
      <c r="C409" s="20">
        <f t="shared" ref="C409:N409" si="140">C410+C411+C412+C413+C414</f>
        <v>0</v>
      </c>
      <c r="D409" s="20">
        <f t="shared" si="140"/>
        <v>0</v>
      </c>
      <c r="E409" s="20">
        <f t="shared" si="140"/>
        <v>0</v>
      </c>
      <c r="F409" s="20">
        <f t="shared" si="140"/>
        <v>0</v>
      </c>
      <c r="G409" s="20">
        <f t="shared" si="140"/>
        <v>0</v>
      </c>
      <c r="H409" s="20">
        <f t="shared" si="140"/>
        <v>0</v>
      </c>
      <c r="I409" s="20">
        <f t="shared" si="140"/>
        <v>0</v>
      </c>
      <c r="J409" s="20">
        <f t="shared" si="140"/>
        <v>0</v>
      </c>
      <c r="K409" s="20">
        <f t="shared" si="140"/>
        <v>0</v>
      </c>
      <c r="L409" s="20">
        <f t="shared" si="140"/>
        <v>0</v>
      </c>
      <c r="M409" s="20">
        <f t="shared" si="140"/>
        <v>0</v>
      </c>
      <c r="N409" s="20">
        <f t="shared" si="140"/>
        <v>0</v>
      </c>
      <c r="O409" s="19"/>
    </row>
    <row r="410" spans="1:15" hidden="1" x14ac:dyDescent="0.2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idden="1" x14ac:dyDescent="0.2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8.25" hidden="1" x14ac:dyDescent="0.2">
      <c r="A415" s="14" t="s">
        <v>153</v>
      </c>
      <c r="B415" s="13" t="s">
        <v>152</v>
      </c>
      <c r="C415" s="11">
        <f t="shared" ref="C415:N415" si="141">C416+C420+C424+C428+C432+C436+C440+C444+C448+C452</f>
        <v>0</v>
      </c>
      <c r="D415" s="11">
        <f t="shared" si="141"/>
        <v>0</v>
      </c>
      <c r="E415" s="11">
        <f t="shared" si="141"/>
        <v>0</v>
      </c>
      <c r="F415" s="11">
        <f t="shared" si="141"/>
        <v>0</v>
      </c>
      <c r="G415" s="11">
        <f t="shared" si="141"/>
        <v>0</v>
      </c>
      <c r="H415" s="11">
        <f t="shared" si="141"/>
        <v>0</v>
      </c>
      <c r="I415" s="11">
        <f t="shared" si="141"/>
        <v>0</v>
      </c>
      <c r="J415" s="11">
        <f t="shared" si="141"/>
        <v>0</v>
      </c>
      <c r="K415" s="11">
        <f t="shared" si="141"/>
        <v>0</v>
      </c>
      <c r="L415" s="11">
        <f t="shared" si="141"/>
        <v>0</v>
      </c>
      <c r="M415" s="11">
        <f t="shared" si="141"/>
        <v>0</v>
      </c>
      <c r="N415" s="11">
        <f t="shared" si="141"/>
        <v>0</v>
      </c>
      <c r="O415" s="10"/>
    </row>
    <row r="416" spans="1:15" s="18" customFormat="1" ht="25.5" hidden="1" x14ac:dyDescent="0.2">
      <c r="A416" s="22" t="s">
        <v>151</v>
      </c>
      <c r="B416" s="21" t="s">
        <v>150</v>
      </c>
      <c r="C416" s="20">
        <f t="shared" ref="C416:N416" si="142">C417+C418+C419</f>
        <v>0</v>
      </c>
      <c r="D416" s="20">
        <f t="shared" si="142"/>
        <v>0</v>
      </c>
      <c r="E416" s="20">
        <f t="shared" si="142"/>
        <v>0</v>
      </c>
      <c r="F416" s="20">
        <f t="shared" si="142"/>
        <v>0</v>
      </c>
      <c r="G416" s="20">
        <f t="shared" si="142"/>
        <v>0</v>
      </c>
      <c r="H416" s="20">
        <f t="shared" si="142"/>
        <v>0</v>
      </c>
      <c r="I416" s="20">
        <f t="shared" si="142"/>
        <v>0</v>
      </c>
      <c r="J416" s="20">
        <f t="shared" si="142"/>
        <v>0</v>
      </c>
      <c r="K416" s="20">
        <f t="shared" si="142"/>
        <v>0</v>
      </c>
      <c r="L416" s="20">
        <f t="shared" si="142"/>
        <v>0</v>
      </c>
      <c r="M416" s="20">
        <f t="shared" si="142"/>
        <v>0</v>
      </c>
      <c r="N416" s="20">
        <f t="shared" si="142"/>
        <v>0</v>
      </c>
      <c r="O416" s="19"/>
    </row>
    <row r="417" spans="1:15" hidden="1" x14ac:dyDescent="0.2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idden="1" x14ac:dyDescent="0.2">
      <c r="A420" s="22" t="s">
        <v>146</v>
      </c>
      <c r="B420" s="21" t="s">
        <v>145</v>
      </c>
      <c r="C420" s="20">
        <f t="shared" ref="C420:N420" si="143">C421+C422+C423</f>
        <v>0</v>
      </c>
      <c r="D420" s="20">
        <f t="shared" si="143"/>
        <v>0</v>
      </c>
      <c r="E420" s="20">
        <f t="shared" si="143"/>
        <v>0</v>
      </c>
      <c r="F420" s="20">
        <f t="shared" si="143"/>
        <v>0</v>
      </c>
      <c r="G420" s="20">
        <f t="shared" si="143"/>
        <v>0</v>
      </c>
      <c r="H420" s="20">
        <f t="shared" si="143"/>
        <v>0</v>
      </c>
      <c r="I420" s="20">
        <f t="shared" si="143"/>
        <v>0</v>
      </c>
      <c r="J420" s="20">
        <f t="shared" si="143"/>
        <v>0</v>
      </c>
      <c r="K420" s="20">
        <f t="shared" si="143"/>
        <v>0</v>
      </c>
      <c r="L420" s="20">
        <f t="shared" si="143"/>
        <v>0</v>
      </c>
      <c r="M420" s="20">
        <f t="shared" si="143"/>
        <v>0</v>
      </c>
      <c r="N420" s="20">
        <f t="shared" si="143"/>
        <v>0</v>
      </c>
      <c r="O420" s="19"/>
    </row>
    <row r="421" spans="1:15" hidden="1" x14ac:dyDescent="0.2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idden="1" x14ac:dyDescent="0.2">
      <c r="A424" s="22" t="s">
        <v>141</v>
      </c>
      <c r="B424" s="21" t="s">
        <v>140</v>
      </c>
      <c r="C424" s="20">
        <f t="shared" ref="C424:N424" si="144">C425+C426+C427</f>
        <v>0</v>
      </c>
      <c r="D424" s="20">
        <f t="shared" si="144"/>
        <v>0</v>
      </c>
      <c r="E424" s="20">
        <f t="shared" si="144"/>
        <v>0</v>
      </c>
      <c r="F424" s="20">
        <f t="shared" si="144"/>
        <v>0</v>
      </c>
      <c r="G424" s="20">
        <f t="shared" si="144"/>
        <v>0</v>
      </c>
      <c r="H424" s="20">
        <f t="shared" si="144"/>
        <v>0</v>
      </c>
      <c r="I424" s="20">
        <f t="shared" si="144"/>
        <v>0</v>
      </c>
      <c r="J424" s="20">
        <f t="shared" si="144"/>
        <v>0</v>
      </c>
      <c r="K424" s="20">
        <f t="shared" si="144"/>
        <v>0</v>
      </c>
      <c r="L424" s="20">
        <f t="shared" si="144"/>
        <v>0</v>
      </c>
      <c r="M424" s="20">
        <f t="shared" si="144"/>
        <v>0</v>
      </c>
      <c r="N424" s="20">
        <f t="shared" si="144"/>
        <v>0</v>
      </c>
      <c r="O424" s="19"/>
    </row>
    <row r="425" spans="1:15" hidden="1" x14ac:dyDescent="0.2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5.5" hidden="1" x14ac:dyDescent="0.2">
      <c r="A428" s="22" t="s">
        <v>136</v>
      </c>
      <c r="B428" s="21" t="s">
        <v>135</v>
      </c>
      <c r="C428" s="20">
        <f t="shared" ref="C428:N428" si="145">C429+C430+C431</f>
        <v>0</v>
      </c>
      <c r="D428" s="20">
        <f t="shared" si="145"/>
        <v>0</v>
      </c>
      <c r="E428" s="20">
        <f t="shared" si="145"/>
        <v>0</v>
      </c>
      <c r="F428" s="20">
        <f t="shared" si="145"/>
        <v>0</v>
      </c>
      <c r="G428" s="20">
        <f t="shared" si="145"/>
        <v>0</v>
      </c>
      <c r="H428" s="20">
        <f t="shared" si="145"/>
        <v>0</v>
      </c>
      <c r="I428" s="20">
        <f t="shared" si="145"/>
        <v>0</v>
      </c>
      <c r="J428" s="20">
        <f t="shared" si="145"/>
        <v>0</v>
      </c>
      <c r="K428" s="20">
        <f t="shared" si="145"/>
        <v>0</v>
      </c>
      <c r="L428" s="20">
        <f t="shared" si="145"/>
        <v>0</v>
      </c>
      <c r="M428" s="20">
        <f t="shared" si="145"/>
        <v>0</v>
      </c>
      <c r="N428" s="20">
        <f t="shared" si="145"/>
        <v>0</v>
      </c>
      <c r="O428" s="19"/>
    </row>
    <row r="429" spans="1:15" hidden="1" x14ac:dyDescent="0.2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5.5" hidden="1" x14ac:dyDescent="0.2">
      <c r="A432" s="22" t="s">
        <v>131</v>
      </c>
      <c r="B432" s="21" t="s">
        <v>130</v>
      </c>
      <c r="C432" s="20">
        <f t="shared" ref="C432:N432" si="146">C433+C434+C435</f>
        <v>0</v>
      </c>
      <c r="D432" s="20">
        <f t="shared" si="146"/>
        <v>0</v>
      </c>
      <c r="E432" s="20">
        <f t="shared" si="146"/>
        <v>0</v>
      </c>
      <c r="F432" s="20">
        <f t="shared" si="146"/>
        <v>0</v>
      </c>
      <c r="G432" s="20">
        <f t="shared" si="146"/>
        <v>0</v>
      </c>
      <c r="H432" s="20">
        <f t="shared" si="146"/>
        <v>0</v>
      </c>
      <c r="I432" s="20">
        <f t="shared" si="146"/>
        <v>0</v>
      </c>
      <c r="J432" s="20">
        <f t="shared" si="146"/>
        <v>0</v>
      </c>
      <c r="K432" s="20">
        <f t="shared" si="146"/>
        <v>0</v>
      </c>
      <c r="L432" s="20">
        <f t="shared" si="146"/>
        <v>0</v>
      </c>
      <c r="M432" s="20">
        <f t="shared" si="146"/>
        <v>0</v>
      </c>
      <c r="N432" s="20">
        <f t="shared" si="146"/>
        <v>0</v>
      </c>
      <c r="O432" s="19"/>
    </row>
    <row r="433" spans="1:15" hidden="1" x14ac:dyDescent="0.2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5.5" hidden="1" x14ac:dyDescent="0.2">
      <c r="A436" s="27" t="s">
        <v>126</v>
      </c>
      <c r="B436" s="26" t="s">
        <v>125</v>
      </c>
      <c r="C436" s="24">
        <f t="shared" ref="C436:N436" si="147">C437+C438+C439</f>
        <v>0</v>
      </c>
      <c r="D436" s="24">
        <f t="shared" si="147"/>
        <v>0</v>
      </c>
      <c r="E436" s="24">
        <f t="shared" si="147"/>
        <v>0</v>
      </c>
      <c r="F436" s="24">
        <f t="shared" si="147"/>
        <v>0</v>
      </c>
      <c r="G436" s="24">
        <f t="shared" si="147"/>
        <v>0</v>
      </c>
      <c r="H436" s="24">
        <f t="shared" si="147"/>
        <v>0</v>
      </c>
      <c r="I436" s="24">
        <f t="shared" si="147"/>
        <v>0</v>
      </c>
      <c r="J436" s="24">
        <f t="shared" si="147"/>
        <v>0</v>
      </c>
      <c r="K436" s="24">
        <f t="shared" si="147"/>
        <v>0</v>
      </c>
      <c r="L436" s="24">
        <f t="shared" si="147"/>
        <v>0</v>
      </c>
      <c r="M436" s="24">
        <f t="shared" si="147"/>
        <v>0</v>
      </c>
      <c r="N436" s="24">
        <f t="shared" si="147"/>
        <v>0</v>
      </c>
      <c r="O436" s="45"/>
    </row>
    <row r="437" spans="1:15" hidden="1" x14ac:dyDescent="0.2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idden="1" x14ac:dyDescent="0.2">
      <c r="A440" s="22" t="s">
        <v>121</v>
      </c>
      <c r="B440" s="21" t="s">
        <v>120</v>
      </c>
      <c r="C440" s="20">
        <f t="shared" ref="C440:N440" si="148">C441+C442+C443</f>
        <v>0</v>
      </c>
      <c r="D440" s="20">
        <f t="shared" si="148"/>
        <v>0</v>
      </c>
      <c r="E440" s="20">
        <f t="shared" si="148"/>
        <v>0</v>
      </c>
      <c r="F440" s="20">
        <f t="shared" si="148"/>
        <v>0</v>
      </c>
      <c r="G440" s="20">
        <f t="shared" si="148"/>
        <v>0</v>
      </c>
      <c r="H440" s="20">
        <f t="shared" si="148"/>
        <v>0</v>
      </c>
      <c r="I440" s="20">
        <f t="shared" si="148"/>
        <v>0</v>
      </c>
      <c r="J440" s="20">
        <f t="shared" si="148"/>
        <v>0</v>
      </c>
      <c r="K440" s="20">
        <f t="shared" si="148"/>
        <v>0</v>
      </c>
      <c r="L440" s="20">
        <f t="shared" si="148"/>
        <v>0</v>
      </c>
      <c r="M440" s="20">
        <f t="shared" si="148"/>
        <v>0</v>
      </c>
      <c r="N440" s="20">
        <f t="shared" si="148"/>
        <v>0</v>
      </c>
      <c r="O440" s="19"/>
    </row>
    <row r="441" spans="1:15" hidden="1" x14ac:dyDescent="0.2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5.5" hidden="1" x14ac:dyDescent="0.2">
      <c r="A444" s="22" t="s">
        <v>116</v>
      </c>
      <c r="B444" s="21" t="s">
        <v>115</v>
      </c>
      <c r="C444" s="20">
        <f t="shared" ref="C444:N444" si="149">C445+C446+C447</f>
        <v>0</v>
      </c>
      <c r="D444" s="20">
        <f t="shared" si="149"/>
        <v>0</v>
      </c>
      <c r="E444" s="20">
        <f t="shared" si="149"/>
        <v>0</v>
      </c>
      <c r="F444" s="20">
        <f t="shared" si="149"/>
        <v>0</v>
      </c>
      <c r="G444" s="20">
        <f t="shared" si="149"/>
        <v>0</v>
      </c>
      <c r="H444" s="20">
        <f t="shared" si="149"/>
        <v>0</v>
      </c>
      <c r="I444" s="20">
        <f t="shared" si="149"/>
        <v>0</v>
      </c>
      <c r="J444" s="20">
        <f t="shared" si="149"/>
        <v>0</v>
      </c>
      <c r="K444" s="20">
        <f t="shared" si="149"/>
        <v>0</v>
      </c>
      <c r="L444" s="20">
        <f t="shared" si="149"/>
        <v>0</v>
      </c>
      <c r="M444" s="20">
        <f t="shared" si="149"/>
        <v>0</v>
      </c>
      <c r="N444" s="20">
        <f t="shared" si="149"/>
        <v>0</v>
      </c>
      <c r="O444" s="19"/>
    </row>
    <row r="445" spans="1:15" hidden="1" x14ac:dyDescent="0.2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idden="1" x14ac:dyDescent="0.2">
      <c r="A448" s="22" t="s">
        <v>111</v>
      </c>
      <c r="B448" s="21" t="s">
        <v>110</v>
      </c>
      <c r="C448" s="20">
        <f t="shared" ref="C448:N448" si="150">C449+C450+C451</f>
        <v>0</v>
      </c>
      <c r="D448" s="20">
        <f t="shared" si="150"/>
        <v>0</v>
      </c>
      <c r="E448" s="20">
        <f t="shared" si="150"/>
        <v>0</v>
      </c>
      <c r="F448" s="20">
        <f t="shared" si="150"/>
        <v>0</v>
      </c>
      <c r="G448" s="20">
        <f t="shared" si="150"/>
        <v>0</v>
      </c>
      <c r="H448" s="20">
        <f t="shared" si="150"/>
        <v>0</v>
      </c>
      <c r="I448" s="20">
        <f t="shared" si="150"/>
        <v>0</v>
      </c>
      <c r="J448" s="20">
        <f t="shared" si="150"/>
        <v>0</v>
      </c>
      <c r="K448" s="20">
        <f t="shared" si="150"/>
        <v>0</v>
      </c>
      <c r="L448" s="20">
        <f t="shared" si="150"/>
        <v>0</v>
      </c>
      <c r="M448" s="20">
        <f t="shared" si="150"/>
        <v>0</v>
      </c>
      <c r="N448" s="20">
        <f t="shared" si="150"/>
        <v>0</v>
      </c>
      <c r="O448" s="19"/>
    </row>
    <row r="449" spans="1:25" hidden="1" x14ac:dyDescent="0.2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hidden="1" x14ac:dyDescent="0.2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5" hidden="1" x14ac:dyDescent="0.2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s="18" customFormat="1" hidden="1" x14ac:dyDescent="0.2">
      <c r="A452" s="22" t="s">
        <v>106</v>
      </c>
      <c r="B452" s="21" t="s">
        <v>105</v>
      </c>
      <c r="C452" s="20">
        <f t="shared" ref="C452:N452" si="151">C453+C454+C455</f>
        <v>0</v>
      </c>
      <c r="D452" s="20">
        <f t="shared" si="151"/>
        <v>0</v>
      </c>
      <c r="E452" s="20">
        <f t="shared" si="151"/>
        <v>0</v>
      </c>
      <c r="F452" s="20">
        <f t="shared" si="151"/>
        <v>0</v>
      </c>
      <c r="G452" s="20">
        <f t="shared" si="151"/>
        <v>0</v>
      </c>
      <c r="H452" s="20">
        <f t="shared" si="151"/>
        <v>0</v>
      </c>
      <c r="I452" s="20">
        <f t="shared" si="151"/>
        <v>0</v>
      </c>
      <c r="J452" s="20">
        <f t="shared" si="151"/>
        <v>0</v>
      </c>
      <c r="K452" s="20">
        <f t="shared" si="151"/>
        <v>0</v>
      </c>
      <c r="L452" s="20">
        <f t="shared" si="151"/>
        <v>0</v>
      </c>
      <c r="M452" s="20">
        <f t="shared" si="151"/>
        <v>0</v>
      </c>
      <c r="N452" s="20">
        <f t="shared" si="151"/>
        <v>0</v>
      </c>
      <c r="O452" s="19"/>
    </row>
    <row r="453" spans="1:25" hidden="1" x14ac:dyDescent="0.2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hidden="1" x14ac:dyDescent="0.2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5" hidden="1" x14ac:dyDescent="0.2">
      <c r="A455" s="17" t="s">
        <v>100</v>
      </c>
      <c r="B455" s="16" t="s">
        <v>99</v>
      </c>
      <c r="C455" s="15"/>
      <c r="D455" s="15"/>
      <c r="E455" s="15">
        <f>C455+D455</f>
        <v>0</v>
      </c>
      <c r="F455" s="15">
        <f>G455+H455+I455+J455</f>
        <v>0</v>
      </c>
      <c r="G455" s="15"/>
      <c r="H455" s="15"/>
      <c r="I455" s="15"/>
      <c r="J455" s="15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5" s="39" customFormat="1" ht="13.5" customHeight="1" x14ac:dyDescent="0.2">
      <c r="A456" s="254" t="s">
        <v>98</v>
      </c>
      <c r="B456" s="255" t="s">
        <v>97</v>
      </c>
      <c r="C456" s="256">
        <f t="shared" ref="C456:N456" si="152">C457+C458+C459+C460+C461+C462+C463+C464+C465+C466+C467+C468+C469+C470</f>
        <v>128</v>
      </c>
      <c r="D456" s="256">
        <f t="shared" si="152"/>
        <v>0</v>
      </c>
      <c r="E456" s="256">
        <f t="shared" si="152"/>
        <v>128</v>
      </c>
      <c r="F456" s="256">
        <f t="shared" si="152"/>
        <v>128</v>
      </c>
      <c r="G456" s="256">
        <f t="shared" si="152"/>
        <v>32</v>
      </c>
      <c r="H456" s="256">
        <f t="shared" si="152"/>
        <v>32</v>
      </c>
      <c r="I456" s="256">
        <f t="shared" si="152"/>
        <v>32</v>
      </c>
      <c r="J456" s="256">
        <f t="shared" si="152"/>
        <v>32</v>
      </c>
      <c r="K456" s="25">
        <f t="shared" si="152"/>
        <v>0</v>
      </c>
      <c r="L456" s="35">
        <f t="shared" si="152"/>
        <v>130</v>
      </c>
      <c r="M456" s="35">
        <f t="shared" si="152"/>
        <v>135</v>
      </c>
      <c r="N456" s="35">
        <f t="shared" si="152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  <c r="Y456" s="500"/>
    </row>
    <row r="457" spans="1:25" s="18" customFormat="1" hidden="1" x14ac:dyDescent="0.2">
      <c r="A457" s="34" t="s">
        <v>96</v>
      </c>
      <c r="B457" s="43" t="s">
        <v>95</v>
      </c>
      <c r="C457" s="24"/>
      <c r="D457" s="24"/>
      <c r="E457" s="42">
        <f t="shared" ref="E457:E473" si="153">C457+D457</f>
        <v>0</v>
      </c>
      <c r="F457" s="42">
        <f t="shared" ref="F457:F470" si="154">G457+H457+I457+J457</f>
        <v>0</v>
      </c>
      <c r="G457" s="42"/>
      <c r="H457" s="42"/>
      <c r="I457" s="42"/>
      <c r="J457" s="42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5" s="18" customFormat="1" hidden="1" x14ac:dyDescent="0.2">
      <c r="A458" s="22" t="s">
        <v>94</v>
      </c>
      <c r="B458" s="21" t="s">
        <v>93</v>
      </c>
      <c r="C458" s="20"/>
      <c r="D458" s="20"/>
      <c r="E458" s="20">
        <f t="shared" si="153"/>
        <v>0</v>
      </c>
      <c r="F458" s="20">
        <f t="shared" si="15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idden="1" x14ac:dyDescent="0.2">
      <c r="A459" s="22" t="s">
        <v>92</v>
      </c>
      <c r="B459" s="21" t="s">
        <v>91</v>
      </c>
      <c r="C459" s="20"/>
      <c r="D459" s="20"/>
      <c r="E459" s="20">
        <f t="shared" si="153"/>
        <v>0</v>
      </c>
      <c r="F459" s="20">
        <f t="shared" si="15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t="25.5" hidden="1" x14ac:dyDescent="0.2">
      <c r="A460" s="22" t="s">
        <v>90</v>
      </c>
      <c r="B460" s="21" t="s">
        <v>89</v>
      </c>
      <c r="C460" s="20"/>
      <c r="D460" s="20"/>
      <c r="E460" s="20">
        <f t="shared" si="153"/>
        <v>0</v>
      </c>
      <c r="F460" s="20">
        <f t="shared" si="15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88</v>
      </c>
      <c r="B461" s="21" t="s">
        <v>87</v>
      </c>
      <c r="C461" s="20"/>
      <c r="D461" s="20"/>
      <c r="E461" s="20">
        <f t="shared" si="153"/>
        <v>0</v>
      </c>
      <c r="F461" s="20">
        <f t="shared" si="15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idden="1" x14ac:dyDescent="0.2">
      <c r="A462" s="22" t="s">
        <v>86</v>
      </c>
      <c r="B462" s="21" t="s">
        <v>85</v>
      </c>
      <c r="C462" s="20"/>
      <c r="D462" s="20"/>
      <c r="E462" s="20">
        <f t="shared" si="153"/>
        <v>0</v>
      </c>
      <c r="F462" s="20">
        <f t="shared" si="15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idden="1" x14ac:dyDescent="0.2">
      <c r="A463" s="22" t="s">
        <v>84</v>
      </c>
      <c r="B463" s="21" t="s">
        <v>83</v>
      </c>
      <c r="C463" s="20"/>
      <c r="D463" s="20"/>
      <c r="E463" s="20">
        <f t="shared" si="153"/>
        <v>0</v>
      </c>
      <c r="F463" s="20">
        <f t="shared" si="15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5.5" hidden="1" x14ac:dyDescent="0.2">
      <c r="A464" s="22" t="s">
        <v>82</v>
      </c>
      <c r="B464" s="21" t="s">
        <v>81</v>
      </c>
      <c r="C464" s="20"/>
      <c r="D464" s="20"/>
      <c r="E464" s="20">
        <f t="shared" si="153"/>
        <v>0</v>
      </c>
      <c r="F464" s="20">
        <f t="shared" si="15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idden="1" x14ac:dyDescent="0.2">
      <c r="A465" s="22" t="s">
        <v>80</v>
      </c>
      <c r="B465" s="21" t="s">
        <v>79</v>
      </c>
      <c r="C465" s="20"/>
      <c r="D465" s="20"/>
      <c r="E465" s="20">
        <f t="shared" si="153"/>
        <v>0</v>
      </c>
      <c r="F465" s="20">
        <f t="shared" si="15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t="25.5" hidden="1" x14ac:dyDescent="0.2">
      <c r="A466" s="22" t="s">
        <v>78</v>
      </c>
      <c r="B466" s="21" t="s">
        <v>77</v>
      </c>
      <c r="C466" s="20"/>
      <c r="D466" s="20"/>
      <c r="E466" s="20">
        <f t="shared" si="153"/>
        <v>0</v>
      </c>
      <c r="F466" s="20">
        <f t="shared" si="15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idden="1" x14ac:dyDescent="0.2">
      <c r="A467" s="22" t="s">
        <v>76</v>
      </c>
      <c r="B467" s="21" t="s">
        <v>75</v>
      </c>
      <c r="C467" s="20"/>
      <c r="D467" s="20"/>
      <c r="E467" s="20">
        <f t="shared" si="153"/>
        <v>0</v>
      </c>
      <c r="F467" s="20">
        <f t="shared" si="154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hidden="1" x14ac:dyDescent="0.2">
      <c r="A468" s="22" t="s">
        <v>74</v>
      </c>
      <c r="B468" s="21" t="s">
        <v>73</v>
      </c>
      <c r="C468" s="20"/>
      <c r="D468" s="20"/>
      <c r="E468" s="20">
        <f t="shared" si="153"/>
        <v>0</v>
      </c>
      <c r="F468" s="20">
        <f t="shared" si="154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5" s="18" customFormat="1" hidden="1" x14ac:dyDescent="0.2">
      <c r="A469" s="22" t="s">
        <v>72</v>
      </c>
      <c r="B469" s="21" t="s">
        <v>71</v>
      </c>
      <c r="C469" s="20"/>
      <c r="D469" s="20"/>
      <c r="E469" s="20">
        <f t="shared" si="153"/>
        <v>0</v>
      </c>
      <c r="F469" s="20">
        <f t="shared" si="154"/>
        <v>0</v>
      </c>
      <c r="G469" s="20"/>
      <c r="H469" s="20"/>
      <c r="I469" s="20"/>
      <c r="J469" s="20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5" s="18" customFormat="1" x14ac:dyDescent="0.2">
      <c r="A470" s="139" t="s">
        <v>70</v>
      </c>
      <c r="B470" s="140" t="s">
        <v>69</v>
      </c>
      <c r="C470" s="141">
        <v>128</v>
      </c>
      <c r="D470" s="141">
        <v>0</v>
      </c>
      <c r="E470" s="141">
        <f t="shared" si="153"/>
        <v>128</v>
      </c>
      <c r="F470" s="141">
        <f t="shared" si="154"/>
        <v>128</v>
      </c>
      <c r="G470" s="141">
        <v>32</v>
      </c>
      <c r="H470" s="141">
        <v>32</v>
      </c>
      <c r="I470" s="141">
        <v>32</v>
      </c>
      <c r="J470" s="141">
        <v>32</v>
      </c>
      <c r="K470" s="2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  <c r="Y470" s="500"/>
    </row>
    <row r="471" spans="1:25" s="18" customFormat="1" ht="27" customHeight="1" x14ac:dyDescent="0.25">
      <c r="A471" s="438" t="s">
        <v>998</v>
      </c>
      <c r="B471" s="448">
        <v>60</v>
      </c>
      <c r="C471" s="439">
        <f>C472+C473</f>
        <v>1439.08</v>
      </c>
      <c r="D471" s="439">
        <f>D472+D473</f>
        <v>0</v>
      </c>
      <c r="E471" s="439">
        <f t="shared" si="153"/>
        <v>1439.08</v>
      </c>
      <c r="F471" s="439">
        <f>G471+H471+I471+J471</f>
        <v>1439.08</v>
      </c>
      <c r="G471" s="439">
        <f>G472+G473</f>
        <v>0</v>
      </c>
      <c r="H471" s="439">
        <f t="shared" ref="H471:J471" si="155">H472+H473</f>
        <v>1439.08</v>
      </c>
      <c r="I471" s="439">
        <f t="shared" si="155"/>
        <v>0</v>
      </c>
      <c r="J471" s="439">
        <f t="shared" si="155"/>
        <v>0</v>
      </c>
      <c r="K471" s="2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6">G471+H471</f>
        <v>1439.08</v>
      </c>
      <c r="Y471" s="503"/>
    </row>
    <row r="472" spans="1:25" s="18" customFormat="1" ht="15" x14ac:dyDescent="0.25">
      <c r="A472" s="441" t="s">
        <v>994</v>
      </c>
      <c r="B472" s="448" t="s">
        <v>1000</v>
      </c>
      <c r="C472" s="439">
        <v>1209.31</v>
      </c>
      <c r="D472" s="439"/>
      <c r="E472" s="439">
        <f t="shared" si="153"/>
        <v>1209.31</v>
      </c>
      <c r="F472" s="439">
        <f t="shared" ref="F472:F473" si="157">G472+H472+I472+J472</f>
        <v>1209.31</v>
      </c>
      <c r="G472" s="439">
        <v>0</v>
      </c>
      <c r="H472" s="439">
        <v>1209.31</v>
      </c>
      <c r="I472" s="439">
        <v>0</v>
      </c>
      <c r="J472" s="439">
        <v>0</v>
      </c>
      <c r="K472" s="2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6"/>
        <v>1209.31</v>
      </c>
      <c r="Y472" s="500"/>
    </row>
    <row r="473" spans="1:25" s="18" customFormat="1" ht="15" x14ac:dyDescent="0.25">
      <c r="A473" s="441" t="s">
        <v>996</v>
      </c>
      <c r="B473" s="448" t="s">
        <v>1001</v>
      </c>
      <c r="C473" s="439">
        <v>229.77</v>
      </c>
      <c r="D473" s="439"/>
      <c r="E473" s="439">
        <f t="shared" si="153"/>
        <v>229.77</v>
      </c>
      <c r="F473" s="439">
        <f t="shared" si="157"/>
        <v>229.77</v>
      </c>
      <c r="G473" s="439">
        <v>0</v>
      </c>
      <c r="H473" s="439">
        <v>229.77</v>
      </c>
      <c r="I473" s="439">
        <v>0</v>
      </c>
      <c r="J473" s="439">
        <v>0</v>
      </c>
      <c r="K473" s="2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6"/>
        <v>229.77</v>
      </c>
      <c r="Y473" s="500"/>
    </row>
    <row r="474" spans="1:25" s="39" customFormat="1" x14ac:dyDescent="0.2">
      <c r="A474" s="254" t="s">
        <v>68</v>
      </c>
      <c r="B474" s="255" t="s">
        <v>67</v>
      </c>
      <c r="C474" s="256">
        <f t="shared" ref="C474:N474" si="158">C475+C482+C485</f>
        <v>10</v>
      </c>
      <c r="D474" s="256">
        <f t="shared" si="158"/>
        <v>0</v>
      </c>
      <c r="E474" s="256">
        <f t="shared" si="158"/>
        <v>10</v>
      </c>
      <c r="F474" s="256">
        <f t="shared" si="158"/>
        <v>10</v>
      </c>
      <c r="G474" s="256">
        <f t="shared" si="158"/>
        <v>0</v>
      </c>
      <c r="H474" s="256">
        <f t="shared" si="158"/>
        <v>10</v>
      </c>
      <c r="I474" s="256">
        <f t="shared" si="158"/>
        <v>0</v>
      </c>
      <c r="J474" s="256">
        <f t="shared" si="158"/>
        <v>0</v>
      </c>
      <c r="K474" s="25">
        <f t="shared" si="158"/>
        <v>0</v>
      </c>
      <c r="L474" s="35">
        <f t="shared" si="158"/>
        <v>0</v>
      </c>
      <c r="M474" s="35">
        <f t="shared" si="158"/>
        <v>0</v>
      </c>
      <c r="N474" s="35">
        <f t="shared" si="158"/>
        <v>0</v>
      </c>
      <c r="O474" s="40"/>
      <c r="P474" s="417"/>
      <c r="Q474" s="245"/>
      <c r="R474" s="237"/>
      <c r="S474" s="237"/>
      <c r="T474" s="237"/>
      <c r="U474" s="501">
        <f t="shared" si="156"/>
        <v>10</v>
      </c>
      <c r="Y474" s="500"/>
    </row>
    <row r="475" spans="1:25" s="8" customFormat="1" x14ac:dyDescent="0.2">
      <c r="A475" s="254" t="s">
        <v>66</v>
      </c>
      <c r="B475" s="255" t="s">
        <v>65</v>
      </c>
      <c r="C475" s="256">
        <f t="shared" ref="C475:N475" si="159">C476+C481</f>
        <v>10</v>
      </c>
      <c r="D475" s="256">
        <f t="shared" si="159"/>
        <v>0</v>
      </c>
      <c r="E475" s="256">
        <f t="shared" si="159"/>
        <v>10</v>
      </c>
      <c r="F475" s="256">
        <f t="shared" si="159"/>
        <v>10</v>
      </c>
      <c r="G475" s="256">
        <f t="shared" si="159"/>
        <v>0</v>
      </c>
      <c r="H475" s="256">
        <f t="shared" si="159"/>
        <v>10</v>
      </c>
      <c r="I475" s="256">
        <f t="shared" si="159"/>
        <v>0</v>
      </c>
      <c r="J475" s="256">
        <f t="shared" si="159"/>
        <v>0</v>
      </c>
      <c r="K475" s="11">
        <f t="shared" si="159"/>
        <v>0</v>
      </c>
      <c r="L475" s="11">
        <f t="shared" si="159"/>
        <v>0</v>
      </c>
      <c r="M475" s="11">
        <f t="shared" si="159"/>
        <v>0</v>
      </c>
      <c r="N475" s="11">
        <f t="shared" si="159"/>
        <v>0</v>
      </c>
      <c r="O475" s="10"/>
      <c r="P475" s="417"/>
      <c r="Q475" s="244"/>
      <c r="R475" s="237"/>
      <c r="S475" s="237"/>
      <c r="T475" s="237"/>
      <c r="U475" s="501">
        <f t="shared" si="156"/>
        <v>10</v>
      </c>
      <c r="Y475" s="500"/>
    </row>
    <row r="476" spans="1:25" s="18" customFormat="1" x14ac:dyDescent="0.2">
      <c r="A476" s="139" t="s">
        <v>64</v>
      </c>
      <c r="B476" s="140" t="s">
        <v>63</v>
      </c>
      <c r="C476" s="141">
        <f t="shared" ref="C476:N476" si="160">C477+C478+C479+C480</f>
        <v>10</v>
      </c>
      <c r="D476" s="141">
        <f t="shared" si="160"/>
        <v>0</v>
      </c>
      <c r="E476" s="141">
        <f t="shared" si="160"/>
        <v>10</v>
      </c>
      <c r="F476" s="141">
        <f t="shared" si="160"/>
        <v>10</v>
      </c>
      <c r="G476" s="141">
        <f t="shared" si="160"/>
        <v>0</v>
      </c>
      <c r="H476" s="141">
        <f t="shared" si="160"/>
        <v>10</v>
      </c>
      <c r="I476" s="141">
        <f t="shared" si="160"/>
        <v>0</v>
      </c>
      <c r="J476" s="141">
        <f t="shared" si="160"/>
        <v>0</v>
      </c>
      <c r="K476" s="20">
        <f t="shared" si="160"/>
        <v>0</v>
      </c>
      <c r="L476" s="20">
        <f t="shared" si="160"/>
        <v>0</v>
      </c>
      <c r="M476" s="20">
        <f t="shared" si="160"/>
        <v>0</v>
      </c>
      <c r="N476" s="20">
        <f t="shared" si="160"/>
        <v>0</v>
      </c>
      <c r="O476" s="19"/>
      <c r="P476" s="417"/>
      <c r="Q476" s="244"/>
      <c r="R476" s="238"/>
      <c r="S476" s="238"/>
      <c r="T476" s="238"/>
      <c r="U476" s="501">
        <f t="shared" si="156"/>
        <v>10</v>
      </c>
      <c r="Y476" s="500"/>
    </row>
    <row r="477" spans="1:25" hidden="1" x14ac:dyDescent="0.2">
      <c r="A477" s="17" t="s">
        <v>62</v>
      </c>
      <c r="B477" s="16" t="s">
        <v>61</v>
      </c>
      <c r="C477" s="15"/>
      <c r="D477" s="15"/>
      <c r="E477" s="15">
        <f>C477+D477</f>
        <v>0</v>
      </c>
      <c r="F477" s="15">
        <f>G477+H477+I477+J477</f>
        <v>0</v>
      </c>
      <c r="G477" s="15"/>
      <c r="H477" s="15"/>
      <c r="I477" s="15"/>
      <c r="J477" s="15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s="31" customFormat="1" x14ac:dyDescent="0.2">
      <c r="A478" s="135" t="s">
        <v>60</v>
      </c>
      <c r="B478" s="136" t="s">
        <v>59</v>
      </c>
      <c r="C478" s="137">
        <v>10</v>
      </c>
      <c r="D478" s="231"/>
      <c r="E478" s="137">
        <f>C478+D478</f>
        <v>10</v>
      </c>
      <c r="F478" s="137">
        <f>G478+H478+I478+J478</f>
        <v>10</v>
      </c>
      <c r="G478" s="137">
        <v>0</v>
      </c>
      <c r="H478" s="137">
        <v>10</v>
      </c>
      <c r="I478" s="137">
        <v>0</v>
      </c>
      <c r="J478" s="137"/>
      <c r="K478" s="13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6"/>
        <v>10</v>
      </c>
      <c r="Y478" s="500"/>
    </row>
    <row r="479" spans="1:25" hidden="1" x14ac:dyDescent="0.2">
      <c r="A479" s="30" t="s">
        <v>58</v>
      </c>
      <c r="B479" s="29" t="s">
        <v>57</v>
      </c>
      <c r="C479" s="28"/>
      <c r="D479" s="28"/>
      <c r="E479" s="28">
        <f>C479+D479</f>
        <v>0</v>
      </c>
      <c r="F479" s="28">
        <f>G479+H479+I479+J479</f>
        <v>0</v>
      </c>
      <c r="G479" s="28"/>
      <c r="H479" s="28"/>
      <c r="I479" s="28"/>
      <c r="J479" s="28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5" hidden="1" x14ac:dyDescent="0.2">
      <c r="A480" s="30" t="s">
        <v>56</v>
      </c>
      <c r="B480" s="29" t="s">
        <v>55</v>
      </c>
      <c r="C480" s="28"/>
      <c r="D480" s="28"/>
      <c r="E480" s="28">
        <f>C480+D480</f>
        <v>0</v>
      </c>
      <c r="F480" s="28">
        <f>G480+H480+I480+J480</f>
        <v>0</v>
      </c>
      <c r="G480" s="28"/>
      <c r="H480" s="28"/>
      <c r="I480" s="28"/>
      <c r="J480" s="28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5" s="18" customFormat="1" ht="15.75" customHeight="1" x14ac:dyDescent="0.2">
      <c r="A481" s="139" t="s">
        <v>54</v>
      </c>
      <c r="B481" s="140" t="s">
        <v>53</v>
      </c>
      <c r="C481" s="141">
        <v>0</v>
      </c>
      <c r="D481" s="141">
        <v>0</v>
      </c>
      <c r="E481" s="256">
        <f>C481+D481</f>
        <v>0</v>
      </c>
      <c r="F481" s="256">
        <f>G481+H481+I481+J481</f>
        <v>0</v>
      </c>
      <c r="G481" s="141"/>
      <c r="H481" s="141"/>
      <c r="I481" s="141"/>
      <c r="J481" s="141"/>
      <c r="K481" s="2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  <c r="Y481" s="406"/>
    </row>
    <row r="482" spans="1:25" s="8" customFormat="1" ht="2.25" hidden="1" customHeight="1" x14ac:dyDescent="0.2">
      <c r="A482" s="14" t="s">
        <v>52</v>
      </c>
      <c r="B482" s="13" t="s">
        <v>51</v>
      </c>
      <c r="C482" s="11">
        <f t="shared" ref="C482:N483" si="161">C483</f>
        <v>0</v>
      </c>
      <c r="D482" s="11">
        <f t="shared" si="161"/>
        <v>0</v>
      </c>
      <c r="E482" s="11">
        <f t="shared" si="161"/>
        <v>0</v>
      </c>
      <c r="F482" s="11">
        <f t="shared" si="161"/>
        <v>0</v>
      </c>
      <c r="G482" s="11">
        <f t="shared" si="161"/>
        <v>0</v>
      </c>
      <c r="H482" s="11">
        <f t="shared" si="161"/>
        <v>0</v>
      </c>
      <c r="I482" s="11">
        <f t="shared" si="161"/>
        <v>0</v>
      </c>
      <c r="J482" s="11">
        <f t="shared" si="161"/>
        <v>0</v>
      </c>
      <c r="K482" s="11">
        <f t="shared" si="161"/>
        <v>0</v>
      </c>
      <c r="L482" s="11">
        <f t="shared" si="161"/>
        <v>0</v>
      </c>
      <c r="M482" s="11">
        <f t="shared" si="161"/>
        <v>0</v>
      </c>
      <c r="N482" s="11">
        <f t="shared" si="161"/>
        <v>0</v>
      </c>
      <c r="O482" s="10"/>
    </row>
    <row r="483" spans="1:25" s="18" customFormat="1" ht="12.75" hidden="1" customHeight="1" x14ac:dyDescent="0.2">
      <c r="A483" s="22" t="s">
        <v>50</v>
      </c>
      <c r="B483" s="21" t="s">
        <v>49</v>
      </c>
      <c r="C483" s="20">
        <f t="shared" si="161"/>
        <v>0</v>
      </c>
      <c r="D483" s="20">
        <f t="shared" si="161"/>
        <v>0</v>
      </c>
      <c r="E483" s="20">
        <f t="shared" si="161"/>
        <v>0</v>
      </c>
      <c r="F483" s="20">
        <f t="shared" si="161"/>
        <v>0</v>
      </c>
      <c r="G483" s="20">
        <f t="shared" si="161"/>
        <v>0</v>
      </c>
      <c r="H483" s="20">
        <f t="shared" si="161"/>
        <v>0</v>
      </c>
      <c r="I483" s="20">
        <f t="shared" si="161"/>
        <v>0</v>
      </c>
      <c r="J483" s="20">
        <f t="shared" si="161"/>
        <v>0</v>
      </c>
      <c r="K483" s="20">
        <f t="shared" si="161"/>
        <v>0</v>
      </c>
      <c r="L483" s="20">
        <f t="shared" si="161"/>
        <v>0</v>
      </c>
      <c r="M483" s="20">
        <f t="shared" si="161"/>
        <v>0</v>
      </c>
      <c r="N483" s="20">
        <f t="shared" si="161"/>
        <v>0</v>
      </c>
      <c r="O483" s="19"/>
    </row>
    <row r="484" spans="1:25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5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5" s="8" customFormat="1" ht="15" hidden="1" customHeight="1" x14ac:dyDescent="0.2">
      <c r="A486" s="14" t="s">
        <v>44</v>
      </c>
      <c r="B486" s="13" t="s">
        <v>43</v>
      </c>
      <c r="C486" s="11">
        <f t="shared" ref="C486:N486" si="162">C487+C490</f>
        <v>0</v>
      </c>
      <c r="D486" s="11">
        <f t="shared" si="162"/>
        <v>0</v>
      </c>
      <c r="E486" s="11">
        <f t="shared" si="162"/>
        <v>0</v>
      </c>
      <c r="F486" s="11">
        <f t="shared" si="162"/>
        <v>0</v>
      </c>
      <c r="G486" s="11">
        <f t="shared" si="162"/>
        <v>0</v>
      </c>
      <c r="H486" s="11">
        <f t="shared" si="162"/>
        <v>0</v>
      </c>
      <c r="I486" s="11">
        <f t="shared" si="162"/>
        <v>0</v>
      </c>
      <c r="J486" s="11">
        <f t="shared" si="162"/>
        <v>0</v>
      </c>
      <c r="K486" s="11">
        <f t="shared" si="162"/>
        <v>0</v>
      </c>
      <c r="L486" s="11">
        <f t="shared" si="162"/>
        <v>0</v>
      </c>
      <c r="M486" s="11">
        <f t="shared" si="162"/>
        <v>0</v>
      </c>
      <c r="N486" s="11">
        <f t="shared" si="162"/>
        <v>0</v>
      </c>
      <c r="O486" s="10"/>
    </row>
    <row r="487" spans="1:25" s="8" customFormat="1" ht="21.75" hidden="1" customHeight="1" x14ac:dyDescent="0.2">
      <c r="A487" s="14" t="s">
        <v>42</v>
      </c>
      <c r="B487" s="13" t="s">
        <v>41</v>
      </c>
      <c r="C487" s="11">
        <f t="shared" ref="C487:N487" si="163">C488+C489</f>
        <v>0</v>
      </c>
      <c r="D487" s="11">
        <f t="shared" si="163"/>
        <v>0</v>
      </c>
      <c r="E487" s="11">
        <f t="shared" si="163"/>
        <v>0</v>
      </c>
      <c r="F487" s="11">
        <f t="shared" si="163"/>
        <v>0</v>
      </c>
      <c r="G487" s="11">
        <f t="shared" si="163"/>
        <v>0</v>
      </c>
      <c r="H487" s="11">
        <f t="shared" si="163"/>
        <v>0</v>
      </c>
      <c r="I487" s="11">
        <f t="shared" si="163"/>
        <v>0</v>
      </c>
      <c r="J487" s="11">
        <f t="shared" si="163"/>
        <v>0</v>
      </c>
      <c r="K487" s="11">
        <f t="shared" si="163"/>
        <v>0</v>
      </c>
      <c r="L487" s="11">
        <f t="shared" si="163"/>
        <v>0</v>
      </c>
      <c r="M487" s="11">
        <f t="shared" si="163"/>
        <v>0</v>
      </c>
      <c r="N487" s="11">
        <f t="shared" si="163"/>
        <v>0</v>
      </c>
      <c r="O487" s="10"/>
    </row>
    <row r="488" spans="1:25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5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5" s="8" customFormat="1" ht="21.75" hidden="1" customHeight="1" x14ac:dyDescent="0.2">
      <c r="A490" s="23" t="s">
        <v>36</v>
      </c>
      <c r="B490" s="13" t="s">
        <v>35</v>
      </c>
      <c r="C490" s="11">
        <f t="shared" ref="C490:N490" si="164">C491+C496+C500</f>
        <v>0</v>
      </c>
      <c r="D490" s="11">
        <f t="shared" si="164"/>
        <v>0</v>
      </c>
      <c r="E490" s="11">
        <f t="shared" si="164"/>
        <v>0</v>
      </c>
      <c r="F490" s="11">
        <f t="shared" si="164"/>
        <v>0</v>
      </c>
      <c r="G490" s="11">
        <f t="shared" si="164"/>
        <v>0</v>
      </c>
      <c r="H490" s="11">
        <f t="shared" si="164"/>
        <v>0</v>
      </c>
      <c r="I490" s="11">
        <f t="shared" si="164"/>
        <v>0</v>
      </c>
      <c r="J490" s="11">
        <f t="shared" si="164"/>
        <v>0</v>
      </c>
      <c r="K490" s="11">
        <f t="shared" si="164"/>
        <v>0</v>
      </c>
      <c r="L490" s="11">
        <f t="shared" si="164"/>
        <v>0</v>
      </c>
      <c r="M490" s="11">
        <f t="shared" si="164"/>
        <v>0</v>
      </c>
      <c r="N490" s="11">
        <f t="shared" si="164"/>
        <v>0</v>
      </c>
      <c r="O490" s="10"/>
    </row>
    <row r="491" spans="1:25" s="18" customFormat="1" ht="18" hidden="1" customHeight="1" x14ac:dyDescent="0.2">
      <c r="A491" s="22" t="s">
        <v>34</v>
      </c>
      <c r="B491" s="21" t="s">
        <v>33</v>
      </c>
      <c r="C491" s="20">
        <f t="shared" ref="C491:N491" si="165">C492+C493+C494+C495</f>
        <v>0</v>
      </c>
      <c r="D491" s="20">
        <f t="shared" si="165"/>
        <v>0</v>
      </c>
      <c r="E491" s="20">
        <f t="shared" si="165"/>
        <v>0</v>
      </c>
      <c r="F491" s="20">
        <f t="shared" si="165"/>
        <v>0</v>
      </c>
      <c r="G491" s="20">
        <f t="shared" si="165"/>
        <v>0</v>
      </c>
      <c r="H491" s="20">
        <f t="shared" si="165"/>
        <v>0</v>
      </c>
      <c r="I491" s="20">
        <f t="shared" si="165"/>
        <v>0</v>
      </c>
      <c r="J491" s="20">
        <f t="shared" si="165"/>
        <v>0</v>
      </c>
      <c r="K491" s="20">
        <f t="shared" si="165"/>
        <v>0</v>
      </c>
      <c r="L491" s="20">
        <f t="shared" si="165"/>
        <v>0</v>
      </c>
      <c r="M491" s="20">
        <f t="shared" si="165"/>
        <v>0</v>
      </c>
      <c r="N491" s="20">
        <f t="shared" si="165"/>
        <v>0</v>
      </c>
      <c r="O491" s="19"/>
    </row>
    <row r="492" spans="1:25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5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5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5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5" s="18" customFormat="1" ht="16.5" hidden="1" customHeight="1" x14ac:dyDescent="0.2">
      <c r="A496" s="22" t="s">
        <v>24</v>
      </c>
      <c r="B496" s="21" t="s">
        <v>23</v>
      </c>
      <c r="C496" s="20">
        <f t="shared" ref="C496:N496" si="166">C497+C498+C499</f>
        <v>0</v>
      </c>
      <c r="D496" s="20">
        <f t="shared" si="166"/>
        <v>0</v>
      </c>
      <c r="E496" s="20">
        <f t="shared" si="166"/>
        <v>0</v>
      </c>
      <c r="F496" s="20">
        <f t="shared" si="166"/>
        <v>0</v>
      </c>
      <c r="G496" s="20">
        <f t="shared" si="166"/>
        <v>0</v>
      </c>
      <c r="H496" s="20">
        <f t="shared" si="166"/>
        <v>0</v>
      </c>
      <c r="I496" s="20">
        <f t="shared" si="166"/>
        <v>0</v>
      </c>
      <c r="J496" s="20">
        <f t="shared" si="166"/>
        <v>0</v>
      </c>
      <c r="K496" s="20">
        <f t="shared" si="166"/>
        <v>0</v>
      </c>
      <c r="L496" s="20">
        <f t="shared" si="166"/>
        <v>0</v>
      </c>
      <c r="M496" s="20">
        <f t="shared" si="166"/>
        <v>0</v>
      </c>
      <c r="N496" s="20">
        <f t="shared" si="166"/>
        <v>0</v>
      </c>
      <c r="O496" s="19"/>
    </row>
    <row r="497" spans="1:25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5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5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5" s="8" customFormat="1" ht="16.5" hidden="1" customHeight="1" x14ac:dyDescent="0.2">
      <c r="A501" s="14" t="s">
        <v>14</v>
      </c>
      <c r="B501" s="13" t="s">
        <v>13</v>
      </c>
      <c r="C501" s="11">
        <f t="shared" ref="C501:N501" si="167">C502</f>
        <v>0</v>
      </c>
      <c r="D501" s="11">
        <f t="shared" si="167"/>
        <v>0</v>
      </c>
      <c r="E501" s="11">
        <f t="shared" si="167"/>
        <v>0</v>
      </c>
      <c r="F501" s="11">
        <f t="shared" si="167"/>
        <v>0</v>
      </c>
      <c r="G501" s="11">
        <f t="shared" si="167"/>
        <v>0</v>
      </c>
      <c r="H501" s="11">
        <f t="shared" si="167"/>
        <v>0</v>
      </c>
      <c r="I501" s="11">
        <f t="shared" si="167"/>
        <v>0</v>
      </c>
      <c r="J501" s="11">
        <f t="shared" si="167"/>
        <v>0</v>
      </c>
      <c r="K501" s="11">
        <f t="shared" si="167"/>
        <v>0</v>
      </c>
      <c r="L501" s="11">
        <f t="shared" si="167"/>
        <v>0</v>
      </c>
      <c r="M501" s="11">
        <f t="shared" si="167"/>
        <v>0</v>
      </c>
      <c r="N501" s="11">
        <f t="shared" si="167"/>
        <v>0</v>
      </c>
      <c r="O501" s="10"/>
    </row>
    <row r="502" spans="1:25" s="18" customFormat="1" ht="10.5" hidden="1" customHeight="1" x14ac:dyDescent="0.2">
      <c r="A502" s="22" t="s">
        <v>12</v>
      </c>
      <c r="B502" s="21" t="s">
        <v>11</v>
      </c>
      <c r="C502" s="20">
        <f t="shared" ref="C502:N502" si="168">C503+C504+C505</f>
        <v>0</v>
      </c>
      <c r="D502" s="20">
        <f t="shared" si="168"/>
        <v>0</v>
      </c>
      <c r="E502" s="20">
        <f t="shared" si="168"/>
        <v>0</v>
      </c>
      <c r="F502" s="20">
        <f t="shared" si="168"/>
        <v>0</v>
      </c>
      <c r="G502" s="20">
        <f t="shared" si="168"/>
        <v>0</v>
      </c>
      <c r="H502" s="20">
        <f t="shared" si="168"/>
        <v>0</v>
      </c>
      <c r="I502" s="20">
        <f t="shared" si="168"/>
        <v>0</v>
      </c>
      <c r="J502" s="20">
        <f t="shared" si="168"/>
        <v>0</v>
      </c>
      <c r="K502" s="20">
        <f t="shared" si="168"/>
        <v>0</v>
      </c>
      <c r="L502" s="20">
        <f t="shared" si="168"/>
        <v>0</v>
      </c>
      <c r="M502" s="20">
        <f t="shared" si="168"/>
        <v>0</v>
      </c>
      <c r="N502" s="20">
        <f t="shared" si="168"/>
        <v>0</v>
      </c>
      <c r="O502" s="19"/>
    </row>
    <row r="503" spans="1:25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5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5" ht="13.5" hidden="1" customHeight="1" x14ac:dyDescent="0.2">
      <c r="A505" s="17" t="s">
        <v>6</v>
      </c>
      <c r="B505" s="16" t="s">
        <v>5</v>
      </c>
      <c r="C505" s="15"/>
      <c r="D505" s="15"/>
      <c r="E505" s="15">
        <f>C505+D505</f>
        <v>0</v>
      </c>
      <c r="F505" s="15">
        <f>G505+H505+I505+J505</f>
        <v>0</v>
      </c>
      <c r="G505" s="15"/>
      <c r="H505" s="15"/>
      <c r="I505" s="15"/>
      <c r="J505" s="15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5" s="8" customFormat="1" x14ac:dyDescent="0.2">
      <c r="A506" s="383" t="s">
        <v>4</v>
      </c>
      <c r="B506" s="384" t="s">
        <v>3</v>
      </c>
      <c r="C506" s="385">
        <f t="shared" ref="C506:K506" si="169">C13-C203</f>
        <v>-482</v>
      </c>
      <c r="D506" s="385">
        <f t="shared" si="169"/>
        <v>0</v>
      </c>
      <c r="E506" s="385">
        <f t="shared" si="169"/>
        <v>-482</v>
      </c>
      <c r="F506" s="385">
        <f t="shared" si="169"/>
        <v>-482</v>
      </c>
      <c r="G506" s="256">
        <f t="shared" si="169"/>
        <v>-128</v>
      </c>
      <c r="H506" s="256">
        <f t="shared" si="169"/>
        <v>-262</v>
      </c>
      <c r="I506" s="256">
        <f t="shared" si="169"/>
        <v>-39</v>
      </c>
      <c r="J506" s="256">
        <f t="shared" si="169"/>
        <v>-53</v>
      </c>
      <c r="K506" s="11">
        <f t="shared" si="169"/>
        <v>-75</v>
      </c>
      <c r="L506" s="11">
        <v>0</v>
      </c>
      <c r="M506" s="11">
        <f>M13-M203</f>
        <v>0</v>
      </c>
      <c r="N506" s="11">
        <f>N13-N203</f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  <c r="Y506" s="397"/>
    </row>
    <row r="507" spans="1:25" x14ac:dyDescent="0.2">
      <c r="A507" s="7" t="s">
        <v>2</v>
      </c>
      <c r="Q507" s="239"/>
      <c r="R507" s="239"/>
      <c r="S507" s="239"/>
    </row>
    <row r="508" spans="1:25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5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5" x14ac:dyDescent="0.2">
      <c r="F510" s="229"/>
      <c r="I510" s="1068"/>
      <c r="J510" s="1068"/>
      <c r="K510" s="1068"/>
      <c r="L510" s="1068"/>
      <c r="M510" s="1068"/>
    </row>
    <row r="511" spans="1:25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8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A511"/>
  <sheetViews>
    <sheetView zoomScale="98" zoomScaleNormal="98" workbookViewId="0">
      <pane ySplit="12" topLeftCell="A13" activePane="bottomLeft" state="frozen"/>
      <selection pane="bottomLeft" sqref="A1:N509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10.28515625" style="3" customWidth="1"/>
    <col min="4" max="4" width="6.85546875" style="3" customWidth="1"/>
    <col min="5" max="5" width="10.42578125" style="3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9.5703125" style="3" customWidth="1"/>
    <col min="11" max="12" width="0.140625" style="3" hidden="1" customWidth="1"/>
    <col min="13" max="13" width="20.140625" style="3" hidden="1" customWidth="1"/>
    <col min="14" max="14" width="17" style="3" hidden="1" customWidth="1"/>
    <col min="15" max="15" width="19.5703125" style="2" hidden="1" customWidth="1"/>
    <col min="16" max="16" width="14" style="1" hidden="1" customWidth="1"/>
    <col min="17" max="17" width="16.5703125" style="1" hidden="1" customWidth="1"/>
    <col min="18" max="18" width="11.85546875" style="1" hidden="1" customWidth="1"/>
    <col min="19" max="19" width="14.85546875" style="1" hidden="1" customWidth="1"/>
    <col min="20" max="20" width="8.5703125" style="1" hidden="1" customWidth="1"/>
    <col min="21" max="22" width="9.140625" style="1" hidden="1" customWidth="1"/>
    <col min="23" max="23" width="0.28515625" style="1" hidden="1" customWidth="1"/>
    <col min="24" max="24" width="9.140625" style="1" hidden="1" customWidth="1"/>
    <col min="25" max="25" width="2.28515625" style="1" hidden="1" customWidth="1"/>
    <col min="26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1013</v>
      </c>
      <c r="C2" s="1068" t="s">
        <v>856</v>
      </c>
      <c r="D2" s="1068"/>
      <c r="E2" s="1068"/>
      <c r="F2" s="93" t="s">
        <v>856</v>
      </c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508"/>
      <c r="H3" s="1068" t="s">
        <v>1007</v>
      </c>
      <c r="I3" s="1068"/>
      <c r="J3" s="1068"/>
      <c r="L3" s="508"/>
      <c r="M3" s="508"/>
      <c r="N3" s="508"/>
      <c r="Q3" s="286"/>
    </row>
    <row r="4" spans="1:27" x14ac:dyDescent="0.2">
      <c r="A4" s="96" t="s">
        <v>958</v>
      </c>
      <c r="B4" s="142" t="s">
        <v>958</v>
      </c>
      <c r="G4" s="508"/>
      <c r="H4" s="508"/>
      <c r="I4" s="508"/>
      <c r="J4" s="93"/>
      <c r="L4" s="508"/>
      <c r="M4" s="508"/>
      <c r="N4" s="508"/>
      <c r="Q4" s="286"/>
      <c r="S4" s="1" t="s">
        <v>958</v>
      </c>
    </row>
    <row r="5" spans="1:27" x14ac:dyDescent="0.2">
      <c r="A5" s="96"/>
      <c r="G5" s="508"/>
      <c r="H5" s="508"/>
      <c r="I5" s="508"/>
      <c r="J5" s="93"/>
      <c r="L5" s="508"/>
      <c r="M5" s="508"/>
      <c r="N5" s="508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7" s="8" customFormat="1" x14ac:dyDescent="0.2">
      <c r="A9" s="95" t="s">
        <v>1014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7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7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  <c r="Y11" s="397"/>
      <c r="Z11" s="369" t="s">
        <v>847</v>
      </c>
      <c r="AA11" s="369" t="s">
        <v>846</v>
      </c>
    </row>
    <row r="12" spans="1:27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509">
        <v>8</v>
      </c>
      <c r="S12" s="509">
        <v>9</v>
      </c>
      <c r="T12" s="509">
        <v>10</v>
      </c>
      <c r="Y12" s="397"/>
    </row>
    <row r="13" spans="1:27" s="8" customFormat="1" x14ac:dyDescent="0.2">
      <c r="A13" s="89" t="s">
        <v>843</v>
      </c>
      <c r="B13" s="88" t="s">
        <v>842</v>
      </c>
      <c r="C13" s="454">
        <f t="shared" ref="C13:X13" si="0">C14+C63+C67+C77+C105+C167</f>
        <v>17226.080000000002</v>
      </c>
      <c r="D13" s="454">
        <f t="shared" si="0"/>
        <v>466</v>
      </c>
      <c r="E13" s="454">
        <f t="shared" si="0"/>
        <v>17692.080000000002</v>
      </c>
      <c r="F13" s="454">
        <f t="shared" si="0"/>
        <v>17692.080000000002</v>
      </c>
      <c r="G13" s="454">
        <f t="shared" si="0"/>
        <v>3931</v>
      </c>
      <c r="H13" s="454">
        <f t="shared" si="0"/>
        <v>5360.08</v>
      </c>
      <c r="I13" s="454">
        <f t="shared" si="0"/>
        <v>4161</v>
      </c>
      <c r="J13" s="86">
        <f t="shared" si="0"/>
        <v>4240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86">
        <f t="shared" si="0"/>
        <v>0</v>
      </c>
      <c r="P13" s="86">
        <f t="shared" si="0"/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  <c r="U13" s="86">
        <f t="shared" si="0"/>
        <v>9291.08</v>
      </c>
      <c r="V13" s="86">
        <f t="shared" si="0"/>
        <v>0</v>
      </c>
      <c r="W13" s="86">
        <f t="shared" si="0"/>
        <v>0</v>
      </c>
      <c r="X13" s="414">
        <f t="shared" si="0"/>
        <v>0</v>
      </c>
      <c r="Y13" s="86"/>
      <c r="Z13" s="529">
        <f>Z103</f>
        <v>140</v>
      </c>
      <c r="AA13" s="517">
        <f>AA43</f>
        <v>266</v>
      </c>
    </row>
    <row r="14" spans="1:27" s="8" customFormat="1" x14ac:dyDescent="0.2">
      <c r="A14" s="69" t="s">
        <v>841</v>
      </c>
      <c r="B14" s="68" t="s">
        <v>840</v>
      </c>
      <c r="C14" s="426">
        <f t="shared" ref="C14:N14" si="1">C15+C20</f>
        <v>5235</v>
      </c>
      <c r="D14" s="426">
        <f t="shared" si="1"/>
        <v>326</v>
      </c>
      <c r="E14" s="426">
        <f t="shared" si="1"/>
        <v>5561</v>
      </c>
      <c r="F14" s="426">
        <f t="shared" si="1"/>
        <v>5561</v>
      </c>
      <c r="G14" s="426">
        <f t="shared" si="1"/>
        <v>1595</v>
      </c>
      <c r="H14" s="426">
        <f t="shared" si="1"/>
        <v>1385</v>
      </c>
      <c r="I14" s="426">
        <f t="shared" si="1"/>
        <v>1525</v>
      </c>
      <c r="J14" s="67">
        <f t="shared" si="1"/>
        <v>1056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  <c r="Y14" s="397"/>
    </row>
    <row r="15" spans="1:27" s="8" customFormat="1" x14ac:dyDescent="0.2">
      <c r="A15" s="69" t="s">
        <v>839</v>
      </c>
      <c r="B15" s="68" t="s">
        <v>838</v>
      </c>
      <c r="C15" s="426">
        <f t="shared" ref="C15:N16" si="3">C16</f>
        <v>0</v>
      </c>
      <c r="D15" s="426">
        <f t="shared" si="3"/>
        <v>0</v>
      </c>
      <c r="E15" s="426">
        <f t="shared" si="3"/>
        <v>0</v>
      </c>
      <c r="F15" s="426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  <c r="Y15" s="397"/>
    </row>
    <row r="16" spans="1:27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  <c r="Y16" s="397"/>
    </row>
    <row r="17" spans="1:25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5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5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5" s="8" customFormat="1" hidden="1" x14ac:dyDescent="0.2">
      <c r="A20" s="69" t="s">
        <v>829</v>
      </c>
      <c r="B20" s="68" t="s">
        <v>828</v>
      </c>
      <c r="C20" s="67">
        <f t="shared" ref="C20:N20" si="5">C21+C32</f>
        <v>5235</v>
      </c>
      <c r="D20" s="67">
        <f t="shared" si="5"/>
        <v>326</v>
      </c>
      <c r="E20" s="67">
        <f t="shared" si="5"/>
        <v>5561</v>
      </c>
      <c r="F20" s="67">
        <f t="shared" si="5"/>
        <v>5561</v>
      </c>
      <c r="G20" s="67">
        <f t="shared" si="5"/>
        <v>1595</v>
      </c>
      <c r="H20" s="67">
        <f t="shared" si="5"/>
        <v>1385</v>
      </c>
      <c r="I20" s="67">
        <f t="shared" si="5"/>
        <v>1525</v>
      </c>
      <c r="J20" s="67">
        <f t="shared" si="5"/>
        <v>1056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5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  <c r="Y21" s="397"/>
    </row>
    <row r="22" spans="1:25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  <c r="Y22" s="397"/>
    </row>
    <row r="23" spans="1:25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  <c r="Y23" s="406"/>
    </row>
    <row r="24" spans="1:25" x14ac:dyDescent="0.2">
      <c r="A24" s="61" t="s">
        <v>821</v>
      </c>
      <c r="B24" s="445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  <c r="Y24" s="399"/>
    </row>
    <row r="25" spans="1:25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5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5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5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5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5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5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5" s="8" customFormat="1" x14ac:dyDescent="0.2">
      <c r="A32" s="69" t="s">
        <v>805</v>
      </c>
      <c r="B32" s="68" t="s">
        <v>804</v>
      </c>
      <c r="C32" s="67">
        <f t="shared" ref="C32:N32" si="12">C33+C48+C50+C52+C58</f>
        <v>5235</v>
      </c>
      <c r="D32" s="426">
        <f t="shared" si="12"/>
        <v>326</v>
      </c>
      <c r="E32" s="67">
        <f t="shared" si="12"/>
        <v>5561</v>
      </c>
      <c r="F32" s="67">
        <f t="shared" si="12"/>
        <v>5561</v>
      </c>
      <c r="G32" s="82">
        <f t="shared" si="12"/>
        <v>1595</v>
      </c>
      <c r="H32" s="67">
        <f t="shared" si="12"/>
        <v>1385</v>
      </c>
      <c r="I32" s="67">
        <f t="shared" si="12"/>
        <v>1525</v>
      </c>
      <c r="J32" s="67">
        <f t="shared" si="12"/>
        <v>1056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" si="13">Q32+R32+S32+T32</f>
        <v>0</v>
      </c>
      <c r="Q32" s="395"/>
      <c r="R32" s="395"/>
      <c r="S32" s="395"/>
      <c r="T32" s="475"/>
      <c r="U32" s="397"/>
      <c r="Y32" s="397"/>
    </row>
    <row r="33" spans="1:27" s="8" customFormat="1" ht="15.75" customHeight="1" x14ac:dyDescent="0.2">
      <c r="A33" s="69" t="s">
        <v>803</v>
      </c>
      <c r="B33" s="247" t="s">
        <v>802</v>
      </c>
      <c r="C33" s="226">
        <f t="shared" ref="C33:X33" si="14">C34+C35+C36+C37+C38+C39+C40+C41+C42+C43+C44+C45+C46+C47</f>
        <v>5235</v>
      </c>
      <c r="D33" s="227">
        <f t="shared" si="14"/>
        <v>326</v>
      </c>
      <c r="E33" s="226">
        <f t="shared" si="14"/>
        <v>5561</v>
      </c>
      <c r="F33" s="226">
        <f t="shared" si="14"/>
        <v>5561</v>
      </c>
      <c r="G33" s="276">
        <f t="shared" si="14"/>
        <v>1595</v>
      </c>
      <c r="H33" s="226">
        <f t="shared" si="14"/>
        <v>1385</v>
      </c>
      <c r="I33" s="226">
        <f t="shared" si="14"/>
        <v>1525</v>
      </c>
      <c r="J33" s="227">
        <f t="shared" si="14"/>
        <v>1056</v>
      </c>
      <c r="K33" s="227">
        <f t="shared" si="14"/>
        <v>0</v>
      </c>
      <c r="L33" s="227">
        <f t="shared" si="14"/>
        <v>6040</v>
      </c>
      <c r="M33" s="227">
        <f t="shared" si="14"/>
        <v>6005</v>
      </c>
      <c r="N33" s="227">
        <f t="shared" si="14"/>
        <v>5970</v>
      </c>
      <c r="O33" s="227">
        <f t="shared" si="14"/>
        <v>14</v>
      </c>
      <c r="P33" s="227">
        <f t="shared" si="14"/>
        <v>0</v>
      </c>
      <c r="Q33" s="227">
        <f t="shared" si="14"/>
        <v>0</v>
      </c>
      <c r="R33" s="227">
        <f t="shared" si="14"/>
        <v>0</v>
      </c>
      <c r="S33" s="227">
        <f t="shared" si="14"/>
        <v>0</v>
      </c>
      <c r="T33" s="227">
        <f t="shared" si="14"/>
        <v>5587</v>
      </c>
      <c r="U33" s="227">
        <f t="shared" si="14"/>
        <v>2314</v>
      </c>
      <c r="V33" s="227">
        <f t="shared" si="14"/>
        <v>0</v>
      </c>
      <c r="W33" s="227">
        <f t="shared" si="14"/>
        <v>0</v>
      </c>
      <c r="X33" s="519" t="e">
        <f t="shared" si="14"/>
        <v>#VALUE!</v>
      </c>
      <c r="Y33" s="227"/>
    </row>
    <row r="34" spans="1:27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7" s="31" customFormat="1" x14ac:dyDescent="0.2">
      <c r="A35" s="246" t="s">
        <v>799</v>
      </c>
      <c r="B35" s="247" t="s">
        <v>798</v>
      </c>
      <c r="C35" s="110">
        <v>107</v>
      </c>
      <c r="D35" s="235"/>
      <c r="E35" s="110">
        <f t="shared" si="15"/>
        <v>107</v>
      </c>
      <c r="F35" s="226">
        <f t="shared" si="16"/>
        <v>107</v>
      </c>
      <c r="G35" s="252">
        <v>25</v>
      </c>
      <c r="H35" s="252">
        <v>35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  <c r="Y35" s="500"/>
    </row>
    <row r="36" spans="1:27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7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7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7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7" s="31" customFormat="1" x14ac:dyDescent="0.2">
      <c r="A43" s="280" t="s">
        <v>783</v>
      </c>
      <c r="B43" s="281" t="s">
        <v>782</v>
      </c>
      <c r="C43" s="282">
        <v>4088</v>
      </c>
      <c r="D43" s="313">
        <v>326</v>
      </c>
      <c r="E43" s="282">
        <f t="shared" si="15"/>
        <v>4414</v>
      </c>
      <c r="F43" s="283">
        <f t="shared" si="16"/>
        <v>4414</v>
      </c>
      <c r="G43" s="513">
        <v>1200</v>
      </c>
      <c r="H43" s="513">
        <v>1000</v>
      </c>
      <c r="I43" s="313">
        <v>1180</v>
      </c>
      <c r="J43" s="313">
        <v>1034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  <c r="Y43" s="500"/>
      <c r="Z43" s="530">
        <v>60</v>
      </c>
      <c r="AA43" s="428">
        <v>266</v>
      </c>
    </row>
    <row r="44" spans="1:27" s="31" customFormat="1" x14ac:dyDescent="0.2">
      <c r="A44" s="108" t="s">
        <v>1003</v>
      </c>
      <c r="B44" s="251" t="s">
        <v>780</v>
      </c>
      <c r="C44" s="110">
        <v>1040</v>
      </c>
      <c r="D44" s="235"/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  <c r="Y44" s="500"/>
    </row>
    <row r="45" spans="1:27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7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  <c r="Y47" s="233"/>
    </row>
    <row r="48" spans="1:27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5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5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5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5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5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5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5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5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5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5" s="8" customFormat="1" ht="11.2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  <c r="Y58" s="397"/>
    </row>
    <row r="59" spans="1:25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5" s="31" customFormat="1" ht="10.5" customHeight="1" x14ac:dyDescent="0.2">
      <c r="A60" s="250" t="s">
        <v>749</v>
      </c>
      <c r="B60" s="251" t="s">
        <v>748</v>
      </c>
      <c r="C60" s="228">
        <v>-10</v>
      </c>
      <c r="D60" s="228"/>
      <c r="E60" s="227">
        <f>C60+D60</f>
        <v>-10</v>
      </c>
      <c r="F60" s="227">
        <f>G60+H60+I60+J60</f>
        <v>-10</v>
      </c>
      <c r="G60" s="228">
        <v>0</v>
      </c>
      <c r="H60" s="228">
        <v>-10</v>
      </c>
      <c r="I60" s="227">
        <v>0</v>
      </c>
      <c r="J60" s="227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  <c r="Y60" s="500"/>
    </row>
    <row r="61" spans="1:25" s="31" customFormat="1" ht="11.25" customHeight="1" x14ac:dyDescent="0.2">
      <c r="A61" s="250" t="s">
        <v>747</v>
      </c>
      <c r="B61" s="251" t="s">
        <v>746</v>
      </c>
      <c r="C61" s="228">
        <v>10</v>
      </c>
      <c r="D61" s="228"/>
      <c r="E61" s="227">
        <f>C61+D61</f>
        <v>10</v>
      </c>
      <c r="F61" s="227">
        <f>G61+H61+I61+J61</f>
        <v>10</v>
      </c>
      <c r="G61" s="228">
        <v>0</v>
      </c>
      <c r="H61" s="228">
        <v>10</v>
      </c>
      <c r="I61" s="227">
        <v>0</v>
      </c>
      <c r="J61" s="227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  <c r="Y61" s="500"/>
    </row>
    <row r="62" spans="1:25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5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5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5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5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5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5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5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5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5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5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5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5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  <c r="Y74" s="399"/>
    </row>
    <row r="75" spans="1:25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5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5" s="39" customFormat="1" x14ac:dyDescent="0.2">
      <c r="A77" s="246" t="s">
        <v>715</v>
      </c>
      <c r="B77" s="247" t="s">
        <v>714</v>
      </c>
      <c r="C77" s="226">
        <f t="shared" ref="C77:N77" si="30">C78</f>
        <v>11991.08</v>
      </c>
      <c r="D77" s="226">
        <f t="shared" si="30"/>
        <v>140</v>
      </c>
      <c r="E77" s="226">
        <f t="shared" si="30"/>
        <v>12131.08</v>
      </c>
      <c r="F77" s="227">
        <f t="shared" si="30"/>
        <v>12131.08</v>
      </c>
      <c r="G77" s="253">
        <f t="shared" si="30"/>
        <v>2336</v>
      </c>
      <c r="H77" s="253">
        <f t="shared" si="30"/>
        <v>3975.08</v>
      </c>
      <c r="I77" s="253">
        <f t="shared" si="30"/>
        <v>2636</v>
      </c>
      <c r="J77" s="253">
        <f t="shared" si="30"/>
        <v>3184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6311.08</v>
      </c>
      <c r="Y77" s="396"/>
    </row>
    <row r="78" spans="1:25" s="39" customFormat="1" x14ac:dyDescent="0.2">
      <c r="A78" s="246" t="s">
        <v>713</v>
      </c>
      <c r="B78" s="247" t="s">
        <v>712</v>
      </c>
      <c r="C78" s="226">
        <f>C79+C84+C88</f>
        <v>11991.08</v>
      </c>
      <c r="D78" s="226">
        <f t="shared" ref="D78:J78" si="32">D79+D84+D88</f>
        <v>140</v>
      </c>
      <c r="E78" s="226">
        <f t="shared" si="32"/>
        <v>12131.08</v>
      </c>
      <c r="F78" s="226">
        <f t="shared" si="32"/>
        <v>12131.08</v>
      </c>
      <c r="G78" s="226">
        <f t="shared" si="32"/>
        <v>2336</v>
      </c>
      <c r="H78" s="226">
        <f t="shared" si="32"/>
        <v>3975.08</v>
      </c>
      <c r="I78" s="226">
        <f t="shared" si="32"/>
        <v>2636</v>
      </c>
      <c r="J78" s="226">
        <f t="shared" si="32"/>
        <v>3184</v>
      </c>
      <c r="K78" s="77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  <c r="Y78" s="396"/>
    </row>
    <row r="79" spans="1:25" s="8" customFormat="1" x14ac:dyDescent="0.2">
      <c r="A79" s="246" t="s">
        <v>711</v>
      </c>
      <c r="B79" s="247" t="s">
        <v>710</v>
      </c>
      <c r="C79" s="226">
        <f>C83</f>
        <v>0</v>
      </c>
      <c r="D79" s="226">
        <f t="shared" ref="D79:J79" si="34">D83</f>
        <v>0</v>
      </c>
      <c r="E79" s="226">
        <f t="shared" si="34"/>
        <v>0</v>
      </c>
      <c r="F79" s="226">
        <f t="shared" si="34"/>
        <v>0</v>
      </c>
      <c r="G79" s="226">
        <f t="shared" si="34"/>
        <v>0</v>
      </c>
      <c r="H79" s="226">
        <f t="shared" si="34"/>
        <v>0</v>
      </c>
      <c r="I79" s="226">
        <f t="shared" si="34"/>
        <v>0</v>
      </c>
      <c r="J79" s="226">
        <f t="shared" si="34"/>
        <v>0</v>
      </c>
      <c r="K79" s="67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  <c r="Y79" s="397"/>
    </row>
    <row r="80" spans="1:25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5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5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5" x14ac:dyDescent="0.2">
      <c r="A83" s="108" t="s">
        <v>703</v>
      </c>
      <c r="B83" s="109" t="s">
        <v>702</v>
      </c>
      <c r="C83" s="227">
        <v>0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>
        <v>0</v>
      </c>
      <c r="J83" s="252">
        <v>0</v>
      </c>
      <c r="K83" s="59"/>
      <c r="L83" s="59"/>
      <c r="M83" s="59"/>
      <c r="N83" s="59"/>
      <c r="O83" s="3"/>
      <c r="U83" s="493"/>
      <c r="Y83" s="399"/>
    </row>
    <row r="84" spans="1:25" ht="15" x14ac:dyDescent="0.25">
      <c r="A84" s="437" t="s">
        <v>993</v>
      </c>
      <c r="B84" s="449">
        <v>42.88</v>
      </c>
      <c r="C84" s="439">
        <v>1439.08</v>
      </c>
      <c r="D84" s="439"/>
      <c r="E84" s="439">
        <f t="shared" ref="E84:E86" si="36">C84+D84</f>
        <v>1439.08</v>
      </c>
      <c r="F84" s="439">
        <f>G84+H84+I84+J84</f>
        <v>1439.08</v>
      </c>
      <c r="G84" s="439">
        <f>G85+G86</f>
        <v>0</v>
      </c>
      <c r="H84" s="439">
        <f t="shared" ref="H84:J84" si="37">H85+H86</f>
        <v>1439.08</v>
      </c>
      <c r="I84" s="439">
        <f t="shared" si="37"/>
        <v>0</v>
      </c>
      <c r="J84" s="439">
        <f t="shared" si="37"/>
        <v>0</v>
      </c>
      <c r="K84" s="59"/>
      <c r="L84" s="59"/>
      <c r="M84" s="59"/>
      <c r="N84" s="59"/>
      <c r="O84" s="3"/>
      <c r="U84" s="496">
        <f>G84+H84</f>
        <v>1439.08</v>
      </c>
      <c r="Y84" s="399"/>
    </row>
    <row r="85" spans="1:25" ht="15" x14ac:dyDescent="0.25">
      <c r="A85" s="440" t="s">
        <v>994</v>
      </c>
      <c r="B85" s="449" t="s">
        <v>995</v>
      </c>
      <c r="C85" s="439">
        <v>1209.31</v>
      </c>
      <c r="D85" s="439"/>
      <c r="E85" s="439">
        <f t="shared" si="36"/>
        <v>1209.31</v>
      </c>
      <c r="F85" s="439">
        <f t="shared" ref="F85:F86" si="38">G85+H85+I85+J85</f>
        <v>1209.31</v>
      </c>
      <c r="G85" s="439">
        <v>0</v>
      </c>
      <c r="H85" s="439">
        <v>1209.31</v>
      </c>
      <c r="I85" s="439">
        <v>0</v>
      </c>
      <c r="J85" s="439">
        <v>0</v>
      </c>
      <c r="K85" s="59"/>
      <c r="L85" s="59"/>
      <c r="M85" s="59"/>
      <c r="N85" s="59"/>
      <c r="O85" s="3"/>
      <c r="U85" s="497">
        <f>G85+H85</f>
        <v>1209.31</v>
      </c>
      <c r="Y85" s="499"/>
    </row>
    <row r="86" spans="1:25" ht="15" x14ac:dyDescent="0.25">
      <c r="A86" s="440" t="s">
        <v>996</v>
      </c>
      <c r="B86" s="449" t="s">
        <v>997</v>
      </c>
      <c r="C86" s="439">
        <v>229.77</v>
      </c>
      <c r="D86" s="439"/>
      <c r="E86" s="439">
        <f t="shared" si="36"/>
        <v>229.77</v>
      </c>
      <c r="F86" s="439">
        <f t="shared" si="38"/>
        <v>229.77</v>
      </c>
      <c r="G86" s="439">
        <v>0</v>
      </c>
      <c r="H86" s="439">
        <v>229.77</v>
      </c>
      <c r="I86" s="439">
        <v>0</v>
      </c>
      <c r="J86" s="439">
        <v>0</v>
      </c>
      <c r="K86" s="5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229.77</v>
      </c>
      <c r="Y86" s="499"/>
    </row>
    <row r="87" spans="1:25" ht="38.25" hidden="1" x14ac:dyDescent="0.2">
      <c r="A87" s="61" t="s">
        <v>701</v>
      </c>
      <c r="B87" s="60" t="s">
        <v>700</v>
      </c>
      <c r="C87" s="59"/>
      <c r="D87" s="59"/>
      <c r="E87" s="59">
        <f>C87+D87</f>
        <v>0</v>
      </c>
      <c r="F87" s="59">
        <f>G87+H87+I87+J87</f>
        <v>0</v>
      </c>
      <c r="G87" s="59"/>
      <c r="H87" s="59"/>
      <c r="I87" s="59"/>
      <c r="J87" s="59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5" s="39" customFormat="1" ht="11.25" customHeight="1" x14ac:dyDescent="0.2">
      <c r="A88" s="248" t="s">
        <v>699</v>
      </c>
      <c r="B88" s="249" t="s">
        <v>698</v>
      </c>
      <c r="C88" s="227">
        <f t="shared" ref="C88:N88" si="39">C89+C90+C91+C92+C93+C97+C101+C102+C103+C104</f>
        <v>10552</v>
      </c>
      <c r="D88" s="227">
        <f t="shared" si="39"/>
        <v>140</v>
      </c>
      <c r="E88" s="227">
        <f t="shared" si="39"/>
        <v>10692</v>
      </c>
      <c r="F88" s="227">
        <f t="shared" si="39"/>
        <v>10692</v>
      </c>
      <c r="G88" s="227">
        <f t="shared" si="39"/>
        <v>2336</v>
      </c>
      <c r="H88" s="227">
        <f t="shared" si="39"/>
        <v>2536</v>
      </c>
      <c r="I88" s="227">
        <f t="shared" si="39"/>
        <v>2636</v>
      </c>
      <c r="J88" s="227">
        <f t="shared" si="39"/>
        <v>3184</v>
      </c>
      <c r="K88" s="77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  <c r="Y88" s="396"/>
    </row>
    <row r="89" spans="1:25" hidden="1" x14ac:dyDescent="0.2">
      <c r="A89" s="61" t="s">
        <v>697</v>
      </c>
      <c r="B89" s="60" t="s">
        <v>696</v>
      </c>
      <c r="C89" s="59"/>
      <c r="D89" s="59"/>
      <c r="E89" s="59">
        <f>C89+D89</f>
        <v>0</v>
      </c>
      <c r="F89" s="59">
        <f>G89+H89+I89+J89</f>
        <v>0</v>
      </c>
      <c r="G89" s="59"/>
      <c r="H89" s="59"/>
      <c r="I89" s="59"/>
      <c r="J89" s="59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5" s="31" customFormat="1" ht="12.75" customHeight="1" x14ac:dyDescent="0.2">
      <c r="A90" s="248" t="s">
        <v>695</v>
      </c>
      <c r="B90" s="249" t="s">
        <v>694</v>
      </c>
      <c r="C90" s="227">
        <v>932</v>
      </c>
      <c r="D90" s="228">
        <v>0</v>
      </c>
      <c r="E90" s="228">
        <f>C90+D90</f>
        <v>932</v>
      </c>
      <c r="F90" s="227">
        <f>G90+H90+I90+J90</f>
        <v>932</v>
      </c>
      <c r="G90" s="227">
        <v>336</v>
      </c>
      <c r="H90" s="227">
        <v>336</v>
      </c>
      <c r="I90" s="227">
        <v>206</v>
      </c>
      <c r="J90" s="227">
        <v>54</v>
      </c>
      <c r="K90" s="70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  <c r="Y90" s="500"/>
    </row>
    <row r="91" spans="1:25" s="31" customFormat="1" ht="11.25" customHeight="1" x14ac:dyDescent="0.2">
      <c r="A91" s="248" t="s">
        <v>693</v>
      </c>
      <c r="B91" s="249" t="s">
        <v>692</v>
      </c>
      <c r="C91" s="228">
        <v>0</v>
      </c>
      <c r="D91" s="228"/>
      <c r="E91" s="228">
        <f>C91+D91</f>
        <v>0</v>
      </c>
      <c r="F91" s="227">
        <f>G91+H91+I91+J91</f>
        <v>0</v>
      </c>
      <c r="G91" s="228">
        <v>0</v>
      </c>
      <c r="H91" s="228">
        <v>0</v>
      </c>
      <c r="I91" s="228">
        <v>0</v>
      </c>
      <c r="J91" s="228">
        <v>0</v>
      </c>
      <c r="K91" s="112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  <c r="Y91" s="500"/>
    </row>
    <row r="92" spans="1:25" hidden="1" x14ac:dyDescent="0.2">
      <c r="A92" s="61" t="s">
        <v>691</v>
      </c>
      <c r="B92" s="60" t="s">
        <v>690</v>
      </c>
      <c r="C92" s="59"/>
      <c r="D92" s="75"/>
      <c r="E92" s="59">
        <f>C92+D92</f>
        <v>0</v>
      </c>
      <c r="F92" s="59">
        <f>G92+H92+I92+J92</f>
        <v>0</v>
      </c>
      <c r="G92" s="75"/>
      <c r="H92" s="75"/>
      <c r="I92" s="75"/>
      <c r="J92" s="7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5" s="18" customFormat="1" ht="25.5" hidden="1" x14ac:dyDescent="0.2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5" s="31" customFormat="1" ht="25.5" hidden="1" x14ac:dyDescent="0.2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5" ht="25.5" hidden="1" x14ac:dyDescent="0.2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5" ht="25.5" hidden="1" x14ac:dyDescent="0.2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7" s="18" customFormat="1" ht="25.5" hidden="1" x14ac:dyDescent="0.2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7" ht="25.5" hidden="1" x14ac:dyDescent="0.2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7" ht="25.5" hidden="1" x14ac:dyDescent="0.2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7" ht="25.5" hidden="1" x14ac:dyDescent="0.2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7" hidden="1" x14ac:dyDescent="0.2">
      <c r="A101" s="61" t="s">
        <v>673</v>
      </c>
      <c r="B101" s="60" t="s">
        <v>672</v>
      </c>
      <c r="C101" s="59"/>
      <c r="D101" s="59"/>
      <c r="E101" s="59">
        <f t="shared" si="43"/>
        <v>0</v>
      </c>
      <c r="F101" s="59">
        <f t="shared" si="44"/>
        <v>0</v>
      </c>
      <c r="G101" s="59"/>
      <c r="H101" s="59"/>
      <c r="I101" s="59"/>
      <c r="J101" s="59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7" ht="0.75" customHeight="1" x14ac:dyDescent="0.2">
      <c r="A102" s="250" t="s">
        <v>671</v>
      </c>
      <c r="B102" s="251" t="s">
        <v>670</v>
      </c>
      <c r="C102" s="228"/>
      <c r="D102" s="228"/>
      <c r="E102" s="228">
        <f t="shared" si="43"/>
        <v>0</v>
      </c>
      <c r="F102" s="228">
        <f t="shared" si="44"/>
        <v>0</v>
      </c>
      <c r="G102" s="228"/>
      <c r="H102" s="228"/>
      <c r="I102" s="228"/>
      <c r="J102" s="228"/>
      <c r="K102" s="5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  <c r="Y102" s="500"/>
    </row>
    <row r="103" spans="1:27" s="31" customFormat="1" ht="11.25" customHeight="1" x14ac:dyDescent="0.2">
      <c r="A103" s="511" t="s">
        <v>669</v>
      </c>
      <c r="B103" s="512" t="s">
        <v>668</v>
      </c>
      <c r="C103" s="360">
        <v>9620</v>
      </c>
      <c r="D103" s="313">
        <v>140</v>
      </c>
      <c r="E103" s="360">
        <f t="shared" si="43"/>
        <v>9760</v>
      </c>
      <c r="F103" s="360">
        <f t="shared" si="44"/>
        <v>9760</v>
      </c>
      <c r="G103" s="360">
        <v>2000</v>
      </c>
      <c r="H103" s="360">
        <v>2200</v>
      </c>
      <c r="I103" s="313">
        <v>2430</v>
      </c>
      <c r="J103" s="360">
        <v>3130</v>
      </c>
      <c r="K103" s="70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  <c r="Y103" s="500"/>
      <c r="Z103" s="530">
        <v>140</v>
      </c>
      <c r="AA103" s="428"/>
    </row>
    <row r="104" spans="1:27" s="31" customFormat="1" x14ac:dyDescent="0.2">
      <c r="A104" s="250" t="s">
        <v>667</v>
      </c>
      <c r="B104" s="251" t="s">
        <v>666</v>
      </c>
      <c r="C104" s="228">
        <v>0</v>
      </c>
      <c r="D104" s="228"/>
      <c r="E104" s="228">
        <f t="shared" si="43"/>
        <v>0</v>
      </c>
      <c r="F104" s="228">
        <f t="shared" si="44"/>
        <v>0</v>
      </c>
      <c r="G104" s="228">
        <v>0</v>
      </c>
      <c r="H104" s="228">
        <v>0</v>
      </c>
      <c r="I104" s="228">
        <v>0</v>
      </c>
      <c r="J104" s="228">
        <v>0</v>
      </c>
      <c r="K104" s="70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  <c r="Y104" s="233"/>
    </row>
    <row r="105" spans="1:27" s="8" customFormat="1" ht="51" hidden="1" x14ac:dyDescent="0.2">
      <c r="A105" s="69" t="s">
        <v>665</v>
      </c>
      <c r="B105" s="68" t="s">
        <v>664</v>
      </c>
      <c r="C105" s="67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7">
        <f t="shared" si="46"/>
        <v>0</v>
      </c>
      <c r="G105" s="67">
        <f t="shared" si="46"/>
        <v>0</v>
      </c>
      <c r="H105" s="67">
        <f t="shared" si="46"/>
        <v>0</v>
      </c>
      <c r="I105" s="67">
        <f t="shared" si="46"/>
        <v>0</v>
      </c>
      <c r="J105" s="67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7" s="18" customFormat="1" hidden="1" x14ac:dyDescent="0.2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7" ht="25.5" hidden="1" x14ac:dyDescent="0.2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7" ht="25.5" hidden="1" x14ac:dyDescent="0.2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7" s="18" customFormat="1" hidden="1" x14ac:dyDescent="0.2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7" ht="25.5" hidden="1" x14ac:dyDescent="0.2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7" ht="25.5" hidden="1" x14ac:dyDescent="0.2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7" s="18" customFormat="1" hidden="1" x14ac:dyDescent="0.2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t="25.5" hidden="1" x14ac:dyDescent="0.2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5.5" hidden="1" x14ac:dyDescent="0.2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t="25.5" hidden="1" x14ac:dyDescent="0.2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5.5" hidden="1" x14ac:dyDescent="0.2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5.5" hidden="1" x14ac:dyDescent="0.2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idden="1" x14ac:dyDescent="0.2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t="25.5" hidden="1" x14ac:dyDescent="0.2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5.5" hidden="1" x14ac:dyDescent="0.2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t="25.5" hidden="1" x14ac:dyDescent="0.2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5.5" hidden="1" x14ac:dyDescent="0.2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5.5" hidden="1" x14ac:dyDescent="0.2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5.5" hidden="1" x14ac:dyDescent="0.2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t="25.5" hidden="1" x14ac:dyDescent="0.2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5.5" hidden="1" x14ac:dyDescent="0.2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5.5" hidden="1" x14ac:dyDescent="0.2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5.5" hidden="1" x14ac:dyDescent="0.2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t="25.5" hidden="1" x14ac:dyDescent="0.2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5.5" hidden="1" x14ac:dyDescent="0.2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5.5" hidden="1" x14ac:dyDescent="0.2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5.5" hidden="1" x14ac:dyDescent="0.2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t="25.5" hidden="1" x14ac:dyDescent="0.2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5.5" hidden="1" x14ac:dyDescent="0.2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5.5" hidden="1" x14ac:dyDescent="0.2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idden="1" x14ac:dyDescent="0.2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t="25.5" hidden="1" x14ac:dyDescent="0.2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5.5" hidden="1" x14ac:dyDescent="0.2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5.5" hidden="1" x14ac:dyDescent="0.2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5.5" hidden="1" x14ac:dyDescent="0.2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t="25.5" hidden="1" x14ac:dyDescent="0.2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5.5" hidden="1" x14ac:dyDescent="0.2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5.5" hidden="1" x14ac:dyDescent="0.2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8.25" hidden="1" x14ac:dyDescent="0.2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t="25.5" hidden="1" x14ac:dyDescent="0.2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5.5" hidden="1" x14ac:dyDescent="0.2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5.5" hidden="1" x14ac:dyDescent="0.2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t="25.5" hidden="1" x14ac:dyDescent="0.2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5.5" hidden="1" x14ac:dyDescent="0.2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5.5" hidden="1" x14ac:dyDescent="0.2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5.5" hidden="1" x14ac:dyDescent="0.2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t="25.5" hidden="1" x14ac:dyDescent="0.2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5.5" hidden="1" x14ac:dyDescent="0.2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5.5" hidden="1" x14ac:dyDescent="0.2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5.5" hidden="1" x14ac:dyDescent="0.2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8.25" hidden="1" x14ac:dyDescent="0.2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5.5" hidden="1" x14ac:dyDescent="0.2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t="25.5" hidden="1" x14ac:dyDescent="0.2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5.5" hidden="1" x14ac:dyDescent="0.2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idden="1" x14ac:dyDescent="0.2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t="25.5" hidden="1" x14ac:dyDescent="0.2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5.5" hidden="1" x14ac:dyDescent="0.2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idden="1" x14ac:dyDescent="0.2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t="25.5" hidden="1" x14ac:dyDescent="0.2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5.5" hidden="1" x14ac:dyDescent="0.2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5.5" hidden="1" x14ac:dyDescent="0.2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t="25.5" hidden="1" x14ac:dyDescent="0.2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5.5" hidden="1" x14ac:dyDescent="0.2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5.5" hidden="1" x14ac:dyDescent="0.2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t="25.5" hidden="1" x14ac:dyDescent="0.2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5.5" hidden="1" x14ac:dyDescent="0.2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5.5" hidden="1" x14ac:dyDescent="0.2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t="25.5" hidden="1" x14ac:dyDescent="0.2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5.5" hidden="1" x14ac:dyDescent="0.2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5.5" hidden="1" x14ac:dyDescent="0.2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7" ht="25.5" hidden="1" x14ac:dyDescent="0.2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7" ht="25.5" hidden="1" x14ac:dyDescent="0.2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7" ht="25.5" hidden="1" x14ac:dyDescent="0.2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7" s="18" customFormat="1" ht="25.5" hidden="1" x14ac:dyDescent="0.2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7" ht="25.5" hidden="1" x14ac:dyDescent="0.2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7" ht="25.5" hidden="1" x14ac:dyDescent="0.2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7" s="18" customFormat="1" ht="25.5" hidden="1" x14ac:dyDescent="0.2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7" ht="25.5" hidden="1" x14ac:dyDescent="0.2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7" ht="25.5" hidden="1" x14ac:dyDescent="0.2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7" ht="25.5" hidden="1" x14ac:dyDescent="0.2">
      <c r="A202" s="61" t="s">
        <v>540</v>
      </c>
      <c r="B202" s="60" t="s">
        <v>539</v>
      </c>
      <c r="C202" s="59"/>
      <c r="D202" s="59"/>
      <c r="E202" s="59">
        <f>C202+D202</f>
        <v>0</v>
      </c>
      <c r="F202" s="59">
        <f>G202+H202+I202+J202</f>
        <v>0</v>
      </c>
      <c r="G202" s="59"/>
      <c r="H202" s="59"/>
      <c r="I202" s="59"/>
      <c r="J202" s="59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7" s="8" customFormat="1" x14ac:dyDescent="0.2">
      <c r="A203" s="514" t="s">
        <v>538</v>
      </c>
      <c r="B203" s="515" t="s">
        <v>537</v>
      </c>
      <c r="C203" s="516">
        <f>C205+C238+C294+C308+C312+C314+C334+C353+C408+C415+C456+C471+C474+C482+C485+C486+C501</f>
        <v>17708.080000000002</v>
      </c>
      <c r="D203" s="516">
        <f t="shared" ref="D203:X203" si="71">D205+D238+D294+D308+D312+D314+D334+D353+D408+D415+D456+D471+D474+D482+D485+D486+D501</f>
        <v>466</v>
      </c>
      <c r="E203" s="516">
        <f t="shared" si="71"/>
        <v>18174.080000000002</v>
      </c>
      <c r="F203" s="516">
        <f t="shared" si="71"/>
        <v>18174.080000000002</v>
      </c>
      <c r="G203" s="516">
        <f t="shared" si="71"/>
        <v>4059</v>
      </c>
      <c r="H203" s="516">
        <f t="shared" si="71"/>
        <v>5622.08</v>
      </c>
      <c r="I203" s="516">
        <f t="shared" si="71"/>
        <v>4200</v>
      </c>
      <c r="J203" s="516">
        <f t="shared" si="71"/>
        <v>4293</v>
      </c>
      <c r="K203" s="516">
        <f t="shared" si="71"/>
        <v>90</v>
      </c>
      <c r="L203" s="516">
        <f t="shared" si="71"/>
        <v>14040</v>
      </c>
      <c r="M203" s="516">
        <f t="shared" si="71"/>
        <v>14055</v>
      </c>
      <c r="N203" s="516">
        <f t="shared" si="71"/>
        <v>14070</v>
      </c>
      <c r="O203" s="516">
        <f t="shared" si="71"/>
        <v>47</v>
      </c>
      <c r="P203" s="516">
        <f t="shared" si="71"/>
        <v>216</v>
      </c>
      <c r="Q203" s="516">
        <f t="shared" si="71"/>
        <v>120</v>
      </c>
      <c r="R203" s="516">
        <f t="shared" si="71"/>
        <v>54</v>
      </c>
      <c r="S203" s="516">
        <f t="shared" si="71"/>
        <v>54</v>
      </c>
      <c r="T203" s="516">
        <f t="shared" si="71"/>
        <v>54</v>
      </c>
      <c r="U203" s="516">
        <f t="shared" si="71"/>
        <v>9681.08</v>
      </c>
      <c r="V203" s="516" t="e">
        <f t="shared" si="71"/>
        <v>#VALUE!</v>
      </c>
      <c r="W203" s="516">
        <f t="shared" si="71"/>
        <v>286</v>
      </c>
      <c r="X203" s="520">
        <f t="shared" si="71"/>
        <v>1310</v>
      </c>
      <c r="Y203" s="516"/>
      <c r="Z203" s="529">
        <f>Z205+Z238</f>
        <v>200</v>
      </c>
      <c r="AA203" s="517">
        <f>AA205+AA238</f>
        <v>266</v>
      </c>
    </row>
    <row r="204" spans="1:27" s="8" customFormat="1" x14ac:dyDescent="0.2">
      <c r="A204" s="14" t="s">
        <v>536</v>
      </c>
      <c r="B204" s="452" t="s">
        <v>535</v>
      </c>
      <c r="C204" s="425">
        <f t="shared" ref="C204:X204" si="72">C205+C238+C294+C308+C312+C315+C344+C348+C349+C350+C408+C456</f>
        <v>16259</v>
      </c>
      <c r="D204" s="425">
        <f t="shared" si="72"/>
        <v>466</v>
      </c>
      <c r="E204" s="425">
        <f t="shared" si="72"/>
        <v>16725</v>
      </c>
      <c r="F204" s="425">
        <f t="shared" si="72"/>
        <v>16725</v>
      </c>
      <c r="G204" s="453">
        <f t="shared" si="72"/>
        <v>4059</v>
      </c>
      <c r="H204" s="425">
        <f t="shared" si="72"/>
        <v>4173</v>
      </c>
      <c r="I204" s="425">
        <f t="shared" si="72"/>
        <v>4200</v>
      </c>
      <c r="J204" s="425">
        <f t="shared" si="72"/>
        <v>4293</v>
      </c>
      <c r="K204" s="425">
        <f t="shared" si="72"/>
        <v>90</v>
      </c>
      <c r="L204" s="425">
        <f t="shared" si="72"/>
        <v>14040</v>
      </c>
      <c r="M204" s="425">
        <f t="shared" si="72"/>
        <v>14055</v>
      </c>
      <c r="N204" s="425">
        <f t="shared" si="72"/>
        <v>14070</v>
      </c>
      <c r="O204" s="425">
        <f t="shared" si="72"/>
        <v>48</v>
      </c>
      <c r="P204" s="425">
        <f t="shared" si="72"/>
        <v>216</v>
      </c>
      <c r="Q204" s="425">
        <f t="shared" si="72"/>
        <v>120</v>
      </c>
      <c r="R204" s="425">
        <f t="shared" si="72"/>
        <v>54</v>
      </c>
      <c r="S204" s="425">
        <f t="shared" si="72"/>
        <v>54</v>
      </c>
      <c r="T204" s="425">
        <f t="shared" si="72"/>
        <v>54</v>
      </c>
      <c r="U204" s="425">
        <f t="shared" si="72"/>
        <v>8232</v>
      </c>
      <c r="V204" s="425" t="e">
        <f t="shared" si="72"/>
        <v>#VALUE!</v>
      </c>
      <c r="W204" s="425">
        <f t="shared" si="72"/>
        <v>286</v>
      </c>
      <c r="X204" s="521">
        <f t="shared" si="72"/>
        <v>1310</v>
      </c>
      <c r="Y204" s="425"/>
      <c r="Z204" s="8">
        <f>Z205+Z238</f>
        <v>200</v>
      </c>
    </row>
    <row r="205" spans="1:27" s="8" customFormat="1" x14ac:dyDescent="0.2">
      <c r="A205" s="14" t="s">
        <v>534</v>
      </c>
      <c r="B205" s="13" t="s">
        <v>533</v>
      </c>
      <c r="C205" s="11">
        <f t="shared" ref="C205:X205" si="73">C206+C222+C230</f>
        <v>13248</v>
      </c>
      <c r="D205" s="425">
        <f t="shared" si="73"/>
        <v>140</v>
      </c>
      <c r="E205" s="11">
        <f t="shared" si="73"/>
        <v>13388</v>
      </c>
      <c r="F205" s="11">
        <f t="shared" si="73"/>
        <v>13388</v>
      </c>
      <c r="G205" s="36">
        <f t="shared" si="73"/>
        <v>3138</v>
      </c>
      <c r="H205" s="11">
        <f t="shared" si="73"/>
        <v>3278</v>
      </c>
      <c r="I205" s="11">
        <f t="shared" si="73"/>
        <v>3474</v>
      </c>
      <c r="J205" s="11">
        <f t="shared" si="73"/>
        <v>3498</v>
      </c>
      <c r="K205" s="11">
        <f t="shared" si="73"/>
        <v>90</v>
      </c>
      <c r="L205" s="11">
        <f t="shared" si="73"/>
        <v>10675</v>
      </c>
      <c r="M205" s="11">
        <f t="shared" si="73"/>
        <v>10680</v>
      </c>
      <c r="N205" s="11">
        <f t="shared" si="73"/>
        <v>10685</v>
      </c>
      <c r="O205" s="11">
        <f t="shared" si="73"/>
        <v>15</v>
      </c>
      <c r="P205" s="11">
        <f t="shared" si="73"/>
        <v>192</v>
      </c>
      <c r="Q205" s="11">
        <f t="shared" si="73"/>
        <v>48</v>
      </c>
      <c r="R205" s="11">
        <f t="shared" si="73"/>
        <v>48</v>
      </c>
      <c r="S205" s="11">
        <f t="shared" si="73"/>
        <v>48</v>
      </c>
      <c r="T205" s="11">
        <f t="shared" si="73"/>
        <v>48</v>
      </c>
      <c r="U205" s="11">
        <f t="shared" si="73"/>
        <v>6416</v>
      </c>
      <c r="V205" s="11">
        <f t="shared" si="73"/>
        <v>0</v>
      </c>
      <c r="W205" s="11">
        <f t="shared" si="73"/>
        <v>286</v>
      </c>
      <c r="X205" s="522">
        <f t="shared" si="73"/>
        <v>1310</v>
      </c>
      <c r="Y205" s="11"/>
      <c r="Z205" s="8">
        <f>Z206</f>
        <v>140</v>
      </c>
    </row>
    <row r="206" spans="1:27" s="18" customFormat="1" ht="12.75" customHeight="1" x14ac:dyDescent="0.2">
      <c r="A206" s="34" t="s">
        <v>532</v>
      </c>
      <c r="B206" s="43" t="s">
        <v>531</v>
      </c>
      <c r="C206" s="42">
        <f t="shared" ref="C206:X206" si="74">C207+C213+C208+C209+C210+C211+C212+C214+C215+C216+C217+C218+C220+C219+C221</f>
        <v>12798</v>
      </c>
      <c r="D206" s="141">
        <f t="shared" si="74"/>
        <v>140</v>
      </c>
      <c r="E206" s="42">
        <f t="shared" si="74"/>
        <v>12938</v>
      </c>
      <c r="F206" s="42">
        <f t="shared" si="74"/>
        <v>12938</v>
      </c>
      <c r="G206" s="52">
        <f t="shared" si="74"/>
        <v>3068</v>
      </c>
      <c r="H206" s="52">
        <f t="shared" si="74"/>
        <v>3048</v>
      </c>
      <c r="I206" s="52">
        <f t="shared" si="74"/>
        <v>3404</v>
      </c>
      <c r="J206" s="52">
        <f t="shared" si="74"/>
        <v>3418</v>
      </c>
      <c r="K206" s="52">
        <f t="shared" si="74"/>
        <v>90</v>
      </c>
      <c r="L206" s="52">
        <f t="shared" si="74"/>
        <v>10675</v>
      </c>
      <c r="M206" s="52">
        <f t="shared" si="74"/>
        <v>10680</v>
      </c>
      <c r="N206" s="52">
        <f t="shared" si="74"/>
        <v>10685</v>
      </c>
      <c r="O206" s="52">
        <f t="shared" si="74"/>
        <v>15</v>
      </c>
      <c r="P206" s="52">
        <f t="shared" si="74"/>
        <v>192</v>
      </c>
      <c r="Q206" s="52">
        <f t="shared" si="74"/>
        <v>48</v>
      </c>
      <c r="R206" s="52">
        <f t="shared" si="74"/>
        <v>48</v>
      </c>
      <c r="S206" s="52">
        <f t="shared" si="74"/>
        <v>48</v>
      </c>
      <c r="T206" s="52">
        <f t="shared" si="74"/>
        <v>48</v>
      </c>
      <c r="U206" s="52">
        <f t="shared" si="74"/>
        <v>6116</v>
      </c>
      <c r="V206" s="52">
        <f t="shared" si="74"/>
        <v>0</v>
      </c>
      <c r="W206" s="52">
        <f t="shared" si="74"/>
        <v>286</v>
      </c>
      <c r="X206" s="416">
        <f t="shared" si="74"/>
        <v>1310</v>
      </c>
      <c r="Y206" s="52"/>
      <c r="Z206" s="18">
        <f>Z207+Z221</f>
        <v>140</v>
      </c>
    </row>
    <row r="207" spans="1:27" s="31" customFormat="1" x14ac:dyDescent="0.2">
      <c r="A207" s="330" t="s">
        <v>530</v>
      </c>
      <c r="B207" s="328" t="s">
        <v>529</v>
      </c>
      <c r="C207" s="133">
        <v>8710</v>
      </c>
      <c r="D207" s="134">
        <v>150</v>
      </c>
      <c r="E207" s="329">
        <f t="shared" ref="E207:E221" si="75">C207+D207</f>
        <v>8860</v>
      </c>
      <c r="F207" s="329">
        <f t="shared" ref="F207:F221" si="76">G207+H207+I207+J207</f>
        <v>8860</v>
      </c>
      <c r="G207" s="329">
        <v>2000</v>
      </c>
      <c r="H207" s="329">
        <v>2100</v>
      </c>
      <c r="I207" s="134">
        <v>2350</v>
      </c>
      <c r="J207" s="329">
        <v>2410</v>
      </c>
      <c r="K207" s="28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ref="P207" si="77">Q207+R207+S207+T207</f>
        <v>0</v>
      </c>
      <c r="Q207" s="231"/>
      <c r="R207" s="231"/>
      <c r="S207" s="231"/>
      <c r="T207" s="478"/>
      <c r="U207" s="405">
        <f t="shared" ref="U207" si="78">G207+H207</f>
        <v>4100</v>
      </c>
      <c r="V207" s="485">
        <v>100</v>
      </c>
      <c r="W207" s="456">
        <v>270</v>
      </c>
      <c r="X207" s="523">
        <v>1100</v>
      </c>
      <c r="Y207" s="500"/>
      <c r="Z207" s="530">
        <v>150</v>
      </c>
      <c r="AA207" s="428"/>
    </row>
    <row r="208" spans="1:27" hidden="1" x14ac:dyDescent="0.2">
      <c r="A208" s="17" t="s">
        <v>528</v>
      </c>
      <c r="B208" s="16" t="s">
        <v>527</v>
      </c>
      <c r="C208" s="15"/>
      <c r="D208" s="15"/>
      <c r="E208" s="15">
        <f t="shared" si="75"/>
        <v>0</v>
      </c>
      <c r="F208" s="15">
        <f t="shared" si="76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7" x14ac:dyDescent="0.2">
      <c r="A209" s="135" t="s">
        <v>526</v>
      </c>
      <c r="B209" s="136" t="s">
        <v>525</v>
      </c>
      <c r="C209" s="137">
        <v>800</v>
      </c>
      <c r="D209" s="231"/>
      <c r="E209" s="137">
        <f t="shared" si="75"/>
        <v>800</v>
      </c>
      <c r="F209" s="137">
        <f t="shared" si="76"/>
        <v>800</v>
      </c>
      <c r="G209" s="137">
        <v>200</v>
      </c>
      <c r="H209" s="137">
        <v>200</v>
      </c>
      <c r="I209" s="137">
        <v>200</v>
      </c>
      <c r="J209" s="137">
        <v>200</v>
      </c>
      <c r="K209" s="15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79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523">
        <v>50</v>
      </c>
      <c r="Y209" s="499"/>
    </row>
    <row r="210" spans="1:27" x14ac:dyDescent="0.2">
      <c r="A210" s="135" t="s">
        <v>524</v>
      </c>
      <c r="B210" s="136" t="s">
        <v>523</v>
      </c>
      <c r="C210" s="137">
        <v>1860</v>
      </c>
      <c r="D210" s="231"/>
      <c r="E210" s="137">
        <f t="shared" si="75"/>
        <v>1860</v>
      </c>
      <c r="F210" s="137">
        <f t="shared" si="76"/>
        <v>1860</v>
      </c>
      <c r="G210" s="137">
        <v>480</v>
      </c>
      <c r="H210" s="137">
        <v>440</v>
      </c>
      <c r="I210" s="137">
        <v>480</v>
      </c>
      <c r="J210" s="137">
        <v>460</v>
      </c>
      <c r="K210" s="15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79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523">
        <v>160</v>
      </c>
      <c r="Y210" s="499"/>
    </row>
    <row r="211" spans="1:27" hidden="1" x14ac:dyDescent="0.2">
      <c r="A211" s="17" t="s">
        <v>522</v>
      </c>
      <c r="B211" s="16" t="s">
        <v>521</v>
      </c>
      <c r="C211" s="15"/>
      <c r="D211" s="15"/>
      <c r="E211" s="15">
        <f t="shared" si="75"/>
        <v>0</v>
      </c>
      <c r="F211" s="15">
        <f t="shared" si="76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7" hidden="1" x14ac:dyDescent="0.2">
      <c r="A212" s="17" t="s">
        <v>520</v>
      </c>
      <c r="B212" s="16" t="s">
        <v>519</v>
      </c>
      <c r="C212" s="15"/>
      <c r="D212" s="15"/>
      <c r="E212" s="15">
        <f t="shared" si="75"/>
        <v>0</v>
      </c>
      <c r="F212" s="15">
        <f t="shared" si="76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27" hidden="1" x14ac:dyDescent="0.2">
      <c r="A213" s="17" t="s">
        <v>518</v>
      </c>
      <c r="B213" s="53" t="s">
        <v>517</v>
      </c>
      <c r="C213" s="15"/>
      <c r="D213" s="15"/>
      <c r="E213" s="15">
        <f t="shared" si="75"/>
        <v>0</v>
      </c>
      <c r="F213" s="15">
        <f t="shared" si="76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27" hidden="1" x14ac:dyDescent="0.2">
      <c r="A214" s="17" t="s">
        <v>516</v>
      </c>
      <c r="B214" s="16" t="s">
        <v>515</v>
      </c>
      <c r="C214" s="15"/>
      <c r="D214" s="15"/>
      <c r="E214" s="15">
        <f t="shared" si="75"/>
        <v>0</v>
      </c>
      <c r="F214" s="15">
        <f t="shared" si="76"/>
        <v>0</v>
      </c>
      <c r="G214" s="15"/>
      <c r="H214" s="15"/>
      <c r="I214" s="15"/>
      <c r="J214" s="15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27" s="31" customFormat="1" x14ac:dyDescent="0.2">
      <c r="A215" s="135" t="s">
        <v>514</v>
      </c>
      <c r="B215" s="136" t="s">
        <v>513</v>
      </c>
      <c r="C215" s="137">
        <v>600</v>
      </c>
      <c r="D215" s="231"/>
      <c r="E215" s="137">
        <f t="shared" si="75"/>
        <v>600</v>
      </c>
      <c r="F215" s="137">
        <f t="shared" si="76"/>
        <v>600</v>
      </c>
      <c r="G215" s="137">
        <v>150</v>
      </c>
      <c r="H215" s="137">
        <v>150</v>
      </c>
      <c r="I215" s="137">
        <v>150</v>
      </c>
      <c r="J215" s="137">
        <v>150</v>
      </c>
      <c r="K215" s="28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524"/>
      <c r="Y215" s="500"/>
    </row>
    <row r="216" spans="1:27" s="31" customFormat="1" hidden="1" x14ac:dyDescent="0.2">
      <c r="A216" s="30" t="s">
        <v>512</v>
      </c>
      <c r="B216" s="29" t="s">
        <v>511</v>
      </c>
      <c r="C216" s="28"/>
      <c r="D216" s="28"/>
      <c r="E216" s="28">
        <f t="shared" si="75"/>
        <v>0</v>
      </c>
      <c r="F216" s="28">
        <f t="shared" si="76"/>
        <v>0</v>
      </c>
      <c r="G216" s="28"/>
      <c r="H216" s="28"/>
      <c r="I216" s="28"/>
      <c r="J216" s="28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27" s="31" customFormat="1" hidden="1" x14ac:dyDescent="0.2">
      <c r="A217" s="30" t="s">
        <v>510</v>
      </c>
      <c r="B217" s="29" t="s">
        <v>509</v>
      </c>
      <c r="C217" s="28"/>
      <c r="D217" s="28"/>
      <c r="E217" s="28">
        <f t="shared" si="75"/>
        <v>0</v>
      </c>
      <c r="F217" s="28">
        <f t="shared" si="76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27" s="31" customFormat="1" hidden="1" x14ac:dyDescent="0.2">
      <c r="A218" s="30" t="s">
        <v>508</v>
      </c>
      <c r="B218" s="29" t="s">
        <v>507</v>
      </c>
      <c r="C218" s="28"/>
      <c r="D218" s="28"/>
      <c r="E218" s="28">
        <f t="shared" si="75"/>
        <v>0</v>
      </c>
      <c r="F218" s="28">
        <f t="shared" si="76"/>
        <v>0</v>
      </c>
      <c r="G218" s="28"/>
      <c r="H218" s="28"/>
      <c r="I218" s="28"/>
      <c r="J218" s="28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27" s="31" customFormat="1" x14ac:dyDescent="0.2">
      <c r="A219" s="135" t="s">
        <v>506</v>
      </c>
      <c r="B219" s="138" t="s">
        <v>505</v>
      </c>
      <c r="C219" s="137">
        <v>360</v>
      </c>
      <c r="D219" s="231"/>
      <c r="E219" s="137">
        <f t="shared" si="75"/>
        <v>360</v>
      </c>
      <c r="F219" s="137">
        <f t="shared" si="76"/>
        <v>360</v>
      </c>
      <c r="G219" s="137">
        <v>90</v>
      </c>
      <c r="H219" s="137">
        <v>90</v>
      </c>
      <c r="I219" s="137">
        <v>90</v>
      </c>
      <c r="J219" s="137">
        <v>90</v>
      </c>
      <c r="K219" s="222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524"/>
      <c r="Y219" s="500"/>
    </row>
    <row r="220" spans="1:27" s="31" customFormat="1" x14ac:dyDescent="0.2">
      <c r="A220" s="135" t="s">
        <v>504</v>
      </c>
      <c r="B220" s="138" t="s">
        <v>503</v>
      </c>
      <c r="C220" s="137">
        <v>0</v>
      </c>
      <c r="D220" s="231"/>
      <c r="E220" s="137">
        <f t="shared" si="75"/>
        <v>0</v>
      </c>
      <c r="F220" s="137">
        <f t="shared" si="76"/>
        <v>0</v>
      </c>
      <c r="G220" s="137">
        <v>0</v>
      </c>
      <c r="H220" s="137">
        <v>0</v>
      </c>
      <c r="I220" s="137">
        <v>0</v>
      </c>
      <c r="J220" s="137">
        <v>0</v>
      </c>
      <c r="K220" s="28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0">Q220+R220+S220+T220</f>
        <v>0</v>
      </c>
      <c r="Q220" s="404"/>
      <c r="R220" s="398"/>
      <c r="S220" s="398"/>
      <c r="T220" s="478"/>
      <c r="U220" s="233"/>
      <c r="V220" s="487"/>
      <c r="W220" s="315"/>
      <c r="X220" s="524"/>
      <c r="Y220" s="233"/>
    </row>
    <row r="221" spans="1:27" s="31" customFormat="1" x14ac:dyDescent="0.2">
      <c r="A221" s="330" t="s">
        <v>502</v>
      </c>
      <c r="B221" s="328" t="s">
        <v>501</v>
      </c>
      <c r="C221" s="329">
        <v>468</v>
      </c>
      <c r="D221" s="134">
        <v>-10</v>
      </c>
      <c r="E221" s="329">
        <f t="shared" si="75"/>
        <v>458</v>
      </c>
      <c r="F221" s="329">
        <f t="shared" si="76"/>
        <v>458</v>
      </c>
      <c r="G221" s="329">
        <v>148</v>
      </c>
      <c r="H221" s="329">
        <v>68</v>
      </c>
      <c r="I221" s="134">
        <v>134</v>
      </c>
      <c r="J221" s="329">
        <v>108</v>
      </c>
      <c r="K221" s="28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0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524"/>
      <c r="Y221" s="500"/>
      <c r="Z221" s="530">
        <v>-10</v>
      </c>
      <c r="AA221" s="428"/>
    </row>
    <row r="222" spans="1:27" s="18" customFormat="1" x14ac:dyDescent="0.2">
      <c r="A222" s="139" t="s">
        <v>500</v>
      </c>
      <c r="B222" s="140" t="s">
        <v>499</v>
      </c>
      <c r="C222" s="141">
        <f t="shared" ref="C222:N222" si="81">C223+C224+C225+C226+C227+C228+C229</f>
        <v>165</v>
      </c>
      <c r="D222" s="141">
        <f t="shared" si="81"/>
        <v>0</v>
      </c>
      <c r="E222" s="141">
        <f t="shared" si="81"/>
        <v>165</v>
      </c>
      <c r="F222" s="141">
        <f t="shared" si="81"/>
        <v>165</v>
      </c>
      <c r="G222" s="141">
        <f t="shared" si="81"/>
        <v>0</v>
      </c>
      <c r="H222" s="141">
        <f t="shared" si="81"/>
        <v>165</v>
      </c>
      <c r="I222" s="141">
        <f t="shared" si="81"/>
        <v>0</v>
      </c>
      <c r="J222" s="141">
        <f t="shared" si="81"/>
        <v>0</v>
      </c>
      <c r="K222" s="20">
        <f t="shared" si="81"/>
        <v>0</v>
      </c>
      <c r="L222" s="42">
        <f t="shared" si="81"/>
        <v>0</v>
      </c>
      <c r="M222" s="42">
        <f t="shared" si="81"/>
        <v>0</v>
      </c>
      <c r="N222" s="42">
        <f t="shared" si="81"/>
        <v>0</v>
      </c>
      <c r="O222" s="19"/>
      <c r="P222" s="86">
        <f t="shared" si="80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525"/>
      <c r="Y222" s="406"/>
    </row>
    <row r="223" spans="1:27" hidden="1" x14ac:dyDescent="0.2">
      <c r="A223" s="17" t="s">
        <v>498</v>
      </c>
      <c r="B223" s="16" t="s">
        <v>497</v>
      </c>
      <c r="C223" s="15"/>
      <c r="D223" s="15"/>
      <c r="E223" s="15">
        <f t="shared" ref="E223:E229" si="82">C223+D223</f>
        <v>0</v>
      </c>
      <c r="F223" s="15">
        <f t="shared" ref="F223:F229" si="83">G223+H223+I223+J223</f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7" hidden="1" x14ac:dyDescent="0.2">
      <c r="A224" s="17" t="s">
        <v>496</v>
      </c>
      <c r="B224" s="16" t="s">
        <v>495</v>
      </c>
      <c r="C224" s="15"/>
      <c r="D224" s="15"/>
      <c r="E224" s="15">
        <f t="shared" si="82"/>
        <v>0</v>
      </c>
      <c r="F224" s="15">
        <f t="shared" si="83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7" hidden="1" x14ac:dyDescent="0.2">
      <c r="A225" s="17" t="s">
        <v>494</v>
      </c>
      <c r="B225" s="16" t="s">
        <v>493</v>
      </c>
      <c r="C225" s="15"/>
      <c r="D225" s="15"/>
      <c r="E225" s="15">
        <f t="shared" si="82"/>
        <v>0</v>
      </c>
      <c r="F225" s="15">
        <f t="shared" si="83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7" hidden="1" x14ac:dyDescent="0.2">
      <c r="A226" s="17" t="s">
        <v>492</v>
      </c>
      <c r="B226" s="16" t="s">
        <v>491</v>
      </c>
      <c r="C226" s="15"/>
      <c r="D226" s="15"/>
      <c r="E226" s="15">
        <f t="shared" si="82"/>
        <v>0</v>
      </c>
      <c r="F226" s="15">
        <f t="shared" si="83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7" hidden="1" x14ac:dyDescent="0.2">
      <c r="A227" s="17" t="s">
        <v>490</v>
      </c>
      <c r="B227" s="16" t="s">
        <v>489</v>
      </c>
      <c r="C227" s="15"/>
      <c r="D227" s="15"/>
      <c r="E227" s="15">
        <f t="shared" si="82"/>
        <v>0</v>
      </c>
      <c r="F227" s="15">
        <f t="shared" si="83"/>
        <v>0</v>
      </c>
      <c r="G227" s="15"/>
      <c r="H227" s="15"/>
      <c r="I227" s="15"/>
      <c r="J227" s="15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7" x14ac:dyDescent="0.2">
      <c r="A228" s="135" t="s">
        <v>488</v>
      </c>
      <c r="B228" s="136" t="s">
        <v>487</v>
      </c>
      <c r="C228" s="137">
        <v>165</v>
      </c>
      <c r="D228" s="137"/>
      <c r="E228" s="137">
        <f t="shared" si="82"/>
        <v>165</v>
      </c>
      <c r="F228" s="137">
        <f t="shared" si="83"/>
        <v>165</v>
      </c>
      <c r="G228" s="137">
        <v>0</v>
      </c>
      <c r="H228" s="137">
        <v>165</v>
      </c>
      <c r="I228" s="137">
        <v>0</v>
      </c>
      <c r="J228" s="137">
        <v>0</v>
      </c>
      <c r="K228" s="15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526" t="s">
        <v>958</v>
      </c>
      <c r="Y228" s="499"/>
    </row>
    <row r="229" spans="1:27" hidden="1" x14ac:dyDescent="0.2">
      <c r="A229" s="17" t="s">
        <v>486</v>
      </c>
      <c r="B229" s="16" t="s">
        <v>485</v>
      </c>
      <c r="C229" s="15"/>
      <c r="D229" s="15"/>
      <c r="E229" s="15">
        <f t="shared" si="82"/>
        <v>0</v>
      </c>
      <c r="F229" s="15">
        <f t="shared" si="83"/>
        <v>0</v>
      </c>
      <c r="G229" s="15"/>
      <c r="H229" s="15"/>
      <c r="I229" s="15"/>
      <c r="J229" s="15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7" s="18" customFormat="1" x14ac:dyDescent="0.2">
      <c r="A230" s="139" t="s">
        <v>484</v>
      </c>
      <c r="B230" s="140" t="s">
        <v>483</v>
      </c>
      <c r="C230" s="141">
        <f t="shared" ref="C230:N230" si="84">C231+C232+C233+C234+C236+C235+C237</f>
        <v>285</v>
      </c>
      <c r="D230" s="141">
        <f t="shared" si="84"/>
        <v>0</v>
      </c>
      <c r="E230" s="141">
        <f t="shared" si="84"/>
        <v>285</v>
      </c>
      <c r="F230" s="141">
        <f t="shared" si="84"/>
        <v>285</v>
      </c>
      <c r="G230" s="141">
        <f t="shared" si="84"/>
        <v>70</v>
      </c>
      <c r="H230" s="141">
        <f t="shared" si="84"/>
        <v>65</v>
      </c>
      <c r="I230" s="141">
        <f t="shared" si="84"/>
        <v>70</v>
      </c>
      <c r="J230" s="141">
        <f t="shared" si="84"/>
        <v>80</v>
      </c>
      <c r="K230" s="20">
        <f t="shared" si="84"/>
        <v>0</v>
      </c>
      <c r="L230" s="42">
        <f t="shared" si="84"/>
        <v>0</v>
      </c>
      <c r="M230" s="42">
        <f t="shared" si="84"/>
        <v>0</v>
      </c>
      <c r="N230" s="42">
        <f t="shared" si="84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525"/>
      <c r="Y230" s="406"/>
    </row>
    <row r="231" spans="1:27" hidden="1" x14ac:dyDescent="0.2">
      <c r="A231" s="51" t="s">
        <v>482</v>
      </c>
      <c r="B231" s="50" t="s">
        <v>481</v>
      </c>
      <c r="C231" s="28"/>
      <c r="D231" s="28"/>
      <c r="E231" s="48">
        <f t="shared" ref="E231:E237" si="85">C231+D231</f>
        <v>0</v>
      </c>
      <c r="F231" s="48">
        <f t="shared" ref="F231:F237" si="86">G231+H231+I231+J231</f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7" hidden="1" x14ac:dyDescent="0.2">
      <c r="A232" s="51" t="s">
        <v>480</v>
      </c>
      <c r="B232" s="50" t="s">
        <v>479</v>
      </c>
      <c r="C232" s="28"/>
      <c r="D232" s="28"/>
      <c r="E232" s="48">
        <f t="shared" si="85"/>
        <v>0</v>
      </c>
      <c r="F232" s="48">
        <f t="shared" si="86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7" hidden="1" x14ac:dyDescent="0.2">
      <c r="A233" s="51" t="s">
        <v>478</v>
      </c>
      <c r="B233" s="50" t="s">
        <v>477</v>
      </c>
      <c r="C233" s="28"/>
      <c r="D233" s="28"/>
      <c r="E233" s="48">
        <f t="shared" si="85"/>
        <v>0</v>
      </c>
      <c r="F233" s="48">
        <f t="shared" si="86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7" hidden="1" x14ac:dyDescent="0.2">
      <c r="A234" s="51" t="s">
        <v>476</v>
      </c>
      <c r="B234" s="50" t="s">
        <v>475</v>
      </c>
      <c r="C234" s="28"/>
      <c r="D234" s="28"/>
      <c r="E234" s="48">
        <f t="shared" si="85"/>
        <v>0</v>
      </c>
      <c r="F234" s="48">
        <f t="shared" si="86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7" hidden="1" x14ac:dyDescent="0.2">
      <c r="A235" s="51" t="s">
        <v>474</v>
      </c>
      <c r="B235" s="50" t="s">
        <v>473</v>
      </c>
      <c r="C235" s="28"/>
      <c r="D235" s="28"/>
      <c r="E235" s="48">
        <f t="shared" si="85"/>
        <v>0</v>
      </c>
      <c r="F235" s="48">
        <f t="shared" si="86"/>
        <v>0</v>
      </c>
      <c r="G235" s="48"/>
      <c r="H235" s="48"/>
      <c r="I235" s="48"/>
      <c r="J235" s="48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7" x14ac:dyDescent="0.2">
      <c r="A236" s="135" t="s">
        <v>472</v>
      </c>
      <c r="B236" s="138" t="s">
        <v>471</v>
      </c>
      <c r="C236" s="137">
        <v>285</v>
      </c>
      <c r="D236" s="231"/>
      <c r="E236" s="137">
        <f t="shared" si="85"/>
        <v>285</v>
      </c>
      <c r="F236" s="137">
        <f t="shared" si="86"/>
        <v>285</v>
      </c>
      <c r="G236" s="137">
        <v>70</v>
      </c>
      <c r="H236" s="137">
        <v>65</v>
      </c>
      <c r="I236" s="137">
        <v>70</v>
      </c>
      <c r="J236" s="137">
        <v>80</v>
      </c>
      <c r="K236" s="15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523">
        <v>30</v>
      </c>
      <c r="Y236" s="499"/>
    </row>
    <row r="237" spans="1:27" hidden="1" x14ac:dyDescent="0.2">
      <c r="A237" s="17" t="s">
        <v>470</v>
      </c>
      <c r="B237" s="53" t="s">
        <v>469</v>
      </c>
      <c r="C237" s="15"/>
      <c r="D237" s="15"/>
      <c r="E237" s="15">
        <f t="shared" si="85"/>
        <v>0</v>
      </c>
      <c r="F237" s="15">
        <f t="shared" si="86"/>
        <v>0</v>
      </c>
      <c r="G237" s="15"/>
      <c r="H237" s="15"/>
      <c r="I237" s="15"/>
      <c r="J237" s="15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7" s="8" customFormat="1" ht="12" customHeight="1" x14ac:dyDescent="0.2">
      <c r="A238" s="23" t="s">
        <v>468</v>
      </c>
      <c r="B238" s="37" t="s">
        <v>467</v>
      </c>
      <c r="C238" s="35">
        <f t="shared" ref="C238:X238" si="87">C239+C250+C251+C254+C259+C263+C266+C267+C268+C269+C270+C271+C272+C273+C274+C275+C276+C277+C278+C279+C280+C283+C284+C285</f>
        <v>2883</v>
      </c>
      <c r="D238" s="256">
        <f t="shared" si="87"/>
        <v>326</v>
      </c>
      <c r="E238" s="256">
        <f t="shared" si="87"/>
        <v>3209</v>
      </c>
      <c r="F238" s="256">
        <f t="shared" si="87"/>
        <v>3209</v>
      </c>
      <c r="G238" s="256">
        <f t="shared" si="87"/>
        <v>889</v>
      </c>
      <c r="H238" s="256">
        <f t="shared" si="87"/>
        <v>863</v>
      </c>
      <c r="I238" s="256">
        <f t="shared" si="87"/>
        <v>694</v>
      </c>
      <c r="J238" s="256">
        <f t="shared" si="87"/>
        <v>763</v>
      </c>
      <c r="K238" s="256">
        <f t="shared" si="87"/>
        <v>0</v>
      </c>
      <c r="L238" s="256">
        <f t="shared" si="87"/>
        <v>3235</v>
      </c>
      <c r="M238" s="256">
        <f t="shared" si="87"/>
        <v>3240</v>
      </c>
      <c r="N238" s="256">
        <f t="shared" si="87"/>
        <v>3245</v>
      </c>
      <c r="O238" s="256">
        <f t="shared" si="87"/>
        <v>30</v>
      </c>
      <c r="P238" s="256">
        <f t="shared" si="87"/>
        <v>24</v>
      </c>
      <c r="Q238" s="256">
        <f t="shared" si="87"/>
        <v>72</v>
      </c>
      <c r="R238" s="256">
        <f t="shared" si="87"/>
        <v>6</v>
      </c>
      <c r="S238" s="256">
        <f t="shared" si="87"/>
        <v>6</v>
      </c>
      <c r="T238" s="256">
        <f t="shared" si="87"/>
        <v>6</v>
      </c>
      <c r="U238" s="256">
        <f t="shared" si="87"/>
        <v>1752</v>
      </c>
      <c r="V238" s="256" t="e">
        <f t="shared" si="87"/>
        <v>#VALUE!</v>
      </c>
      <c r="W238" s="256">
        <f t="shared" si="87"/>
        <v>0</v>
      </c>
      <c r="X238" s="527">
        <f t="shared" si="87"/>
        <v>0</v>
      </c>
      <c r="Y238" s="256"/>
      <c r="Z238" s="510">
        <f>Z239+Z256</f>
        <v>60</v>
      </c>
      <c r="AA238" s="510">
        <f>AA239+AA270</f>
        <v>266</v>
      </c>
    </row>
    <row r="239" spans="1:27" s="18" customFormat="1" x14ac:dyDescent="0.2">
      <c r="A239" s="34" t="s">
        <v>466</v>
      </c>
      <c r="B239" s="43" t="s">
        <v>465</v>
      </c>
      <c r="C239" s="42">
        <f t="shared" ref="C239:X239" si="88">C240+C241+C242+C243+C244+C245+C246+C247+C248+C249</f>
        <v>1219</v>
      </c>
      <c r="D239" s="141">
        <f t="shared" si="88"/>
        <v>271</v>
      </c>
      <c r="E239" s="141">
        <f t="shared" si="88"/>
        <v>1490</v>
      </c>
      <c r="F239" s="141">
        <f t="shared" si="88"/>
        <v>1490</v>
      </c>
      <c r="G239" s="141">
        <f t="shared" si="88"/>
        <v>415</v>
      </c>
      <c r="H239" s="141">
        <f t="shared" si="88"/>
        <v>412</v>
      </c>
      <c r="I239" s="141">
        <f t="shared" si="88"/>
        <v>317</v>
      </c>
      <c r="J239" s="141">
        <f t="shared" si="88"/>
        <v>346</v>
      </c>
      <c r="K239" s="141">
        <f t="shared" si="88"/>
        <v>0</v>
      </c>
      <c r="L239" s="141">
        <f t="shared" si="88"/>
        <v>3235</v>
      </c>
      <c r="M239" s="141">
        <f t="shared" si="88"/>
        <v>3240</v>
      </c>
      <c r="N239" s="141">
        <f t="shared" si="88"/>
        <v>3245</v>
      </c>
      <c r="O239" s="141">
        <f t="shared" si="88"/>
        <v>9</v>
      </c>
      <c r="P239" s="141">
        <f t="shared" si="88"/>
        <v>24</v>
      </c>
      <c r="Q239" s="141">
        <f t="shared" si="88"/>
        <v>9</v>
      </c>
      <c r="R239" s="141">
        <f t="shared" si="88"/>
        <v>6</v>
      </c>
      <c r="S239" s="141">
        <f t="shared" si="88"/>
        <v>6</v>
      </c>
      <c r="T239" s="141">
        <f t="shared" si="88"/>
        <v>6</v>
      </c>
      <c r="U239" s="141">
        <f t="shared" si="88"/>
        <v>827</v>
      </c>
      <c r="V239" s="141" t="e">
        <f t="shared" si="88"/>
        <v>#VALUE!</v>
      </c>
      <c r="W239" s="141">
        <f t="shared" si="88"/>
        <v>0</v>
      </c>
      <c r="X239" s="528">
        <f t="shared" si="88"/>
        <v>0</v>
      </c>
      <c r="Y239" s="141"/>
      <c r="Z239" s="18">
        <f>SUM(Z240:Z249)</f>
        <v>10</v>
      </c>
      <c r="AA239" s="18">
        <f>SUM(AA240:AA249)</f>
        <v>261</v>
      </c>
    </row>
    <row r="240" spans="1:27" s="31" customFormat="1" x14ac:dyDescent="0.2">
      <c r="A240" s="51" t="s">
        <v>464</v>
      </c>
      <c r="B240" s="50" t="s">
        <v>463</v>
      </c>
      <c r="C240" s="48">
        <v>30</v>
      </c>
      <c r="D240" s="256"/>
      <c r="E240" s="137">
        <f t="shared" ref="E240:E250" si="89">C240+D240</f>
        <v>30</v>
      </c>
      <c r="F240" s="137">
        <f t="shared" ref="F240:F250" si="90">G240+H240+I240+J240</f>
        <v>30</v>
      </c>
      <c r="G240" s="137">
        <v>8</v>
      </c>
      <c r="H240" s="137">
        <v>8</v>
      </c>
      <c r="I240" s="137">
        <v>6</v>
      </c>
      <c r="J240" s="137">
        <v>8</v>
      </c>
      <c r="K240" s="28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ref="U240:U245" si="91">G240+H240</f>
        <v>16</v>
      </c>
      <c r="V240" s="31" t="s">
        <v>958</v>
      </c>
      <c r="Y240" s="500"/>
    </row>
    <row r="241" spans="1:27" s="31" customFormat="1" x14ac:dyDescent="0.2">
      <c r="A241" s="135" t="s">
        <v>462</v>
      </c>
      <c r="B241" s="136" t="s">
        <v>461</v>
      </c>
      <c r="C241" s="137">
        <v>20</v>
      </c>
      <c r="D241" s="256"/>
      <c r="E241" s="137">
        <f t="shared" si="89"/>
        <v>20</v>
      </c>
      <c r="F241" s="137">
        <f t="shared" si="90"/>
        <v>20</v>
      </c>
      <c r="G241" s="137">
        <v>5</v>
      </c>
      <c r="H241" s="137">
        <v>5</v>
      </c>
      <c r="I241" s="137">
        <v>5</v>
      </c>
      <c r="J241" s="137">
        <v>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  <c r="Y241" s="500"/>
    </row>
    <row r="242" spans="1:27" s="31" customFormat="1" x14ac:dyDescent="0.2">
      <c r="A242" s="330" t="s">
        <v>460</v>
      </c>
      <c r="B242" s="328" t="s">
        <v>459</v>
      </c>
      <c r="C242" s="329">
        <v>350</v>
      </c>
      <c r="D242" s="340">
        <v>50</v>
      </c>
      <c r="E242" s="329">
        <f t="shared" si="89"/>
        <v>400</v>
      </c>
      <c r="F242" s="329">
        <f t="shared" si="90"/>
        <v>400</v>
      </c>
      <c r="G242" s="329">
        <v>150</v>
      </c>
      <c r="H242" s="329">
        <v>150</v>
      </c>
      <c r="I242" s="329">
        <v>50</v>
      </c>
      <c r="J242" s="134">
        <v>50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  <c r="Y242" s="500"/>
      <c r="Z242" s="530"/>
      <c r="AA242" s="428">
        <v>50</v>
      </c>
    </row>
    <row r="243" spans="1:27" s="31" customFormat="1" x14ac:dyDescent="0.2">
      <c r="A243" s="330" t="s">
        <v>458</v>
      </c>
      <c r="B243" s="328" t="s">
        <v>457</v>
      </c>
      <c r="C243" s="329">
        <v>80</v>
      </c>
      <c r="D243" s="340">
        <v>20</v>
      </c>
      <c r="E243" s="329">
        <f t="shared" si="89"/>
        <v>100</v>
      </c>
      <c r="F243" s="329">
        <f t="shared" si="90"/>
        <v>100</v>
      </c>
      <c r="G243" s="329">
        <v>20</v>
      </c>
      <c r="H243" s="329">
        <v>20</v>
      </c>
      <c r="I243" s="134">
        <v>30</v>
      </c>
      <c r="J243" s="134">
        <v>30</v>
      </c>
      <c r="K243" s="28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  <c r="Y243" s="500"/>
      <c r="Z243" s="530">
        <v>10</v>
      </c>
      <c r="AA243" s="428">
        <v>10</v>
      </c>
    </row>
    <row r="244" spans="1:27" s="31" customFormat="1" x14ac:dyDescent="0.2">
      <c r="A244" s="135" t="s">
        <v>456</v>
      </c>
      <c r="B244" s="136" t="s">
        <v>455</v>
      </c>
      <c r="C244" s="137">
        <v>60</v>
      </c>
      <c r="D244" s="269"/>
      <c r="E244" s="137">
        <f t="shared" si="89"/>
        <v>60</v>
      </c>
      <c r="F244" s="137">
        <f t="shared" si="90"/>
        <v>60</v>
      </c>
      <c r="G244" s="137">
        <v>15</v>
      </c>
      <c r="H244" s="137">
        <v>15</v>
      </c>
      <c r="I244" s="137">
        <v>15</v>
      </c>
      <c r="J244" s="137">
        <v>15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  <c r="Y244" s="500"/>
    </row>
    <row r="245" spans="1:27" s="31" customFormat="1" x14ac:dyDescent="0.2">
      <c r="A245" s="135" t="s">
        <v>454</v>
      </c>
      <c r="B245" s="136" t="s">
        <v>453</v>
      </c>
      <c r="C245" s="137">
        <v>10</v>
      </c>
      <c r="D245" s="231"/>
      <c r="E245" s="137">
        <f t="shared" si="89"/>
        <v>10</v>
      </c>
      <c r="F245" s="137">
        <f t="shared" si="90"/>
        <v>10</v>
      </c>
      <c r="G245" s="137">
        <v>6</v>
      </c>
      <c r="H245" s="137">
        <v>2</v>
      </c>
      <c r="I245" s="137">
        <v>0</v>
      </c>
      <c r="J245" s="137">
        <v>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  <c r="Y245" s="500"/>
    </row>
    <row r="246" spans="1:27" s="31" customFormat="1" hidden="1" x14ac:dyDescent="0.2">
      <c r="A246" s="30" t="s">
        <v>452</v>
      </c>
      <c r="B246" s="29" t="s">
        <v>451</v>
      </c>
      <c r="C246" s="28"/>
      <c r="D246" s="28"/>
      <c r="E246" s="28">
        <f t="shared" si="89"/>
        <v>0</v>
      </c>
      <c r="F246" s="28">
        <f t="shared" si="90"/>
        <v>0</v>
      </c>
      <c r="G246" s="28"/>
      <c r="H246" s="28"/>
      <c r="I246" s="28"/>
      <c r="J246" s="28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7" s="31" customFormat="1" x14ac:dyDescent="0.2">
      <c r="A247" s="135" t="s">
        <v>450</v>
      </c>
      <c r="B247" s="136" t="s">
        <v>449</v>
      </c>
      <c r="C247" s="137">
        <v>12</v>
      </c>
      <c r="D247" s="231"/>
      <c r="E247" s="137">
        <f t="shared" si="89"/>
        <v>12</v>
      </c>
      <c r="F247" s="137">
        <f t="shared" si="90"/>
        <v>12</v>
      </c>
      <c r="G247" s="137">
        <v>3</v>
      </c>
      <c r="H247" s="137">
        <v>4</v>
      </c>
      <c r="I247" s="137">
        <v>3</v>
      </c>
      <c r="J247" s="137">
        <v>2</v>
      </c>
      <c r="K247" s="28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2">G247+H247</f>
        <v>7</v>
      </c>
      <c r="Y247" s="500"/>
    </row>
    <row r="248" spans="1:27" s="31" customFormat="1" x14ac:dyDescent="0.2">
      <c r="A248" s="330" t="s">
        <v>448</v>
      </c>
      <c r="B248" s="328" t="s">
        <v>447</v>
      </c>
      <c r="C248" s="329">
        <v>649</v>
      </c>
      <c r="D248" s="340">
        <v>201</v>
      </c>
      <c r="E248" s="329">
        <f t="shared" si="89"/>
        <v>850</v>
      </c>
      <c r="F248" s="329">
        <f t="shared" si="90"/>
        <v>850</v>
      </c>
      <c r="G248" s="329">
        <v>206</v>
      </c>
      <c r="H248" s="329">
        <v>206</v>
      </c>
      <c r="I248" s="329">
        <v>206</v>
      </c>
      <c r="J248" s="134">
        <v>232</v>
      </c>
      <c r="K248" s="28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3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2"/>
        <v>412</v>
      </c>
      <c r="Y248" s="500"/>
      <c r="Z248" s="530"/>
      <c r="AA248" s="428">
        <v>201</v>
      </c>
    </row>
    <row r="249" spans="1:27" s="31" customFormat="1" x14ac:dyDescent="0.2">
      <c r="A249" s="135" t="s">
        <v>446</v>
      </c>
      <c r="B249" s="136" t="s">
        <v>445</v>
      </c>
      <c r="C249" s="137">
        <v>8</v>
      </c>
      <c r="D249" s="137"/>
      <c r="E249" s="137">
        <f t="shared" si="89"/>
        <v>8</v>
      </c>
      <c r="F249" s="137">
        <f t="shared" si="90"/>
        <v>8</v>
      </c>
      <c r="G249" s="137">
        <v>2</v>
      </c>
      <c r="H249" s="137">
        <v>2</v>
      </c>
      <c r="I249" s="137">
        <v>2</v>
      </c>
      <c r="J249" s="137">
        <v>2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2"/>
        <v>4</v>
      </c>
      <c r="Y249" s="500"/>
    </row>
    <row r="250" spans="1:27" s="44" customFormat="1" x14ac:dyDescent="0.2">
      <c r="A250" s="139" t="s">
        <v>444</v>
      </c>
      <c r="B250" s="140" t="s">
        <v>443</v>
      </c>
      <c r="C250" s="141">
        <v>50</v>
      </c>
      <c r="D250" s="141"/>
      <c r="E250" s="141">
        <f t="shared" si="89"/>
        <v>50</v>
      </c>
      <c r="F250" s="141">
        <f t="shared" si="90"/>
        <v>50</v>
      </c>
      <c r="G250" s="141">
        <v>20</v>
      </c>
      <c r="H250" s="141">
        <v>30</v>
      </c>
      <c r="I250" s="141">
        <v>0</v>
      </c>
      <c r="J250" s="141">
        <v>0</v>
      </c>
      <c r="K250" s="2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2"/>
        <v>50</v>
      </c>
      <c r="Y250" s="500"/>
    </row>
    <row r="251" spans="1:27" s="44" customFormat="1" x14ac:dyDescent="0.2">
      <c r="A251" s="139" t="s">
        <v>442</v>
      </c>
      <c r="B251" s="140" t="s">
        <v>441</v>
      </c>
      <c r="C251" s="141">
        <f t="shared" ref="C251:N251" si="94">C252+C253</f>
        <v>160</v>
      </c>
      <c r="D251" s="141">
        <f t="shared" si="94"/>
        <v>0</v>
      </c>
      <c r="E251" s="141">
        <f t="shared" si="94"/>
        <v>160</v>
      </c>
      <c r="F251" s="141">
        <f t="shared" si="94"/>
        <v>160</v>
      </c>
      <c r="G251" s="141">
        <f t="shared" si="94"/>
        <v>40</v>
      </c>
      <c r="H251" s="141">
        <f t="shared" si="94"/>
        <v>40</v>
      </c>
      <c r="I251" s="141">
        <f t="shared" si="94"/>
        <v>40</v>
      </c>
      <c r="J251" s="141">
        <f t="shared" si="94"/>
        <v>40</v>
      </c>
      <c r="K251" s="24">
        <f t="shared" si="94"/>
        <v>0</v>
      </c>
      <c r="L251" s="42">
        <f t="shared" si="94"/>
        <v>0</v>
      </c>
      <c r="M251" s="42">
        <f t="shared" si="94"/>
        <v>0</v>
      </c>
      <c r="N251" s="42">
        <f t="shared" si="94"/>
        <v>0</v>
      </c>
      <c r="O251" s="45"/>
      <c r="P251" s="417"/>
      <c r="Q251" s="245"/>
      <c r="R251" s="238"/>
      <c r="S251" s="238"/>
      <c r="T251" s="238"/>
      <c r="U251" s="489">
        <f t="shared" si="92"/>
        <v>80</v>
      </c>
      <c r="Y251" s="500"/>
    </row>
    <row r="252" spans="1:27" s="31" customFormat="1" x14ac:dyDescent="0.2">
      <c r="A252" s="135" t="s">
        <v>440</v>
      </c>
      <c r="B252" s="136" t="s">
        <v>439</v>
      </c>
      <c r="C252" s="137">
        <v>160</v>
      </c>
      <c r="D252" s="269"/>
      <c r="E252" s="137">
        <f>C252+D252</f>
        <v>160</v>
      </c>
      <c r="F252" s="137">
        <f>G252+H252+I252+J252</f>
        <v>160</v>
      </c>
      <c r="G252" s="137">
        <v>40</v>
      </c>
      <c r="H252" s="137">
        <v>40</v>
      </c>
      <c r="I252" s="137">
        <v>40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2"/>
        <v>80</v>
      </c>
      <c r="Y252" s="500"/>
    </row>
    <row r="253" spans="1:27" s="31" customFormat="1" hidden="1" x14ac:dyDescent="0.2">
      <c r="A253" s="30" t="s">
        <v>438</v>
      </c>
      <c r="B253" s="29" t="s">
        <v>437</v>
      </c>
      <c r="C253" s="28"/>
      <c r="D253" s="28"/>
      <c r="E253" s="28">
        <f>C253+D253</f>
        <v>0</v>
      </c>
      <c r="F253" s="28">
        <f>G253+H253+I253+J253</f>
        <v>0</v>
      </c>
      <c r="G253" s="28"/>
      <c r="H253" s="28"/>
      <c r="I253" s="28"/>
      <c r="J253" s="28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7" s="44" customFormat="1" x14ac:dyDescent="0.2">
      <c r="A254" s="139" t="s">
        <v>436</v>
      </c>
      <c r="B254" s="140" t="s">
        <v>435</v>
      </c>
      <c r="C254" s="141">
        <f t="shared" ref="C254:X254" si="95">C255+C256+C257+C258</f>
        <v>1170</v>
      </c>
      <c r="D254" s="141">
        <f t="shared" si="95"/>
        <v>50</v>
      </c>
      <c r="E254" s="141">
        <f t="shared" si="95"/>
        <v>1220</v>
      </c>
      <c r="F254" s="141">
        <f t="shared" si="95"/>
        <v>1220</v>
      </c>
      <c r="G254" s="141">
        <f t="shared" si="95"/>
        <v>325</v>
      </c>
      <c r="H254" s="141">
        <f t="shared" si="95"/>
        <v>305</v>
      </c>
      <c r="I254" s="141">
        <f t="shared" si="95"/>
        <v>275</v>
      </c>
      <c r="J254" s="141">
        <f t="shared" si="95"/>
        <v>315</v>
      </c>
      <c r="K254" s="141">
        <f t="shared" si="95"/>
        <v>0</v>
      </c>
      <c r="L254" s="141">
        <f t="shared" si="95"/>
        <v>0</v>
      </c>
      <c r="M254" s="141">
        <f t="shared" si="95"/>
        <v>0</v>
      </c>
      <c r="N254" s="141">
        <f t="shared" si="95"/>
        <v>0</v>
      </c>
      <c r="O254" s="141">
        <f t="shared" si="95"/>
        <v>4</v>
      </c>
      <c r="P254" s="141">
        <f t="shared" si="95"/>
        <v>0</v>
      </c>
      <c r="Q254" s="141">
        <f t="shared" si="95"/>
        <v>0</v>
      </c>
      <c r="R254" s="141">
        <f t="shared" si="95"/>
        <v>0</v>
      </c>
      <c r="S254" s="141">
        <f t="shared" si="95"/>
        <v>0</v>
      </c>
      <c r="T254" s="141">
        <f t="shared" si="95"/>
        <v>0</v>
      </c>
      <c r="U254" s="141">
        <f t="shared" si="95"/>
        <v>630</v>
      </c>
      <c r="V254" s="141">
        <f t="shared" si="95"/>
        <v>0</v>
      </c>
      <c r="W254" s="141">
        <f t="shared" si="95"/>
        <v>0</v>
      </c>
      <c r="X254" s="528">
        <f t="shared" si="95"/>
        <v>0</v>
      </c>
      <c r="Y254" s="141"/>
    </row>
    <row r="255" spans="1:27" s="31" customFormat="1" x14ac:dyDescent="0.2">
      <c r="A255" s="135" t="s">
        <v>434</v>
      </c>
      <c r="B255" s="136" t="s">
        <v>433</v>
      </c>
      <c r="C255" s="137">
        <v>300</v>
      </c>
      <c r="D255" s="260"/>
      <c r="E255" s="137">
        <f>C255+D255</f>
        <v>300</v>
      </c>
      <c r="F255" s="137">
        <f>G255+H255+I255+J255</f>
        <v>300</v>
      </c>
      <c r="G255" s="137">
        <v>80</v>
      </c>
      <c r="H255" s="137">
        <v>80</v>
      </c>
      <c r="I255" s="137">
        <v>100</v>
      </c>
      <c r="J255" s="137">
        <v>40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  <c r="Y255" s="500"/>
    </row>
    <row r="256" spans="1:27" s="31" customFormat="1" x14ac:dyDescent="0.2">
      <c r="A256" s="330" t="s">
        <v>432</v>
      </c>
      <c r="B256" s="328" t="s">
        <v>431</v>
      </c>
      <c r="C256" s="329">
        <v>350</v>
      </c>
      <c r="D256" s="331">
        <v>50</v>
      </c>
      <c r="E256" s="329">
        <f>C256+D256</f>
        <v>400</v>
      </c>
      <c r="F256" s="329">
        <f>G256+H256+I256+J256</f>
        <v>400</v>
      </c>
      <c r="G256" s="329">
        <v>100</v>
      </c>
      <c r="H256" s="329">
        <v>100</v>
      </c>
      <c r="I256" s="134">
        <v>50</v>
      </c>
      <c r="J256" s="329">
        <v>150</v>
      </c>
      <c r="K256" s="28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6">G256+H256</f>
        <v>200</v>
      </c>
      <c r="Y256" s="500"/>
      <c r="Z256" s="530">
        <v>50</v>
      </c>
      <c r="AA256" s="428"/>
    </row>
    <row r="257" spans="1:27" s="31" customFormat="1" x14ac:dyDescent="0.2">
      <c r="A257" s="135" t="s">
        <v>430</v>
      </c>
      <c r="B257" s="136" t="s">
        <v>429</v>
      </c>
      <c r="C257" s="137">
        <v>500</v>
      </c>
      <c r="D257" s="260"/>
      <c r="E257" s="137">
        <f>C257+D257</f>
        <v>500</v>
      </c>
      <c r="F257" s="137">
        <f>G257+H257+I257+J257</f>
        <v>500</v>
      </c>
      <c r="G257" s="137">
        <v>140</v>
      </c>
      <c r="H257" s="137">
        <v>120</v>
      </c>
      <c r="I257" s="137">
        <v>120</v>
      </c>
      <c r="J257" s="137">
        <v>120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6"/>
        <v>260</v>
      </c>
      <c r="Y257" s="500"/>
    </row>
    <row r="258" spans="1:27" s="31" customFormat="1" x14ac:dyDescent="0.2">
      <c r="A258" s="135" t="s">
        <v>428</v>
      </c>
      <c r="B258" s="136" t="s">
        <v>427</v>
      </c>
      <c r="C258" s="137">
        <v>20</v>
      </c>
      <c r="D258" s="260"/>
      <c r="E258" s="137">
        <f>C258+D258</f>
        <v>20</v>
      </c>
      <c r="F258" s="137">
        <f>G258+H258+I258+J258</f>
        <v>20</v>
      </c>
      <c r="G258" s="137">
        <v>5</v>
      </c>
      <c r="H258" s="137">
        <v>5</v>
      </c>
      <c r="I258" s="256">
        <v>5</v>
      </c>
      <c r="J258" s="256">
        <v>5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6"/>
        <v>10</v>
      </c>
      <c r="Y258" s="500"/>
    </row>
    <row r="259" spans="1:27" s="44" customFormat="1" x14ac:dyDescent="0.2">
      <c r="A259" s="139" t="s">
        <v>426</v>
      </c>
      <c r="B259" s="140" t="s">
        <v>425</v>
      </c>
      <c r="C259" s="141">
        <f t="shared" ref="C259:N259" si="97">C260+C261+C262</f>
        <v>135</v>
      </c>
      <c r="D259" s="141">
        <f t="shared" si="97"/>
        <v>0</v>
      </c>
      <c r="E259" s="141">
        <f t="shared" si="97"/>
        <v>135</v>
      </c>
      <c r="F259" s="141">
        <f t="shared" si="97"/>
        <v>135</v>
      </c>
      <c r="G259" s="141">
        <f t="shared" si="97"/>
        <v>40</v>
      </c>
      <c r="H259" s="141">
        <f t="shared" si="97"/>
        <v>40</v>
      </c>
      <c r="I259" s="141">
        <f t="shared" si="97"/>
        <v>30</v>
      </c>
      <c r="J259" s="141">
        <f t="shared" si="97"/>
        <v>25</v>
      </c>
      <c r="K259" s="24">
        <f t="shared" si="97"/>
        <v>0</v>
      </c>
      <c r="L259" s="42">
        <f t="shared" si="97"/>
        <v>0</v>
      </c>
      <c r="M259" s="42">
        <f t="shared" si="97"/>
        <v>0</v>
      </c>
      <c r="N259" s="42">
        <f t="shared" si="97"/>
        <v>0</v>
      </c>
      <c r="O259" s="45"/>
      <c r="P259" s="417"/>
      <c r="Q259" s="245"/>
      <c r="R259" s="238"/>
      <c r="S259" s="238"/>
      <c r="T259" s="238"/>
      <c r="U259" s="503">
        <f t="shared" si="96"/>
        <v>80</v>
      </c>
      <c r="Y259" s="500"/>
    </row>
    <row r="260" spans="1:27" s="31" customFormat="1" x14ac:dyDescent="0.2">
      <c r="A260" s="135" t="s">
        <v>424</v>
      </c>
      <c r="B260" s="136" t="s">
        <v>423</v>
      </c>
      <c r="C260" s="137">
        <v>15</v>
      </c>
      <c r="D260" s="137"/>
      <c r="E260" s="137">
        <f>C260+D260</f>
        <v>15</v>
      </c>
      <c r="F260" s="137">
        <f>G260+H260+I260+J260</f>
        <v>15</v>
      </c>
      <c r="G260" s="137">
        <v>5</v>
      </c>
      <c r="H260" s="137">
        <v>5</v>
      </c>
      <c r="I260" s="137">
        <v>5</v>
      </c>
      <c r="J260" s="137">
        <v>0</v>
      </c>
      <c r="K260" s="28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6"/>
        <v>10</v>
      </c>
      <c r="Y260" s="500"/>
    </row>
    <row r="261" spans="1:27" s="31" customFormat="1" x14ac:dyDescent="0.2">
      <c r="A261" s="51" t="s">
        <v>422</v>
      </c>
      <c r="B261" s="50" t="s">
        <v>421</v>
      </c>
      <c r="C261" s="48">
        <v>20</v>
      </c>
      <c r="D261" s="48"/>
      <c r="E261" s="48">
        <f>C261+D261</f>
        <v>20</v>
      </c>
      <c r="F261" s="48">
        <f>G261+H261+I261+J261</f>
        <v>20</v>
      </c>
      <c r="G261" s="49">
        <v>10</v>
      </c>
      <c r="H261" s="49">
        <v>10</v>
      </c>
      <c r="I261" s="48">
        <v>0</v>
      </c>
      <c r="J261" s="137">
        <v>0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6"/>
        <v>20</v>
      </c>
      <c r="Y261" s="500"/>
    </row>
    <row r="262" spans="1:27" s="31" customFormat="1" x14ac:dyDescent="0.2">
      <c r="A262" s="30" t="s">
        <v>420</v>
      </c>
      <c r="B262" s="29" t="s">
        <v>419</v>
      </c>
      <c r="C262" s="48">
        <v>100</v>
      </c>
      <c r="D262" s="48"/>
      <c r="E262" s="48">
        <f>C262+D262</f>
        <v>100</v>
      </c>
      <c r="F262" s="48">
        <f>G262+H262+I262+J262</f>
        <v>100</v>
      </c>
      <c r="G262" s="49">
        <v>25</v>
      </c>
      <c r="H262" s="48">
        <v>25</v>
      </c>
      <c r="I262" s="48">
        <v>25</v>
      </c>
      <c r="J262" s="137">
        <v>25</v>
      </c>
      <c r="K262" s="28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6"/>
        <v>50</v>
      </c>
      <c r="Y262" s="500"/>
    </row>
    <row r="263" spans="1:27" s="44" customFormat="1" x14ac:dyDescent="0.2">
      <c r="A263" s="139" t="s">
        <v>418</v>
      </c>
      <c r="B263" s="140" t="s">
        <v>417</v>
      </c>
      <c r="C263" s="141">
        <f t="shared" ref="C263:N263" si="98">C264+C265</f>
        <v>8</v>
      </c>
      <c r="D263" s="141">
        <f t="shared" si="98"/>
        <v>0</v>
      </c>
      <c r="E263" s="141">
        <f t="shared" si="98"/>
        <v>8</v>
      </c>
      <c r="F263" s="141">
        <f t="shared" si="98"/>
        <v>8</v>
      </c>
      <c r="G263" s="141">
        <f t="shared" si="98"/>
        <v>2</v>
      </c>
      <c r="H263" s="141">
        <f t="shared" si="98"/>
        <v>2</v>
      </c>
      <c r="I263" s="141">
        <f t="shared" si="98"/>
        <v>2</v>
      </c>
      <c r="J263" s="141">
        <f t="shared" si="98"/>
        <v>2</v>
      </c>
      <c r="K263" s="24">
        <f t="shared" si="98"/>
        <v>0</v>
      </c>
      <c r="L263" s="42">
        <f t="shared" si="98"/>
        <v>0</v>
      </c>
      <c r="M263" s="42">
        <f t="shared" si="98"/>
        <v>0</v>
      </c>
      <c r="N263" s="42">
        <f t="shared" si="98"/>
        <v>0</v>
      </c>
      <c r="O263" s="45"/>
      <c r="P263" s="417"/>
      <c r="Q263" s="245"/>
      <c r="R263" s="238"/>
      <c r="S263" s="238"/>
      <c r="T263" s="238"/>
      <c r="U263" s="503">
        <f t="shared" si="96"/>
        <v>4</v>
      </c>
      <c r="Y263" s="500"/>
    </row>
    <row r="264" spans="1:27" s="31" customFormat="1" x14ac:dyDescent="0.2">
      <c r="A264" s="135" t="s">
        <v>416</v>
      </c>
      <c r="B264" s="136" t="s">
        <v>415</v>
      </c>
      <c r="C264" s="137">
        <v>8</v>
      </c>
      <c r="D264" s="137"/>
      <c r="E264" s="137">
        <f t="shared" ref="E264:E279" si="99">C264+D264</f>
        <v>8</v>
      </c>
      <c r="F264" s="137">
        <f t="shared" ref="F264:F279" si="100">G264+H264+I264+J264</f>
        <v>8</v>
      </c>
      <c r="G264" s="137">
        <v>2</v>
      </c>
      <c r="H264" s="137">
        <v>2</v>
      </c>
      <c r="I264" s="137">
        <v>2</v>
      </c>
      <c r="J264" s="137">
        <v>2</v>
      </c>
      <c r="K264" s="28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6"/>
        <v>4</v>
      </c>
      <c r="Y264" s="500"/>
    </row>
    <row r="265" spans="1:27" s="31" customFormat="1" hidden="1" x14ac:dyDescent="0.2">
      <c r="A265" s="30" t="s">
        <v>414</v>
      </c>
      <c r="B265" s="29" t="s">
        <v>413</v>
      </c>
      <c r="C265" s="28"/>
      <c r="D265" s="28"/>
      <c r="E265" s="28">
        <f t="shared" si="99"/>
        <v>0</v>
      </c>
      <c r="F265" s="28">
        <f t="shared" si="100"/>
        <v>0</v>
      </c>
      <c r="G265" s="28"/>
      <c r="H265" s="28"/>
      <c r="I265" s="28"/>
      <c r="J265" s="28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7" s="44" customFormat="1" x14ac:dyDescent="0.2">
      <c r="A266" s="139" t="s">
        <v>412</v>
      </c>
      <c r="B266" s="140" t="s">
        <v>411</v>
      </c>
      <c r="C266" s="141">
        <v>30</v>
      </c>
      <c r="D266" s="232"/>
      <c r="E266" s="141">
        <f t="shared" si="99"/>
        <v>30</v>
      </c>
      <c r="F266" s="141">
        <f t="shared" si="100"/>
        <v>30</v>
      </c>
      <c r="G266" s="141">
        <v>10</v>
      </c>
      <c r="H266" s="141">
        <v>0</v>
      </c>
      <c r="I266" s="141">
        <v>10</v>
      </c>
      <c r="J266" s="141">
        <v>10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  <c r="Y266" s="500"/>
    </row>
    <row r="267" spans="1:27" s="44" customFormat="1" hidden="1" x14ac:dyDescent="0.2">
      <c r="A267" s="27" t="s">
        <v>410</v>
      </c>
      <c r="B267" s="26" t="s">
        <v>409</v>
      </c>
      <c r="C267" s="24"/>
      <c r="D267" s="24"/>
      <c r="E267" s="24">
        <f t="shared" si="99"/>
        <v>0</v>
      </c>
      <c r="F267" s="24">
        <f t="shared" si="100"/>
        <v>0</v>
      </c>
      <c r="G267" s="24"/>
      <c r="H267" s="24"/>
      <c r="I267" s="24"/>
      <c r="J267" s="2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7" s="44" customFormat="1" x14ac:dyDescent="0.2">
      <c r="A268" s="139" t="s">
        <v>408</v>
      </c>
      <c r="B268" s="140" t="s">
        <v>407</v>
      </c>
      <c r="C268" s="141">
        <v>2</v>
      </c>
      <c r="D268" s="141"/>
      <c r="E268" s="141">
        <f t="shared" si="99"/>
        <v>2</v>
      </c>
      <c r="F268" s="141">
        <f t="shared" si="100"/>
        <v>2</v>
      </c>
      <c r="G268" s="141">
        <v>1</v>
      </c>
      <c r="H268" s="141">
        <v>0</v>
      </c>
      <c r="I268" s="141">
        <v>0</v>
      </c>
      <c r="J268" s="141">
        <v>1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  <c r="Y268" s="500"/>
    </row>
    <row r="269" spans="1:27" s="44" customFormat="1" x14ac:dyDescent="0.2">
      <c r="A269" s="139" t="s">
        <v>406</v>
      </c>
      <c r="B269" s="140" t="s">
        <v>405</v>
      </c>
      <c r="C269" s="141">
        <v>5</v>
      </c>
      <c r="D269" s="232"/>
      <c r="E269" s="141">
        <f t="shared" si="99"/>
        <v>5</v>
      </c>
      <c r="F269" s="141">
        <f t="shared" si="100"/>
        <v>5</v>
      </c>
      <c r="G269" s="141">
        <v>5</v>
      </c>
      <c r="H269" s="141">
        <v>0</v>
      </c>
      <c r="I269" s="141">
        <v>0</v>
      </c>
      <c r="J269" s="141">
        <v>0</v>
      </c>
      <c r="K269" s="2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1">G269+H269</f>
        <v>5</v>
      </c>
      <c r="Y269" s="500"/>
    </row>
    <row r="270" spans="1:27" s="44" customFormat="1" x14ac:dyDescent="0.2">
      <c r="A270" s="341" t="s">
        <v>404</v>
      </c>
      <c r="B270" s="342" t="s">
        <v>403</v>
      </c>
      <c r="C270" s="343">
        <v>35</v>
      </c>
      <c r="D270" s="348">
        <v>5</v>
      </c>
      <c r="E270" s="343">
        <f t="shared" si="99"/>
        <v>40</v>
      </c>
      <c r="F270" s="343">
        <f t="shared" si="100"/>
        <v>40</v>
      </c>
      <c r="G270" s="343">
        <v>5</v>
      </c>
      <c r="H270" s="343">
        <v>20</v>
      </c>
      <c r="I270" s="343">
        <v>5</v>
      </c>
      <c r="J270" s="348">
        <v>10</v>
      </c>
      <c r="K270" s="2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1"/>
        <v>25</v>
      </c>
      <c r="Y270" s="500"/>
      <c r="Z270" s="531"/>
      <c r="AA270" s="518">
        <v>5</v>
      </c>
    </row>
    <row r="271" spans="1:27" s="44" customFormat="1" x14ac:dyDescent="0.2">
      <c r="A271" s="139" t="s">
        <v>402</v>
      </c>
      <c r="B271" s="140" t="s">
        <v>401</v>
      </c>
      <c r="C271" s="141">
        <v>25</v>
      </c>
      <c r="D271" s="141"/>
      <c r="E271" s="141">
        <f t="shared" si="99"/>
        <v>25</v>
      </c>
      <c r="F271" s="141">
        <f t="shared" si="100"/>
        <v>25</v>
      </c>
      <c r="G271" s="141">
        <v>10</v>
      </c>
      <c r="H271" s="141">
        <v>5</v>
      </c>
      <c r="I271" s="141">
        <v>5</v>
      </c>
      <c r="J271" s="141">
        <v>5</v>
      </c>
      <c r="K271" s="2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1"/>
        <v>15</v>
      </c>
      <c r="Y271" s="500"/>
    </row>
    <row r="272" spans="1:27" s="44" customFormat="1" hidden="1" x14ac:dyDescent="0.2">
      <c r="A272" s="27" t="s">
        <v>400</v>
      </c>
      <c r="B272" s="26" t="s">
        <v>399</v>
      </c>
      <c r="C272" s="24"/>
      <c r="D272" s="24"/>
      <c r="E272" s="24">
        <f t="shared" si="99"/>
        <v>0</v>
      </c>
      <c r="F272" s="24">
        <f t="shared" si="100"/>
        <v>0</v>
      </c>
      <c r="G272" s="24"/>
      <c r="H272" s="24"/>
      <c r="I272" s="24"/>
      <c r="J272" s="24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5" s="18" customFormat="1" hidden="1" x14ac:dyDescent="0.2">
      <c r="A273" s="22" t="s">
        <v>398</v>
      </c>
      <c r="B273" s="21" t="s">
        <v>397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5" s="18" customFormat="1" hidden="1" x14ac:dyDescent="0.2">
      <c r="A274" s="22" t="s">
        <v>396</v>
      </c>
      <c r="B274" s="21" t="s">
        <v>395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5" s="18" customFormat="1" ht="25.5" hidden="1" x14ac:dyDescent="0.2">
      <c r="A275" s="22" t="s">
        <v>394</v>
      </c>
      <c r="B275" s="21" t="s">
        <v>393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5" s="18" customFormat="1" hidden="1" x14ac:dyDescent="0.2">
      <c r="A276" s="22" t="s">
        <v>392</v>
      </c>
      <c r="B276" s="21" t="s">
        <v>391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5" s="18" customFormat="1" hidden="1" x14ac:dyDescent="0.2">
      <c r="A277" s="22" t="s">
        <v>390</v>
      </c>
      <c r="B277" s="21" t="s">
        <v>389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5" s="18" customFormat="1" hidden="1" x14ac:dyDescent="0.2">
      <c r="A278" s="22" t="s">
        <v>388</v>
      </c>
      <c r="B278" s="21" t="s">
        <v>387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5" s="18" customFormat="1" hidden="1" x14ac:dyDescent="0.2">
      <c r="A279" s="22" t="s">
        <v>386</v>
      </c>
      <c r="B279" s="21" t="s">
        <v>385</v>
      </c>
      <c r="C279" s="20"/>
      <c r="D279" s="20"/>
      <c r="E279" s="20">
        <f t="shared" si="99"/>
        <v>0</v>
      </c>
      <c r="F279" s="20">
        <f t="shared" si="100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5" s="18" customFormat="1" hidden="1" x14ac:dyDescent="0.2">
      <c r="A280" s="22" t="s">
        <v>384</v>
      </c>
      <c r="B280" s="21" t="s">
        <v>383</v>
      </c>
      <c r="C280" s="20">
        <f t="shared" ref="C280:N280" si="102">C281+C282</f>
        <v>0</v>
      </c>
      <c r="D280" s="20">
        <f t="shared" si="102"/>
        <v>0</v>
      </c>
      <c r="E280" s="20">
        <f t="shared" si="102"/>
        <v>0</v>
      </c>
      <c r="F280" s="20">
        <f t="shared" si="102"/>
        <v>0</v>
      </c>
      <c r="G280" s="20">
        <f t="shared" si="102"/>
        <v>0</v>
      </c>
      <c r="H280" s="20">
        <f t="shared" si="102"/>
        <v>0</v>
      </c>
      <c r="I280" s="20">
        <f t="shared" si="102"/>
        <v>0</v>
      </c>
      <c r="J280" s="20">
        <f t="shared" si="102"/>
        <v>0</v>
      </c>
      <c r="K280" s="20">
        <f t="shared" si="102"/>
        <v>0</v>
      </c>
      <c r="L280" s="20">
        <f t="shared" si="102"/>
        <v>0</v>
      </c>
      <c r="M280" s="20">
        <f t="shared" si="102"/>
        <v>0</v>
      </c>
      <c r="N280" s="20">
        <f t="shared" si="102"/>
        <v>0</v>
      </c>
      <c r="O280" s="19"/>
    </row>
    <row r="281" spans="1:25" hidden="1" x14ac:dyDescent="0.2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5" hidden="1" x14ac:dyDescent="0.2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5" s="18" customFormat="1" ht="25.5" hidden="1" x14ac:dyDescent="0.2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5" s="18" customFormat="1" hidden="1" x14ac:dyDescent="0.2">
      <c r="A284" s="22" t="s">
        <v>376</v>
      </c>
      <c r="B284" s="21" t="s">
        <v>375</v>
      </c>
      <c r="C284" s="20"/>
      <c r="D284" s="20"/>
      <c r="E284" s="15">
        <f>C284+D284</f>
        <v>0</v>
      </c>
      <c r="F284" s="15">
        <f>G284+H284+I284+J284</f>
        <v>0</v>
      </c>
      <c r="G284" s="20"/>
      <c r="H284" s="20"/>
      <c r="I284" s="20"/>
      <c r="J284" s="20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5" s="18" customFormat="1" x14ac:dyDescent="0.2">
      <c r="A285" s="139" t="s">
        <v>374</v>
      </c>
      <c r="B285" s="140" t="s">
        <v>373</v>
      </c>
      <c r="C285" s="141">
        <f t="shared" ref="C285:N285" si="103">C286+C287+C288+C289+C290+C291+C292+C293</f>
        <v>44</v>
      </c>
      <c r="D285" s="141">
        <f t="shared" si="103"/>
        <v>0</v>
      </c>
      <c r="E285" s="141">
        <f t="shared" si="103"/>
        <v>44</v>
      </c>
      <c r="F285" s="141">
        <f t="shared" si="103"/>
        <v>44</v>
      </c>
      <c r="G285" s="141">
        <f t="shared" si="103"/>
        <v>16</v>
      </c>
      <c r="H285" s="141">
        <f t="shared" si="103"/>
        <v>9</v>
      </c>
      <c r="I285" s="141">
        <f t="shared" si="103"/>
        <v>10</v>
      </c>
      <c r="J285" s="141">
        <f t="shared" si="103"/>
        <v>9</v>
      </c>
      <c r="K285" s="20">
        <f t="shared" si="103"/>
        <v>0</v>
      </c>
      <c r="L285" s="42">
        <f t="shared" si="103"/>
        <v>0</v>
      </c>
      <c r="M285" s="42">
        <f t="shared" si="103"/>
        <v>0</v>
      </c>
      <c r="N285" s="42">
        <f t="shared" si="103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  <c r="Y285" s="500"/>
    </row>
    <row r="286" spans="1:25" x14ac:dyDescent="0.2">
      <c r="A286" s="135" t="s">
        <v>372</v>
      </c>
      <c r="B286" s="136" t="s">
        <v>371</v>
      </c>
      <c r="C286" s="137">
        <v>4</v>
      </c>
      <c r="D286" s="256"/>
      <c r="E286" s="137">
        <f t="shared" ref="E286:E293" si="104">C286+D286</f>
        <v>4</v>
      </c>
      <c r="F286" s="137">
        <f t="shared" ref="F286:F293" si="105">G286+H286+I286+J286</f>
        <v>4</v>
      </c>
      <c r="G286" s="137">
        <v>1</v>
      </c>
      <c r="H286" s="137">
        <v>1</v>
      </c>
      <c r="I286" s="137">
        <v>1</v>
      </c>
      <c r="J286" s="137">
        <v>1</v>
      </c>
      <c r="K286" s="15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  <c r="Y286" s="500"/>
    </row>
    <row r="287" spans="1:25" hidden="1" x14ac:dyDescent="0.2">
      <c r="A287" s="17" t="s">
        <v>370</v>
      </c>
      <c r="B287" s="16" t="s">
        <v>369</v>
      </c>
      <c r="C287" s="15"/>
      <c r="D287" s="15"/>
      <c r="E287" s="15">
        <f t="shared" si="104"/>
        <v>0</v>
      </c>
      <c r="F287" s="15">
        <f t="shared" si="105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5" x14ac:dyDescent="0.2">
      <c r="A288" s="135" t="s">
        <v>368</v>
      </c>
      <c r="B288" s="136" t="s">
        <v>367</v>
      </c>
      <c r="C288" s="137">
        <v>25</v>
      </c>
      <c r="D288" s="256">
        <v>0</v>
      </c>
      <c r="E288" s="137">
        <f t="shared" si="104"/>
        <v>25</v>
      </c>
      <c r="F288" s="137">
        <f t="shared" si="105"/>
        <v>25</v>
      </c>
      <c r="G288" s="137">
        <v>10</v>
      </c>
      <c r="H288" s="137">
        <v>5</v>
      </c>
      <c r="I288" s="137">
        <v>5</v>
      </c>
      <c r="J288" s="137">
        <v>5</v>
      </c>
      <c r="K288" s="15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  <c r="Y288" s="500"/>
    </row>
    <row r="289" spans="1:25" hidden="1" x14ac:dyDescent="0.2">
      <c r="A289" s="17" t="s">
        <v>366</v>
      </c>
      <c r="B289" s="16" t="s">
        <v>365</v>
      </c>
      <c r="C289" s="15"/>
      <c r="D289" s="15"/>
      <c r="E289" s="15">
        <f t="shared" si="104"/>
        <v>0</v>
      </c>
      <c r="F289" s="15">
        <f t="shared" si="105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5" hidden="1" x14ac:dyDescent="0.2">
      <c r="A290" s="17" t="s">
        <v>364</v>
      </c>
      <c r="B290" s="16" t="s">
        <v>363</v>
      </c>
      <c r="C290" s="15"/>
      <c r="D290" s="15"/>
      <c r="E290" s="15">
        <f t="shared" si="104"/>
        <v>0</v>
      </c>
      <c r="F290" s="15">
        <f t="shared" si="105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5" hidden="1" x14ac:dyDescent="0.2">
      <c r="A291" s="17" t="s">
        <v>362</v>
      </c>
      <c r="B291" s="16" t="s">
        <v>361</v>
      </c>
      <c r="C291" s="15"/>
      <c r="D291" s="15"/>
      <c r="E291" s="15">
        <f t="shared" si="104"/>
        <v>0</v>
      </c>
      <c r="F291" s="15">
        <f t="shared" si="105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5" hidden="1" x14ac:dyDescent="0.2">
      <c r="A292" s="17" t="s">
        <v>360</v>
      </c>
      <c r="B292" s="16" t="s">
        <v>359</v>
      </c>
      <c r="C292" s="15"/>
      <c r="D292" s="15"/>
      <c r="E292" s="15">
        <f t="shared" si="104"/>
        <v>0</v>
      </c>
      <c r="F292" s="15">
        <f t="shared" si="105"/>
        <v>0</v>
      </c>
      <c r="G292" s="15"/>
      <c r="H292" s="15"/>
      <c r="I292" s="15"/>
      <c r="J292" s="15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5" x14ac:dyDescent="0.2">
      <c r="A293" s="135" t="s">
        <v>358</v>
      </c>
      <c r="B293" s="136" t="s">
        <v>357</v>
      </c>
      <c r="C293" s="137">
        <v>15</v>
      </c>
      <c r="D293" s="137"/>
      <c r="E293" s="137">
        <f t="shared" si="104"/>
        <v>15</v>
      </c>
      <c r="F293" s="137">
        <f t="shared" si="105"/>
        <v>15</v>
      </c>
      <c r="G293" s="137">
        <v>5</v>
      </c>
      <c r="H293" s="137">
        <v>3</v>
      </c>
      <c r="I293" s="137">
        <v>4</v>
      </c>
      <c r="J293" s="137">
        <v>3</v>
      </c>
      <c r="K293" s="15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  <c r="Y293" s="500"/>
    </row>
    <row r="294" spans="1:25" s="8" customFormat="1" hidden="1" x14ac:dyDescent="0.2">
      <c r="A294" s="14" t="s">
        <v>356</v>
      </c>
      <c r="B294" s="13">
        <v>30</v>
      </c>
      <c r="C294" s="11">
        <f t="shared" ref="C294:N294" si="106">C295+C298+C303</f>
        <v>0</v>
      </c>
      <c r="D294" s="11">
        <f t="shared" si="106"/>
        <v>0</v>
      </c>
      <c r="E294" s="11">
        <f t="shared" si="106"/>
        <v>0</v>
      </c>
      <c r="F294" s="11">
        <f t="shared" si="106"/>
        <v>0</v>
      </c>
      <c r="G294" s="11">
        <f t="shared" si="106"/>
        <v>0</v>
      </c>
      <c r="H294" s="11">
        <f t="shared" si="106"/>
        <v>0</v>
      </c>
      <c r="I294" s="11">
        <f t="shared" si="106"/>
        <v>0</v>
      </c>
      <c r="J294" s="11">
        <f t="shared" si="106"/>
        <v>0</v>
      </c>
      <c r="K294" s="11">
        <f t="shared" si="106"/>
        <v>0</v>
      </c>
      <c r="L294" s="11">
        <f t="shared" si="106"/>
        <v>0</v>
      </c>
      <c r="M294" s="11">
        <f t="shared" si="106"/>
        <v>0</v>
      </c>
      <c r="N294" s="11">
        <f t="shared" si="106"/>
        <v>0</v>
      </c>
      <c r="O294" s="10"/>
    </row>
    <row r="295" spans="1:25" s="18" customFormat="1" hidden="1" x14ac:dyDescent="0.2">
      <c r="A295" s="22" t="s">
        <v>355</v>
      </c>
      <c r="B295" s="21" t="s">
        <v>354</v>
      </c>
      <c r="C295" s="20">
        <f t="shared" ref="C295:N295" si="107">C296+C297</f>
        <v>0</v>
      </c>
      <c r="D295" s="20">
        <f t="shared" si="107"/>
        <v>0</v>
      </c>
      <c r="E295" s="20">
        <f t="shared" si="107"/>
        <v>0</v>
      </c>
      <c r="F295" s="20">
        <f t="shared" si="107"/>
        <v>0</v>
      </c>
      <c r="G295" s="20">
        <f t="shared" si="107"/>
        <v>0</v>
      </c>
      <c r="H295" s="20">
        <f t="shared" si="107"/>
        <v>0</v>
      </c>
      <c r="I295" s="20">
        <f t="shared" si="107"/>
        <v>0</v>
      </c>
      <c r="J295" s="20">
        <f t="shared" si="107"/>
        <v>0</v>
      </c>
      <c r="K295" s="20">
        <f t="shared" si="107"/>
        <v>0</v>
      </c>
      <c r="L295" s="20">
        <f t="shared" si="107"/>
        <v>0</v>
      </c>
      <c r="M295" s="20">
        <f t="shared" si="107"/>
        <v>0</v>
      </c>
      <c r="N295" s="20">
        <f t="shared" si="107"/>
        <v>0</v>
      </c>
      <c r="O295" s="19"/>
    </row>
    <row r="296" spans="1:25" hidden="1" x14ac:dyDescent="0.2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5" hidden="1" x14ac:dyDescent="0.2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5" s="18" customFormat="1" hidden="1" x14ac:dyDescent="0.2">
      <c r="A298" s="22" t="s">
        <v>349</v>
      </c>
      <c r="B298" s="21" t="s">
        <v>348</v>
      </c>
      <c r="C298" s="20">
        <f t="shared" ref="C298:N298" si="108">C299+C300+C301+C302</f>
        <v>0</v>
      </c>
      <c r="D298" s="20">
        <f t="shared" si="108"/>
        <v>0</v>
      </c>
      <c r="E298" s="20">
        <f t="shared" si="108"/>
        <v>0</v>
      </c>
      <c r="F298" s="20">
        <f t="shared" si="108"/>
        <v>0</v>
      </c>
      <c r="G298" s="20">
        <f t="shared" si="108"/>
        <v>0</v>
      </c>
      <c r="H298" s="20">
        <f t="shared" si="108"/>
        <v>0</v>
      </c>
      <c r="I298" s="20">
        <f t="shared" si="108"/>
        <v>0</v>
      </c>
      <c r="J298" s="20">
        <f t="shared" si="108"/>
        <v>0</v>
      </c>
      <c r="K298" s="20">
        <f t="shared" si="108"/>
        <v>0</v>
      </c>
      <c r="L298" s="20">
        <f t="shared" si="108"/>
        <v>0</v>
      </c>
      <c r="M298" s="20">
        <f t="shared" si="108"/>
        <v>0</v>
      </c>
      <c r="N298" s="20">
        <f t="shared" si="108"/>
        <v>0</v>
      </c>
      <c r="O298" s="19"/>
    </row>
    <row r="299" spans="1:25" hidden="1" x14ac:dyDescent="0.2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5" hidden="1" x14ac:dyDescent="0.2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5" hidden="1" x14ac:dyDescent="0.2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5" hidden="1" x14ac:dyDescent="0.2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5" s="18" customFormat="1" hidden="1" x14ac:dyDescent="0.2">
      <c r="A303" s="22" t="s">
        <v>339</v>
      </c>
      <c r="B303" s="21" t="s">
        <v>338</v>
      </c>
      <c r="C303" s="20">
        <f t="shared" ref="C303:N303" si="109">C304+C305+C306+C307</f>
        <v>0</v>
      </c>
      <c r="D303" s="20">
        <f t="shared" si="109"/>
        <v>0</v>
      </c>
      <c r="E303" s="20">
        <f t="shared" si="109"/>
        <v>0</v>
      </c>
      <c r="F303" s="20">
        <f t="shared" si="109"/>
        <v>0</v>
      </c>
      <c r="G303" s="20">
        <f t="shared" si="109"/>
        <v>0</v>
      </c>
      <c r="H303" s="20">
        <f t="shared" si="109"/>
        <v>0</v>
      </c>
      <c r="I303" s="20">
        <f t="shared" si="109"/>
        <v>0</v>
      </c>
      <c r="J303" s="20">
        <f t="shared" si="109"/>
        <v>0</v>
      </c>
      <c r="K303" s="20">
        <f t="shared" si="109"/>
        <v>0</v>
      </c>
      <c r="L303" s="20">
        <f t="shared" si="109"/>
        <v>0</v>
      </c>
      <c r="M303" s="20">
        <f t="shared" si="109"/>
        <v>0</v>
      </c>
      <c r="N303" s="20">
        <f t="shared" si="109"/>
        <v>0</v>
      </c>
      <c r="O303" s="19"/>
    </row>
    <row r="304" spans="1:25" hidden="1" x14ac:dyDescent="0.2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idden="1" x14ac:dyDescent="0.2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idden="1" x14ac:dyDescent="0.2">
      <c r="A308" s="14" t="s">
        <v>329</v>
      </c>
      <c r="B308" s="13" t="s">
        <v>328</v>
      </c>
      <c r="C308" s="11">
        <f t="shared" ref="C308:N308" si="110">C309+C310+C311</f>
        <v>0</v>
      </c>
      <c r="D308" s="11">
        <f t="shared" si="110"/>
        <v>0</v>
      </c>
      <c r="E308" s="11">
        <f t="shared" si="110"/>
        <v>0</v>
      </c>
      <c r="F308" s="11">
        <f t="shared" si="110"/>
        <v>0</v>
      </c>
      <c r="G308" s="11">
        <f t="shared" si="110"/>
        <v>0</v>
      </c>
      <c r="H308" s="11">
        <f t="shared" si="110"/>
        <v>0</v>
      </c>
      <c r="I308" s="11">
        <f t="shared" si="110"/>
        <v>0</v>
      </c>
      <c r="J308" s="11">
        <f t="shared" si="110"/>
        <v>0</v>
      </c>
      <c r="K308" s="11">
        <f t="shared" si="110"/>
        <v>0</v>
      </c>
      <c r="L308" s="11">
        <f t="shared" si="110"/>
        <v>0</v>
      </c>
      <c r="M308" s="11">
        <f t="shared" si="110"/>
        <v>0</v>
      </c>
      <c r="N308" s="11">
        <f t="shared" si="110"/>
        <v>0</v>
      </c>
      <c r="O308" s="10"/>
    </row>
    <row r="309" spans="1:15" s="18" customFormat="1" hidden="1" x14ac:dyDescent="0.2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5.5" hidden="1" x14ac:dyDescent="0.2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idden="1" x14ac:dyDescent="0.2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idden="1" x14ac:dyDescent="0.2">
      <c r="A312" s="14" t="s">
        <v>321</v>
      </c>
      <c r="B312" s="13" t="s">
        <v>320</v>
      </c>
      <c r="C312" s="11">
        <f t="shared" ref="C312:N312" si="111">C313</f>
        <v>0</v>
      </c>
      <c r="D312" s="11">
        <f t="shared" si="111"/>
        <v>0</v>
      </c>
      <c r="E312" s="11">
        <f t="shared" si="111"/>
        <v>0</v>
      </c>
      <c r="F312" s="11">
        <f t="shared" si="111"/>
        <v>0</v>
      </c>
      <c r="G312" s="11">
        <f t="shared" si="111"/>
        <v>0</v>
      </c>
      <c r="H312" s="11">
        <f t="shared" si="111"/>
        <v>0</v>
      </c>
      <c r="I312" s="11">
        <f t="shared" si="111"/>
        <v>0</v>
      </c>
      <c r="J312" s="11">
        <f t="shared" si="111"/>
        <v>0</v>
      </c>
      <c r="K312" s="11">
        <f t="shared" si="111"/>
        <v>0</v>
      </c>
      <c r="L312" s="11">
        <f t="shared" si="111"/>
        <v>0</v>
      </c>
      <c r="M312" s="11">
        <f t="shared" si="111"/>
        <v>0</v>
      </c>
      <c r="N312" s="11">
        <f t="shared" si="111"/>
        <v>0</v>
      </c>
      <c r="O312" s="10"/>
    </row>
    <row r="313" spans="1:15" s="18" customFormat="1" hidden="1" x14ac:dyDescent="0.2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5.5" hidden="1" x14ac:dyDescent="0.2">
      <c r="A314" s="14" t="s">
        <v>317</v>
      </c>
      <c r="B314" s="13" t="s">
        <v>316</v>
      </c>
      <c r="C314" s="11">
        <f t="shared" ref="C314:N314" si="112">C315+C330</f>
        <v>0</v>
      </c>
      <c r="D314" s="11">
        <f t="shared" si="112"/>
        <v>0</v>
      </c>
      <c r="E314" s="11">
        <f t="shared" si="112"/>
        <v>0</v>
      </c>
      <c r="F314" s="11">
        <f t="shared" si="112"/>
        <v>0</v>
      </c>
      <c r="G314" s="11">
        <f t="shared" si="112"/>
        <v>0</v>
      </c>
      <c r="H314" s="11">
        <f t="shared" si="112"/>
        <v>0</v>
      </c>
      <c r="I314" s="11">
        <f t="shared" si="112"/>
        <v>0</v>
      </c>
      <c r="J314" s="11">
        <f t="shared" si="112"/>
        <v>0</v>
      </c>
      <c r="K314" s="11">
        <f t="shared" si="112"/>
        <v>0</v>
      </c>
      <c r="L314" s="11">
        <f t="shared" si="112"/>
        <v>0</v>
      </c>
      <c r="M314" s="11">
        <f t="shared" si="112"/>
        <v>0</v>
      </c>
      <c r="N314" s="11">
        <f t="shared" si="112"/>
        <v>0</v>
      </c>
      <c r="O314" s="10"/>
    </row>
    <row r="315" spans="1:15" s="18" customFormat="1" ht="38.25" hidden="1" x14ac:dyDescent="0.2">
      <c r="A315" s="22" t="s">
        <v>315</v>
      </c>
      <c r="B315" s="21" t="s">
        <v>314</v>
      </c>
      <c r="C315" s="20">
        <f t="shared" ref="C315:N315" si="113">C316+C317+C318+C319+C320+C321+C322+C323+C324+C325+C326+C327+C328+C329</f>
        <v>0</v>
      </c>
      <c r="D315" s="20">
        <f t="shared" si="113"/>
        <v>0</v>
      </c>
      <c r="E315" s="20">
        <f t="shared" si="113"/>
        <v>0</v>
      </c>
      <c r="F315" s="20">
        <f t="shared" si="113"/>
        <v>0</v>
      </c>
      <c r="G315" s="20">
        <f t="shared" si="113"/>
        <v>0</v>
      </c>
      <c r="H315" s="20">
        <f t="shared" si="113"/>
        <v>0</v>
      </c>
      <c r="I315" s="20">
        <f t="shared" si="113"/>
        <v>0</v>
      </c>
      <c r="J315" s="20">
        <f t="shared" si="113"/>
        <v>0</v>
      </c>
      <c r="K315" s="20">
        <f t="shared" si="113"/>
        <v>0</v>
      </c>
      <c r="L315" s="20">
        <f t="shared" si="113"/>
        <v>0</v>
      </c>
      <c r="M315" s="20">
        <f t="shared" si="113"/>
        <v>0</v>
      </c>
      <c r="N315" s="20">
        <f t="shared" si="113"/>
        <v>0</v>
      </c>
      <c r="O315" s="19"/>
    </row>
    <row r="316" spans="1:15" hidden="1" x14ac:dyDescent="0.2">
      <c r="A316" s="17" t="s">
        <v>313</v>
      </c>
      <c r="B316" s="16" t="s">
        <v>312</v>
      </c>
      <c r="C316" s="15"/>
      <c r="D316" s="15"/>
      <c r="E316" s="15">
        <f t="shared" ref="E316:E329" si="114">C316+D316</f>
        <v>0</v>
      </c>
      <c r="F316" s="15">
        <f t="shared" ref="F316:F329" si="115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311</v>
      </c>
      <c r="B317" s="16" t="s">
        <v>310</v>
      </c>
      <c r="C317" s="15"/>
      <c r="D317" s="15"/>
      <c r="E317" s="15">
        <f t="shared" si="114"/>
        <v>0</v>
      </c>
      <c r="F317" s="15">
        <f t="shared" si="11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idden="1" x14ac:dyDescent="0.2">
      <c r="A318" s="17" t="s">
        <v>309</v>
      </c>
      <c r="B318" s="16" t="s">
        <v>308</v>
      </c>
      <c r="C318" s="15"/>
      <c r="D318" s="15"/>
      <c r="E318" s="15">
        <f t="shared" si="114"/>
        <v>0</v>
      </c>
      <c r="F318" s="15">
        <f t="shared" si="11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307</v>
      </c>
      <c r="B319" s="16" t="s">
        <v>306</v>
      </c>
      <c r="C319" s="15"/>
      <c r="D319" s="15"/>
      <c r="E319" s="15">
        <f t="shared" si="114"/>
        <v>0</v>
      </c>
      <c r="F319" s="15">
        <f t="shared" si="11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305</v>
      </c>
      <c r="B320" s="16" t="s">
        <v>304</v>
      </c>
      <c r="C320" s="15"/>
      <c r="D320" s="15"/>
      <c r="E320" s="15">
        <f t="shared" si="114"/>
        <v>0</v>
      </c>
      <c r="F320" s="15">
        <f t="shared" si="11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303</v>
      </c>
      <c r="B321" s="16" t="s">
        <v>302</v>
      </c>
      <c r="C321" s="15"/>
      <c r="D321" s="15"/>
      <c r="E321" s="15">
        <f t="shared" si="114"/>
        <v>0</v>
      </c>
      <c r="F321" s="15">
        <f t="shared" si="11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301</v>
      </c>
      <c r="B322" s="16" t="s">
        <v>300</v>
      </c>
      <c r="C322" s="15"/>
      <c r="D322" s="15"/>
      <c r="E322" s="15">
        <f t="shared" si="114"/>
        <v>0</v>
      </c>
      <c r="F322" s="15">
        <f t="shared" si="11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299</v>
      </c>
      <c r="B323" s="16" t="s">
        <v>298</v>
      </c>
      <c r="C323" s="15"/>
      <c r="D323" s="15"/>
      <c r="E323" s="15">
        <f t="shared" si="114"/>
        <v>0</v>
      </c>
      <c r="F323" s="15">
        <f t="shared" si="11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297</v>
      </c>
      <c r="B324" s="16" t="s">
        <v>296</v>
      </c>
      <c r="C324" s="15"/>
      <c r="D324" s="15"/>
      <c r="E324" s="15">
        <f t="shared" si="114"/>
        <v>0</v>
      </c>
      <c r="F324" s="15">
        <f t="shared" si="11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295</v>
      </c>
      <c r="B325" s="16" t="s">
        <v>294</v>
      </c>
      <c r="C325" s="15"/>
      <c r="D325" s="15"/>
      <c r="E325" s="15">
        <f t="shared" si="114"/>
        <v>0</v>
      </c>
      <c r="F325" s="15">
        <f t="shared" si="11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idden="1" x14ac:dyDescent="0.2">
      <c r="A326" s="17" t="s">
        <v>293</v>
      </c>
      <c r="B326" s="16" t="s">
        <v>292</v>
      </c>
      <c r="C326" s="15"/>
      <c r="D326" s="15"/>
      <c r="E326" s="15">
        <f t="shared" si="114"/>
        <v>0</v>
      </c>
      <c r="F326" s="15">
        <f t="shared" si="11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291</v>
      </c>
      <c r="B327" s="16" t="s">
        <v>290</v>
      </c>
      <c r="C327" s="15"/>
      <c r="D327" s="15"/>
      <c r="E327" s="15">
        <f t="shared" si="114"/>
        <v>0</v>
      </c>
      <c r="F327" s="15">
        <f t="shared" si="115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289</v>
      </c>
      <c r="B328" s="16" t="s">
        <v>288</v>
      </c>
      <c r="C328" s="15"/>
      <c r="D328" s="15"/>
      <c r="E328" s="15">
        <f t="shared" si="114"/>
        <v>0</v>
      </c>
      <c r="F328" s="15">
        <f t="shared" si="115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5.5" hidden="1" x14ac:dyDescent="0.2">
      <c r="A329" s="17" t="s">
        <v>287</v>
      </c>
      <c r="B329" s="16" t="s">
        <v>286</v>
      </c>
      <c r="C329" s="15"/>
      <c r="D329" s="15"/>
      <c r="E329" s="15">
        <f t="shared" si="114"/>
        <v>0</v>
      </c>
      <c r="F329" s="15">
        <f t="shared" si="115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idden="1" x14ac:dyDescent="0.2">
      <c r="A330" s="27" t="s">
        <v>285</v>
      </c>
      <c r="B330" s="26" t="s">
        <v>284</v>
      </c>
      <c r="C330" s="24">
        <f t="shared" ref="C330:N330" si="116">C331+C332+C333</f>
        <v>0</v>
      </c>
      <c r="D330" s="24">
        <f t="shared" si="116"/>
        <v>0</v>
      </c>
      <c r="E330" s="24">
        <f t="shared" si="116"/>
        <v>0</v>
      </c>
      <c r="F330" s="24">
        <f t="shared" si="116"/>
        <v>0</v>
      </c>
      <c r="G330" s="24">
        <f t="shared" si="116"/>
        <v>0</v>
      </c>
      <c r="H330" s="24">
        <f t="shared" si="116"/>
        <v>0</v>
      </c>
      <c r="I330" s="24">
        <f t="shared" si="116"/>
        <v>0</v>
      </c>
      <c r="J330" s="24">
        <f t="shared" si="116"/>
        <v>0</v>
      </c>
      <c r="K330" s="24">
        <f t="shared" si="116"/>
        <v>0</v>
      </c>
      <c r="L330" s="24">
        <f t="shared" si="116"/>
        <v>0</v>
      </c>
      <c r="M330" s="24">
        <f t="shared" si="116"/>
        <v>0</v>
      </c>
      <c r="N330" s="24">
        <f t="shared" si="116"/>
        <v>0</v>
      </c>
      <c r="O330" s="45"/>
    </row>
    <row r="331" spans="1:15" s="31" customFormat="1" hidden="1" x14ac:dyDescent="0.2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5.5" hidden="1" x14ac:dyDescent="0.2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idden="1" x14ac:dyDescent="0.2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idden="1" x14ac:dyDescent="0.2">
      <c r="A334" s="14" t="s">
        <v>277</v>
      </c>
      <c r="B334" s="13" t="s">
        <v>276</v>
      </c>
      <c r="C334" s="11">
        <f t="shared" ref="C334:N334" si="117">C335+C350</f>
        <v>0</v>
      </c>
      <c r="D334" s="11">
        <f t="shared" si="117"/>
        <v>0</v>
      </c>
      <c r="E334" s="11">
        <f t="shared" si="117"/>
        <v>0</v>
      </c>
      <c r="F334" s="11">
        <f t="shared" si="117"/>
        <v>0</v>
      </c>
      <c r="G334" s="11">
        <f t="shared" si="117"/>
        <v>0</v>
      </c>
      <c r="H334" s="11">
        <f t="shared" si="117"/>
        <v>0</v>
      </c>
      <c r="I334" s="11">
        <f t="shared" si="117"/>
        <v>0</v>
      </c>
      <c r="J334" s="11">
        <f t="shared" si="117"/>
        <v>0</v>
      </c>
      <c r="K334" s="11">
        <f t="shared" si="117"/>
        <v>0</v>
      </c>
      <c r="L334" s="11">
        <f t="shared" si="117"/>
        <v>0</v>
      </c>
      <c r="M334" s="11">
        <f t="shared" si="117"/>
        <v>0</v>
      </c>
      <c r="N334" s="11">
        <f t="shared" si="117"/>
        <v>0</v>
      </c>
      <c r="O334" s="10"/>
    </row>
    <row r="335" spans="1:15" s="18" customFormat="1" ht="38.25" hidden="1" x14ac:dyDescent="0.2">
      <c r="A335" s="22" t="s">
        <v>275</v>
      </c>
      <c r="B335" s="21" t="s">
        <v>274</v>
      </c>
      <c r="C335" s="20">
        <f t="shared" ref="C335:N335" si="118">C336+C337+C338+C339+C340+C341+C342+C343+C344+C345+C346+C347+C348+C349</f>
        <v>0</v>
      </c>
      <c r="D335" s="20">
        <f t="shared" si="118"/>
        <v>0</v>
      </c>
      <c r="E335" s="20">
        <f t="shared" si="118"/>
        <v>0</v>
      </c>
      <c r="F335" s="20">
        <f t="shared" si="118"/>
        <v>0</v>
      </c>
      <c r="G335" s="20">
        <f t="shared" si="118"/>
        <v>0</v>
      </c>
      <c r="H335" s="20">
        <f t="shared" si="118"/>
        <v>0</v>
      </c>
      <c r="I335" s="20">
        <f t="shared" si="118"/>
        <v>0</v>
      </c>
      <c r="J335" s="20">
        <f t="shared" si="118"/>
        <v>0</v>
      </c>
      <c r="K335" s="20">
        <f t="shared" si="118"/>
        <v>0</v>
      </c>
      <c r="L335" s="20">
        <f t="shared" si="118"/>
        <v>0</v>
      </c>
      <c r="M335" s="20">
        <f t="shared" si="118"/>
        <v>0</v>
      </c>
      <c r="N335" s="20">
        <f t="shared" si="118"/>
        <v>0</v>
      </c>
      <c r="O335" s="19"/>
    </row>
    <row r="336" spans="1:15" hidden="1" x14ac:dyDescent="0.2">
      <c r="A336" s="17" t="s">
        <v>273</v>
      </c>
      <c r="B336" s="16" t="s">
        <v>272</v>
      </c>
      <c r="C336" s="15"/>
      <c r="D336" s="15"/>
      <c r="E336" s="15">
        <f t="shared" ref="E336:E349" si="119">C336+D336</f>
        <v>0</v>
      </c>
      <c r="F336" s="15">
        <f t="shared" ref="F336:F349" si="120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271</v>
      </c>
      <c r="B337" s="16" t="s">
        <v>270</v>
      </c>
      <c r="C337" s="15"/>
      <c r="D337" s="15"/>
      <c r="E337" s="15">
        <f t="shared" si="119"/>
        <v>0</v>
      </c>
      <c r="F337" s="15">
        <f t="shared" si="12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269</v>
      </c>
      <c r="B338" s="16" t="s">
        <v>268</v>
      </c>
      <c r="C338" s="15"/>
      <c r="D338" s="15"/>
      <c r="E338" s="15">
        <f t="shared" si="119"/>
        <v>0</v>
      </c>
      <c r="F338" s="15">
        <f t="shared" si="12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267</v>
      </c>
      <c r="B339" s="16" t="s">
        <v>266</v>
      </c>
      <c r="C339" s="15"/>
      <c r="D339" s="15"/>
      <c r="E339" s="15">
        <f t="shared" si="119"/>
        <v>0</v>
      </c>
      <c r="F339" s="15">
        <f t="shared" si="12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265</v>
      </c>
      <c r="B340" s="16" t="s">
        <v>264</v>
      </c>
      <c r="C340" s="15"/>
      <c r="D340" s="15"/>
      <c r="E340" s="15">
        <f t="shared" si="119"/>
        <v>0</v>
      </c>
      <c r="F340" s="15">
        <f t="shared" si="12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263</v>
      </c>
      <c r="B341" s="16" t="s">
        <v>262</v>
      </c>
      <c r="C341" s="15"/>
      <c r="D341" s="15"/>
      <c r="E341" s="15">
        <f t="shared" si="119"/>
        <v>0</v>
      </c>
      <c r="F341" s="15">
        <f t="shared" si="12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261</v>
      </c>
      <c r="B342" s="16" t="s">
        <v>260</v>
      </c>
      <c r="C342" s="15"/>
      <c r="D342" s="15"/>
      <c r="E342" s="15">
        <f t="shared" si="119"/>
        <v>0</v>
      </c>
      <c r="F342" s="15">
        <f t="shared" si="12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259</v>
      </c>
      <c r="B343" s="16" t="s">
        <v>258</v>
      </c>
      <c r="C343" s="15"/>
      <c r="D343" s="15"/>
      <c r="E343" s="15">
        <f t="shared" si="119"/>
        <v>0</v>
      </c>
      <c r="F343" s="15">
        <f t="shared" si="12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257</v>
      </c>
      <c r="B344" s="16" t="s">
        <v>256</v>
      </c>
      <c r="C344" s="15"/>
      <c r="D344" s="15"/>
      <c r="E344" s="15">
        <f t="shared" si="119"/>
        <v>0</v>
      </c>
      <c r="F344" s="15">
        <f t="shared" si="12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idden="1" x14ac:dyDescent="0.2">
      <c r="A345" s="17" t="s">
        <v>255</v>
      </c>
      <c r="B345" s="16" t="s">
        <v>254</v>
      </c>
      <c r="C345" s="15"/>
      <c r="D345" s="15"/>
      <c r="E345" s="15">
        <f t="shared" si="119"/>
        <v>0</v>
      </c>
      <c r="F345" s="15">
        <f t="shared" si="12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253</v>
      </c>
      <c r="B346" s="16" t="s">
        <v>252</v>
      </c>
      <c r="C346" s="15"/>
      <c r="D346" s="15"/>
      <c r="E346" s="15">
        <f t="shared" si="119"/>
        <v>0</v>
      </c>
      <c r="F346" s="15">
        <f t="shared" si="12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251</v>
      </c>
      <c r="B347" s="16" t="s">
        <v>250</v>
      </c>
      <c r="C347" s="15"/>
      <c r="D347" s="15"/>
      <c r="E347" s="15">
        <f t="shared" si="119"/>
        <v>0</v>
      </c>
      <c r="F347" s="15">
        <f t="shared" si="120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idden="1" x14ac:dyDescent="0.2">
      <c r="A348" s="17" t="s">
        <v>249</v>
      </c>
      <c r="B348" s="16" t="s">
        <v>248</v>
      </c>
      <c r="C348" s="15"/>
      <c r="D348" s="15"/>
      <c r="E348" s="15">
        <f t="shared" si="119"/>
        <v>0</v>
      </c>
      <c r="F348" s="15">
        <f t="shared" si="120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247</v>
      </c>
      <c r="B349" s="16" t="s">
        <v>246</v>
      </c>
      <c r="C349" s="15"/>
      <c r="D349" s="15"/>
      <c r="E349" s="15">
        <f t="shared" si="119"/>
        <v>0</v>
      </c>
      <c r="F349" s="15">
        <f t="shared" si="120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5.5" hidden="1" x14ac:dyDescent="0.2">
      <c r="A350" s="22" t="s">
        <v>245</v>
      </c>
      <c r="B350" s="21" t="s">
        <v>244</v>
      </c>
      <c r="C350" s="20">
        <f t="shared" ref="C350:N350" si="121">C351+C352</f>
        <v>0</v>
      </c>
      <c r="D350" s="20">
        <f t="shared" si="121"/>
        <v>0</v>
      </c>
      <c r="E350" s="20">
        <f t="shared" si="121"/>
        <v>0</v>
      </c>
      <c r="F350" s="20">
        <f t="shared" si="121"/>
        <v>0</v>
      </c>
      <c r="G350" s="20">
        <f t="shared" si="121"/>
        <v>0</v>
      </c>
      <c r="H350" s="20">
        <f t="shared" si="121"/>
        <v>0</v>
      </c>
      <c r="I350" s="20">
        <f t="shared" si="121"/>
        <v>0</v>
      </c>
      <c r="J350" s="20">
        <f t="shared" si="121"/>
        <v>0</v>
      </c>
      <c r="K350" s="20">
        <f t="shared" si="121"/>
        <v>0</v>
      </c>
      <c r="L350" s="20">
        <f t="shared" si="121"/>
        <v>0</v>
      </c>
      <c r="M350" s="20">
        <f t="shared" si="121"/>
        <v>0</v>
      </c>
      <c r="N350" s="20">
        <f t="shared" si="121"/>
        <v>0</v>
      </c>
      <c r="O350" s="19"/>
    </row>
    <row r="351" spans="1:15" hidden="1" x14ac:dyDescent="0.2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idden="1" x14ac:dyDescent="0.2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8.25" hidden="1" x14ac:dyDescent="0.2">
      <c r="A353" s="14" t="s">
        <v>239</v>
      </c>
      <c r="B353" s="13" t="s">
        <v>238</v>
      </c>
      <c r="C353" s="11">
        <f t="shared" ref="C353:N353" si="122">C354+C356+C358+C360+C364+C366+C370+C374+C378+C382+C386+C390+C394+C398+C402+C406</f>
        <v>0</v>
      </c>
      <c r="D353" s="11">
        <f t="shared" si="122"/>
        <v>0</v>
      </c>
      <c r="E353" s="11">
        <f t="shared" si="122"/>
        <v>0</v>
      </c>
      <c r="F353" s="11">
        <f t="shared" si="122"/>
        <v>0</v>
      </c>
      <c r="G353" s="11">
        <f t="shared" si="122"/>
        <v>0</v>
      </c>
      <c r="H353" s="11">
        <f t="shared" si="122"/>
        <v>0</v>
      </c>
      <c r="I353" s="11">
        <f t="shared" si="122"/>
        <v>0</v>
      </c>
      <c r="J353" s="11">
        <f t="shared" si="122"/>
        <v>0</v>
      </c>
      <c r="K353" s="11">
        <f t="shared" si="122"/>
        <v>0</v>
      </c>
      <c r="L353" s="11">
        <f t="shared" si="122"/>
        <v>0</v>
      </c>
      <c r="M353" s="11">
        <f t="shared" si="122"/>
        <v>0</v>
      </c>
      <c r="N353" s="11">
        <f t="shared" si="122"/>
        <v>0</v>
      </c>
      <c r="O353" s="10"/>
    </row>
    <row r="354" spans="1:15" s="18" customFormat="1" hidden="1" x14ac:dyDescent="0.2">
      <c r="A354" s="22" t="s">
        <v>237</v>
      </c>
      <c r="B354" s="21" t="s">
        <v>236</v>
      </c>
      <c r="C354" s="20">
        <f t="shared" ref="C354:N354" si="123">C355</f>
        <v>0</v>
      </c>
      <c r="D354" s="20">
        <f t="shared" si="123"/>
        <v>0</v>
      </c>
      <c r="E354" s="20">
        <f t="shared" si="123"/>
        <v>0</v>
      </c>
      <c r="F354" s="20">
        <f t="shared" si="123"/>
        <v>0</v>
      </c>
      <c r="G354" s="20">
        <f t="shared" si="123"/>
        <v>0</v>
      </c>
      <c r="H354" s="20">
        <f t="shared" si="123"/>
        <v>0</v>
      </c>
      <c r="I354" s="20">
        <f t="shared" si="123"/>
        <v>0</v>
      </c>
      <c r="J354" s="20">
        <f t="shared" si="123"/>
        <v>0</v>
      </c>
      <c r="K354" s="20">
        <f t="shared" si="123"/>
        <v>0</v>
      </c>
      <c r="L354" s="20">
        <f t="shared" si="123"/>
        <v>0</v>
      </c>
      <c r="M354" s="20">
        <f t="shared" si="123"/>
        <v>0</v>
      </c>
      <c r="N354" s="20">
        <f t="shared" si="123"/>
        <v>0</v>
      </c>
      <c r="O354" s="19"/>
    </row>
    <row r="355" spans="1:15" hidden="1" x14ac:dyDescent="0.2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234</v>
      </c>
      <c r="B356" s="21" t="s">
        <v>233</v>
      </c>
      <c r="C356" s="20">
        <f t="shared" ref="C356:N356" si="124">C357</f>
        <v>0</v>
      </c>
      <c r="D356" s="20">
        <f t="shared" si="124"/>
        <v>0</v>
      </c>
      <c r="E356" s="20">
        <f t="shared" si="124"/>
        <v>0</v>
      </c>
      <c r="F356" s="20">
        <f t="shared" si="124"/>
        <v>0</v>
      </c>
      <c r="G356" s="20">
        <f t="shared" si="124"/>
        <v>0</v>
      </c>
      <c r="H356" s="20">
        <f t="shared" si="124"/>
        <v>0</v>
      </c>
      <c r="I356" s="20">
        <f t="shared" si="124"/>
        <v>0</v>
      </c>
      <c r="J356" s="20">
        <f t="shared" si="124"/>
        <v>0</v>
      </c>
      <c r="K356" s="20">
        <f t="shared" si="124"/>
        <v>0</v>
      </c>
      <c r="L356" s="20">
        <f t="shared" si="124"/>
        <v>0</v>
      </c>
      <c r="M356" s="20">
        <f t="shared" si="124"/>
        <v>0</v>
      </c>
      <c r="N356" s="20">
        <f t="shared" si="124"/>
        <v>0</v>
      </c>
      <c r="O356" s="19"/>
    </row>
    <row r="357" spans="1:15" hidden="1" x14ac:dyDescent="0.2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idden="1" x14ac:dyDescent="0.2">
      <c r="A358" s="22" t="s">
        <v>231</v>
      </c>
      <c r="B358" s="21" t="s">
        <v>230</v>
      </c>
      <c r="C358" s="20">
        <f t="shared" ref="C358:N358" si="125">C359</f>
        <v>0</v>
      </c>
      <c r="D358" s="20">
        <f t="shared" si="125"/>
        <v>0</v>
      </c>
      <c r="E358" s="20">
        <f t="shared" si="125"/>
        <v>0</v>
      </c>
      <c r="F358" s="20">
        <f t="shared" si="125"/>
        <v>0</v>
      </c>
      <c r="G358" s="20">
        <f t="shared" si="125"/>
        <v>0</v>
      </c>
      <c r="H358" s="20">
        <f t="shared" si="125"/>
        <v>0</v>
      </c>
      <c r="I358" s="20">
        <f t="shared" si="125"/>
        <v>0</v>
      </c>
      <c r="J358" s="20">
        <f t="shared" si="125"/>
        <v>0</v>
      </c>
      <c r="K358" s="20">
        <f t="shared" si="125"/>
        <v>0</v>
      </c>
      <c r="L358" s="20">
        <f t="shared" si="125"/>
        <v>0</v>
      </c>
      <c r="M358" s="20">
        <f t="shared" si="125"/>
        <v>0</v>
      </c>
      <c r="N358" s="20">
        <f t="shared" si="125"/>
        <v>0</v>
      </c>
      <c r="O358" s="19"/>
    </row>
    <row r="359" spans="1:15" hidden="1" x14ac:dyDescent="0.2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5.5" hidden="1" x14ac:dyDescent="0.2">
      <c r="A360" s="22" t="s">
        <v>228</v>
      </c>
      <c r="B360" s="21" t="s">
        <v>227</v>
      </c>
      <c r="C360" s="20">
        <f t="shared" ref="C360:N360" si="126">C361+C362+C363</f>
        <v>0</v>
      </c>
      <c r="D360" s="20">
        <f t="shared" si="126"/>
        <v>0</v>
      </c>
      <c r="E360" s="20">
        <f t="shared" si="126"/>
        <v>0</v>
      </c>
      <c r="F360" s="20">
        <f t="shared" si="126"/>
        <v>0</v>
      </c>
      <c r="G360" s="20">
        <f t="shared" si="126"/>
        <v>0</v>
      </c>
      <c r="H360" s="20">
        <f t="shared" si="126"/>
        <v>0</v>
      </c>
      <c r="I360" s="20">
        <f t="shared" si="126"/>
        <v>0</v>
      </c>
      <c r="J360" s="20">
        <f t="shared" si="126"/>
        <v>0</v>
      </c>
      <c r="K360" s="20">
        <f t="shared" si="126"/>
        <v>0</v>
      </c>
      <c r="L360" s="20">
        <f t="shared" si="126"/>
        <v>0</v>
      </c>
      <c r="M360" s="20">
        <f t="shared" si="126"/>
        <v>0</v>
      </c>
      <c r="N360" s="20">
        <f t="shared" si="126"/>
        <v>0</v>
      </c>
      <c r="O360" s="19"/>
    </row>
    <row r="361" spans="1:15" hidden="1" x14ac:dyDescent="0.2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idden="1" x14ac:dyDescent="0.2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223</v>
      </c>
      <c r="B364" s="21" t="s">
        <v>222</v>
      </c>
      <c r="C364" s="20">
        <f t="shared" ref="C364:N364" si="127">C365</f>
        <v>0</v>
      </c>
      <c r="D364" s="20">
        <f t="shared" si="127"/>
        <v>0</v>
      </c>
      <c r="E364" s="20">
        <f t="shared" si="127"/>
        <v>0</v>
      </c>
      <c r="F364" s="20">
        <f t="shared" si="127"/>
        <v>0</v>
      </c>
      <c r="G364" s="20">
        <f t="shared" si="127"/>
        <v>0</v>
      </c>
      <c r="H364" s="20">
        <f t="shared" si="127"/>
        <v>0</v>
      </c>
      <c r="I364" s="20">
        <f t="shared" si="127"/>
        <v>0</v>
      </c>
      <c r="J364" s="20">
        <f t="shared" si="127"/>
        <v>0</v>
      </c>
      <c r="K364" s="20">
        <f t="shared" si="127"/>
        <v>0</v>
      </c>
      <c r="L364" s="20">
        <f t="shared" si="127"/>
        <v>0</v>
      </c>
      <c r="M364" s="20">
        <f t="shared" si="127"/>
        <v>0</v>
      </c>
      <c r="N364" s="20">
        <f t="shared" si="127"/>
        <v>0</v>
      </c>
      <c r="O364" s="19"/>
    </row>
    <row r="365" spans="1:15" hidden="1" x14ac:dyDescent="0.2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idden="1" x14ac:dyDescent="0.2">
      <c r="A366" s="22" t="s">
        <v>220</v>
      </c>
      <c r="B366" s="21" t="s">
        <v>219</v>
      </c>
      <c r="C366" s="20">
        <f t="shared" ref="C366:N366" si="128">C367+C368+C369</f>
        <v>0</v>
      </c>
      <c r="D366" s="20">
        <f t="shared" si="128"/>
        <v>0</v>
      </c>
      <c r="E366" s="20">
        <f t="shared" si="128"/>
        <v>0</v>
      </c>
      <c r="F366" s="20">
        <f t="shared" si="128"/>
        <v>0</v>
      </c>
      <c r="G366" s="20">
        <f t="shared" si="128"/>
        <v>0</v>
      </c>
      <c r="H366" s="20">
        <f t="shared" si="128"/>
        <v>0</v>
      </c>
      <c r="I366" s="20">
        <f t="shared" si="128"/>
        <v>0</v>
      </c>
      <c r="J366" s="20">
        <f t="shared" si="128"/>
        <v>0</v>
      </c>
      <c r="K366" s="20">
        <f t="shared" si="128"/>
        <v>0</v>
      </c>
      <c r="L366" s="20">
        <f t="shared" si="128"/>
        <v>0</v>
      </c>
      <c r="M366" s="20">
        <f t="shared" si="128"/>
        <v>0</v>
      </c>
      <c r="N366" s="20">
        <f t="shared" si="128"/>
        <v>0</v>
      </c>
      <c r="O366" s="19"/>
    </row>
    <row r="367" spans="1:15" hidden="1" x14ac:dyDescent="0.2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5.5" hidden="1" x14ac:dyDescent="0.2">
      <c r="A370" s="22" t="s">
        <v>215</v>
      </c>
      <c r="B370" s="21" t="s">
        <v>214</v>
      </c>
      <c r="C370" s="20">
        <f t="shared" ref="C370:N370" si="129">C371+C372+C373</f>
        <v>0</v>
      </c>
      <c r="D370" s="20">
        <f t="shared" si="129"/>
        <v>0</v>
      </c>
      <c r="E370" s="20">
        <f t="shared" si="129"/>
        <v>0</v>
      </c>
      <c r="F370" s="20">
        <f t="shared" si="129"/>
        <v>0</v>
      </c>
      <c r="G370" s="20">
        <f t="shared" si="129"/>
        <v>0</v>
      </c>
      <c r="H370" s="20">
        <f t="shared" si="129"/>
        <v>0</v>
      </c>
      <c r="I370" s="20">
        <f t="shared" si="129"/>
        <v>0</v>
      </c>
      <c r="J370" s="20">
        <f t="shared" si="129"/>
        <v>0</v>
      </c>
      <c r="K370" s="20">
        <f t="shared" si="129"/>
        <v>0</v>
      </c>
      <c r="L370" s="20">
        <f t="shared" si="129"/>
        <v>0</v>
      </c>
      <c r="M370" s="20">
        <f t="shared" si="129"/>
        <v>0</v>
      </c>
      <c r="N370" s="20">
        <f t="shared" si="129"/>
        <v>0</v>
      </c>
      <c r="O370" s="19"/>
    </row>
    <row r="371" spans="1:15" hidden="1" x14ac:dyDescent="0.2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5.5" hidden="1" x14ac:dyDescent="0.2">
      <c r="A374" s="22" t="s">
        <v>210</v>
      </c>
      <c r="B374" s="21" t="s">
        <v>209</v>
      </c>
      <c r="C374" s="20">
        <f t="shared" ref="C374:N374" si="130">C375+C376+C377</f>
        <v>0</v>
      </c>
      <c r="D374" s="20">
        <f t="shared" si="130"/>
        <v>0</v>
      </c>
      <c r="E374" s="20">
        <f t="shared" si="130"/>
        <v>0</v>
      </c>
      <c r="F374" s="20">
        <f t="shared" si="130"/>
        <v>0</v>
      </c>
      <c r="G374" s="20">
        <f t="shared" si="130"/>
        <v>0</v>
      </c>
      <c r="H374" s="20">
        <f t="shared" si="130"/>
        <v>0</v>
      </c>
      <c r="I374" s="20">
        <f t="shared" si="130"/>
        <v>0</v>
      </c>
      <c r="J374" s="20">
        <f t="shared" si="130"/>
        <v>0</v>
      </c>
      <c r="K374" s="20">
        <f t="shared" si="130"/>
        <v>0</v>
      </c>
      <c r="L374" s="20">
        <f t="shared" si="130"/>
        <v>0</v>
      </c>
      <c r="M374" s="20">
        <f t="shared" si="130"/>
        <v>0</v>
      </c>
      <c r="N374" s="20">
        <f t="shared" si="130"/>
        <v>0</v>
      </c>
      <c r="O374" s="19"/>
    </row>
    <row r="375" spans="1:15" hidden="1" x14ac:dyDescent="0.2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5.5" hidden="1" x14ac:dyDescent="0.2">
      <c r="A378" s="22" t="s">
        <v>205</v>
      </c>
      <c r="B378" s="21" t="s">
        <v>204</v>
      </c>
      <c r="C378" s="20">
        <f t="shared" ref="C378:N378" si="131">C379+C380+C381</f>
        <v>0</v>
      </c>
      <c r="D378" s="20">
        <f t="shared" si="131"/>
        <v>0</v>
      </c>
      <c r="E378" s="20">
        <f t="shared" si="131"/>
        <v>0</v>
      </c>
      <c r="F378" s="20">
        <f t="shared" si="131"/>
        <v>0</v>
      </c>
      <c r="G378" s="20">
        <f t="shared" si="131"/>
        <v>0</v>
      </c>
      <c r="H378" s="20">
        <f t="shared" si="131"/>
        <v>0</v>
      </c>
      <c r="I378" s="20">
        <f t="shared" si="131"/>
        <v>0</v>
      </c>
      <c r="J378" s="20">
        <f t="shared" si="131"/>
        <v>0</v>
      </c>
      <c r="K378" s="20">
        <f t="shared" si="131"/>
        <v>0</v>
      </c>
      <c r="L378" s="20">
        <f t="shared" si="131"/>
        <v>0</v>
      </c>
      <c r="M378" s="20">
        <f t="shared" si="131"/>
        <v>0</v>
      </c>
      <c r="N378" s="20">
        <f t="shared" si="131"/>
        <v>0</v>
      </c>
      <c r="O378" s="19"/>
    </row>
    <row r="379" spans="1:15" hidden="1" x14ac:dyDescent="0.2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idden="1" x14ac:dyDescent="0.2">
      <c r="A382" s="22" t="s">
        <v>200</v>
      </c>
      <c r="B382" s="21" t="s">
        <v>199</v>
      </c>
      <c r="C382" s="20">
        <f t="shared" ref="C382:N382" si="132">C383+C384+C385</f>
        <v>0</v>
      </c>
      <c r="D382" s="20">
        <f t="shared" si="132"/>
        <v>0</v>
      </c>
      <c r="E382" s="20">
        <f t="shared" si="132"/>
        <v>0</v>
      </c>
      <c r="F382" s="20">
        <f t="shared" si="132"/>
        <v>0</v>
      </c>
      <c r="G382" s="20">
        <f t="shared" si="132"/>
        <v>0</v>
      </c>
      <c r="H382" s="20">
        <f t="shared" si="132"/>
        <v>0</v>
      </c>
      <c r="I382" s="20">
        <f t="shared" si="132"/>
        <v>0</v>
      </c>
      <c r="J382" s="20">
        <f t="shared" si="132"/>
        <v>0</v>
      </c>
      <c r="K382" s="20">
        <f t="shared" si="132"/>
        <v>0</v>
      </c>
      <c r="L382" s="20">
        <f t="shared" si="132"/>
        <v>0</v>
      </c>
      <c r="M382" s="20">
        <f t="shared" si="132"/>
        <v>0</v>
      </c>
      <c r="N382" s="20">
        <f t="shared" si="132"/>
        <v>0</v>
      </c>
      <c r="O382" s="19"/>
    </row>
    <row r="383" spans="1:15" hidden="1" x14ac:dyDescent="0.2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idden="1" x14ac:dyDescent="0.2">
      <c r="A386" s="22" t="s">
        <v>195</v>
      </c>
      <c r="B386" s="21" t="s">
        <v>194</v>
      </c>
      <c r="C386" s="20">
        <f t="shared" ref="C386:N386" si="133">C387+C388+C389</f>
        <v>0</v>
      </c>
      <c r="D386" s="20">
        <f t="shared" si="133"/>
        <v>0</v>
      </c>
      <c r="E386" s="20">
        <f t="shared" si="133"/>
        <v>0</v>
      </c>
      <c r="F386" s="20">
        <f t="shared" si="133"/>
        <v>0</v>
      </c>
      <c r="G386" s="20">
        <f t="shared" si="133"/>
        <v>0</v>
      </c>
      <c r="H386" s="20">
        <f t="shared" si="133"/>
        <v>0</v>
      </c>
      <c r="I386" s="20">
        <f t="shared" si="133"/>
        <v>0</v>
      </c>
      <c r="J386" s="20">
        <f t="shared" si="133"/>
        <v>0</v>
      </c>
      <c r="K386" s="20">
        <f t="shared" si="133"/>
        <v>0</v>
      </c>
      <c r="L386" s="20">
        <f t="shared" si="133"/>
        <v>0</v>
      </c>
      <c r="M386" s="20">
        <f t="shared" si="133"/>
        <v>0</v>
      </c>
      <c r="N386" s="20">
        <f t="shared" si="133"/>
        <v>0</v>
      </c>
      <c r="O386" s="19"/>
    </row>
    <row r="387" spans="1:15" hidden="1" x14ac:dyDescent="0.2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idden="1" x14ac:dyDescent="0.2">
      <c r="A390" s="22" t="s">
        <v>190</v>
      </c>
      <c r="B390" s="21" t="s">
        <v>189</v>
      </c>
      <c r="C390" s="20">
        <f t="shared" ref="C390:N390" si="134">C391+C392+C393</f>
        <v>0</v>
      </c>
      <c r="D390" s="20">
        <f t="shared" si="134"/>
        <v>0</v>
      </c>
      <c r="E390" s="20">
        <f t="shared" si="134"/>
        <v>0</v>
      </c>
      <c r="F390" s="20">
        <f t="shared" si="134"/>
        <v>0</v>
      </c>
      <c r="G390" s="20">
        <f t="shared" si="134"/>
        <v>0</v>
      </c>
      <c r="H390" s="20">
        <f t="shared" si="134"/>
        <v>0</v>
      </c>
      <c r="I390" s="20">
        <f t="shared" si="134"/>
        <v>0</v>
      </c>
      <c r="J390" s="20">
        <f t="shared" si="134"/>
        <v>0</v>
      </c>
      <c r="K390" s="20">
        <f t="shared" si="134"/>
        <v>0</v>
      </c>
      <c r="L390" s="20">
        <f t="shared" si="134"/>
        <v>0</v>
      </c>
      <c r="M390" s="20">
        <f t="shared" si="134"/>
        <v>0</v>
      </c>
      <c r="N390" s="20">
        <f t="shared" si="134"/>
        <v>0</v>
      </c>
      <c r="O390" s="19"/>
    </row>
    <row r="391" spans="1:15" hidden="1" x14ac:dyDescent="0.2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5.5" hidden="1" x14ac:dyDescent="0.2">
      <c r="A394" s="22" t="s">
        <v>185</v>
      </c>
      <c r="B394" s="21" t="s">
        <v>184</v>
      </c>
      <c r="C394" s="20">
        <f t="shared" ref="C394:N394" si="135">C395+C396+C397</f>
        <v>0</v>
      </c>
      <c r="D394" s="20">
        <f t="shared" si="135"/>
        <v>0</v>
      </c>
      <c r="E394" s="20">
        <f t="shared" si="135"/>
        <v>0</v>
      </c>
      <c r="F394" s="20">
        <f t="shared" si="135"/>
        <v>0</v>
      </c>
      <c r="G394" s="20">
        <f t="shared" si="135"/>
        <v>0</v>
      </c>
      <c r="H394" s="20">
        <f t="shared" si="135"/>
        <v>0</v>
      </c>
      <c r="I394" s="20">
        <f t="shared" si="135"/>
        <v>0</v>
      </c>
      <c r="J394" s="20">
        <f t="shared" si="135"/>
        <v>0</v>
      </c>
      <c r="K394" s="20">
        <f t="shared" si="135"/>
        <v>0</v>
      </c>
      <c r="L394" s="20">
        <f t="shared" si="135"/>
        <v>0</v>
      </c>
      <c r="M394" s="20">
        <f t="shared" si="135"/>
        <v>0</v>
      </c>
      <c r="N394" s="20">
        <f t="shared" si="135"/>
        <v>0</v>
      </c>
      <c r="O394" s="19"/>
    </row>
    <row r="395" spans="1:15" hidden="1" x14ac:dyDescent="0.2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idden="1" x14ac:dyDescent="0.2">
      <c r="A398" s="22" t="s">
        <v>180</v>
      </c>
      <c r="B398" s="21" t="s">
        <v>179</v>
      </c>
      <c r="C398" s="20">
        <f t="shared" ref="C398:N398" si="136">C399+C400+C401</f>
        <v>0</v>
      </c>
      <c r="D398" s="20">
        <f t="shared" si="136"/>
        <v>0</v>
      </c>
      <c r="E398" s="20">
        <f t="shared" si="136"/>
        <v>0</v>
      </c>
      <c r="F398" s="20">
        <f t="shared" si="136"/>
        <v>0</v>
      </c>
      <c r="G398" s="20">
        <f t="shared" si="136"/>
        <v>0</v>
      </c>
      <c r="H398" s="20">
        <f t="shared" si="136"/>
        <v>0</v>
      </c>
      <c r="I398" s="20">
        <f t="shared" si="136"/>
        <v>0</v>
      </c>
      <c r="J398" s="20">
        <f t="shared" si="136"/>
        <v>0</v>
      </c>
      <c r="K398" s="20">
        <f t="shared" si="136"/>
        <v>0</v>
      </c>
      <c r="L398" s="20">
        <f t="shared" si="136"/>
        <v>0</v>
      </c>
      <c r="M398" s="20">
        <f t="shared" si="136"/>
        <v>0</v>
      </c>
      <c r="N398" s="20">
        <f t="shared" si="136"/>
        <v>0</v>
      </c>
      <c r="O398" s="19"/>
    </row>
    <row r="399" spans="1:15" hidden="1" x14ac:dyDescent="0.2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5.5" hidden="1" x14ac:dyDescent="0.2">
      <c r="A402" s="22" t="s">
        <v>175</v>
      </c>
      <c r="B402" s="21" t="s">
        <v>174</v>
      </c>
      <c r="C402" s="20">
        <f t="shared" ref="C402:N402" si="137">C403+C404+C405</f>
        <v>0</v>
      </c>
      <c r="D402" s="20">
        <f t="shared" si="137"/>
        <v>0</v>
      </c>
      <c r="E402" s="20">
        <f t="shared" si="137"/>
        <v>0</v>
      </c>
      <c r="F402" s="20">
        <f t="shared" si="137"/>
        <v>0</v>
      </c>
      <c r="G402" s="20">
        <f t="shared" si="137"/>
        <v>0</v>
      </c>
      <c r="H402" s="20">
        <f t="shared" si="137"/>
        <v>0</v>
      </c>
      <c r="I402" s="20">
        <f t="shared" si="137"/>
        <v>0</v>
      </c>
      <c r="J402" s="20">
        <f t="shared" si="137"/>
        <v>0</v>
      </c>
      <c r="K402" s="20">
        <f t="shared" si="137"/>
        <v>0</v>
      </c>
      <c r="L402" s="20">
        <f t="shared" si="137"/>
        <v>0</v>
      </c>
      <c r="M402" s="20">
        <f t="shared" si="137"/>
        <v>0</v>
      </c>
      <c r="N402" s="20">
        <f t="shared" si="137"/>
        <v>0</v>
      </c>
      <c r="O402" s="19"/>
    </row>
    <row r="403" spans="1:15" hidden="1" x14ac:dyDescent="0.2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idden="1" x14ac:dyDescent="0.2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idden="1" x14ac:dyDescent="0.2">
      <c r="A406" s="22" t="s">
        <v>170</v>
      </c>
      <c r="B406" s="21" t="s">
        <v>169</v>
      </c>
      <c r="C406" s="20">
        <f t="shared" ref="C406:N406" si="138">C407</f>
        <v>0</v>
      </c>
      <c r="D406" s="20">
        <f t="shared" si="138"/>
        <v>0</v>
      </c>
      <c r="E406" s="20">
        <f t="shared" si="138"/>
        <v>0</v>
      </c>
      <c r="F406" s="20">
        <f t="shared" si="138"/>
        <v>0</v>
      </c>
      <c r="G406" s="20">
        <f t="shared" si="138"/>
        <v>0</v>
      </c>
      <c r="H406" s="20">
        <f t="shared" si="138"/>
        <v>0</v>
      </c>
      <c r="I406" s="20">
        <f t="shared" si="138"/>
        <v>0</v>
      </c>
      <c r="J406" s="20">
        <f t="shared" si="138"/>
        <v>0</v>
      </c>
      <c r="K406" s="20">
        <f t="shared" si="138"/>
        <v>0</v>
      </c>
      <c r="L406" s="20">
        <f t="shared" si="138"/>
        <v>0</v>
      </c>
      <c r="M406" s="20">
        <f t="shared" si="138"/>
        <v>0</v>
      </c>
      <c r="N406" s="20">
        <f t="shared" si="138"/>
        <v>0</v>
      </c>
      <c r="O406" s="19"/>
    </row>
    <row r="407" spans="1:15" hidden="1" x14ac:dyDescent="0.2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idden="1" x14ac:dyDescent="0.2">
      <c r="A408" s="23" t="s">
        <v>167</v>
      </c>
      <c r="B408" s="46" t="s">
        <v>166</v>
      </c>
      <c r="C408" s="25">
        <f t="shared" ref="C408:N408" si="139">C409</f>
        <v>0</v>
      </c>
      <c r="D408" s="25">
        <f t="shared" si="139"/>
        <v>0</v>
      </c>
      <c r="E408" s="25">
        <f t="shared" si="139"/>
        <v>0</v>
      </c>
      <c r="F408" s="25">
        <f t="shared" si="139"/>
        <v>0</v>
      </c>
      <c r="G408" s="25">
        <f t="shared" si="139"/>
        <v>0</v>
      </c>
      <c r="H408" s="25">
        <f t="shared" si="139"/>
        <v>0</v>
      </c>
      <c r="I408" s="25">
        <f t="shared" si="139"/>
        <v>0</v>
      </c>
      <c r="J408" s="25">
        <f t="shared" si="139"/>
        <v>0</v>
      </c>
      <c r="K408" s="25">
        <f t="shared" si="139"/>
        <v>0</v>
      </c>
      <c r="L408" s="25">
        <f t="shared" si="139"/>
        <v>0</v>
      </c>
      <c r="M408" s="25">
        <f t="shared" si="139"/>
        <v>0</v>
      </c>
      <c r="N408" s="25">
        <f t="shared" si="139"/>
        <v>0</v>
      </c>
      <c r="O408" s="40"/>
    </row>
    <row r="409" spans="1:15" s="18" customFormat="1" hidden="1" x14ac:dyDescent="0.2">
      <c r="A409" s="22" t="s">
        <v>165</v>
      </c>
      <c r="B409" s="21" t="s">
        <v>164</v>
      </c>
      <c r="C409" s="20">
        <f t="shared" ref="C409:N409" si="140">C410+C411+C412+C413+C414</f>
        <v>0</v>
      </c>
      <c r="D409" s="20">
        <f t="shared" si="140"/>
        <v>0</v>
      </c>
      <c r="E409" s="20">
        <f t="shared" si="140"/>
        <v>0</v>
      </c>
      <c r="F409" s="20">
        <f t="shared" si="140"/>
        <v>0</v>
      </c>
      <c r="G409" s="20">
        <f t="shared" si="140"/>
        <v>0</v>
      </c>
      <c r="H409" s="20">
        <f t="shared" si="140"/>
        <v>0</v>
      </c>
      <c r="I409" s="20">
        <f t="shared" si="140"/>
        <v>0</v>
      </c>
      <c r="J409" s="20">
        <f t="shared" si="140"/>
        <v>0</v>
      </c>
      <c r="K409" s="20">
        <f t="shared" si="140"/>
        <v>0</v>
      </c>
      <c r="L409" s="20">
        <f t="shared" si="140"/>
        <v>0</v>
      </c>
      <c r="M409" s="20">
        <f t="shared" si="140"/>
        <v>0</v>
      </c>
      <c r="N409" s="20">
        <f t="shared" si="140"/>
        <v>0</v>
      </c>
      <c r="O409" s="19"/>
    </row>
    <row r="410" spans="1:15" hidden="1" x14ac:dyDescent="0.2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idden="1" x14ac:dyDescent="0.2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8.25" hidden="1" x14ac:dyDescent="0.2">
      <c r="A415" s="14" t="s">
        <v>153</v>
      </c>
      <c r="B415" s="13" t="s">
        <v>152</v>
      </c>
      <c r="C415" s="11">
        <f t="shared" ref="C415:N415" si="141">C416+C420+C424+C428+C432+C436+C440+C444+C448+C452</f>
        <v>0</v>
      </c>
      <c r="D415" s="11">
        <f t="shared" si="141"/>
        <v>0</v>
      </c>
      <c r="E415" s="11">
        <f t="shared" si="141"/>
        <v>0</v>
      </c>
      <c r="F415" s="11">
        <f t="shared" si="141"/>
        <v>0</v>
      </c>
      <c r="G415" s="11">
        <f t="shared" si="141"/>
        <v>0</v>
      </c>
      <c r="H415" s="11">
        <f t="shared" si="141"/>
        <v>0</v>
      </c>
      <c r="I415" s="11">
        <f t="shared" si="141"/>
        <v>0</v>
      </c>
      <c r="J415" s="11">
        <f t="shared" si="141"/>
        <v>0</v>
      </c>
      <c r="K415" s="11">
        <f t="shared" si="141"/>
        <v>0</v>
      </c>
      <c r="L415" s="11">
        <f t="shared" si="141"/>
        <v>0</v>
      </c>
      <c r="M415" s="11">
        <f t="shared" si="141"/>
        <v>0</v>
      </c>
      <c r="N415" s="11">
        <f t="shared" si="141"/>
        <v>0</v>
      </c>
      <c r="O415" s="10"/>
    </row>
    <row r="416" spans="1:15" s="18" customFormat="1" ht="25.5" hidden="1" x14ac:dyDescent="0.2">
      <c r="A416" s="22" t="s">
        <v>151</v>
      </c>
      <c r="B416" s="21" t="s">
        <v>150</v>
      </c>
      <c r="C416" s="20">
        <f t="shared" ref="C416:N416" si="142">C417+C418+C419</f>
        <v>0</v>
      </c>
      <c r="D416" s="20">
        <f t="shared" si="142"/>
        <v>0</v>
      </c>
      <c r="E416" s="20">
        <f t="shared" si="142"/>
        <v>0</v>
      </c>
      <c r="F416" s="20">
        <f t="shared" si="142"/>
        <v>0</v>
      </c>
      <c r="G416" s="20">
        <f t="shared" si="142"/>
        <v>0</v>
      </c>
      <c r="H416" s="20">
        <f t="shared" si="142"/>
        <v>0</v>
      </c>
      <c r="I416" s="20">
        <f t="shared" si="142"/>
        <v>0</v>
      </c>
      <c r="J416" s="20">
        <f t="shared" si="142"/>
        <v>0</v>
      </c>
      <c r="K416" s="20">
        <f t="shared" si="142"/>
        <v>0</v>
      </c>
      <c r="L416" s="20">
        <f t="shared" si="142"/>
        <v>0</v>
      </c>
      <c r="M416" s="20">
        <f t="shared" si="142"/>
        <v>0</v>
      </c>
      <c r="N416" s="20">
        <f t="shared" si="142"/>
        <v>0</v>
      </c>
      <c r="O416" s="19"/>
    </row>
    <row r="417" spans="1:15" hidden="1" x14ac:dyDescent="0.2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idden="1" x14ac:dyDescent="0.2">
      <c r="A420" s="22" t="s">
        <v>146</v>
      </c>
      <c r="B420" s="21" t="s">
        <v>145</v>
      </c>
      <c r="C420" s="20">
        <f t="shared" ref="C420:N420" si="143">C421+C422+C423</f>
        <v>0</v>
      </c>
      <c r="D420" s="20">
        <f t="shared" si="143"/>
        <v>0</v>
      </c>
      <c r="E420" s="20">
        <f t="shared" si="143"/>
        <v>0</v>
      </c>
      <c r="F420" s="20">
        <f t="shared" si="143"/>
        <v>0</v>
      </c>
      <c r="G420" s="20">
        <f t="shared" si="143"/>
        <v>0</v>
      </c>
      <c r="H420" s="20">
        <f t="shared" si="143"/>
        <v>0</v>
      </c>
      <c r="I420" s="20">
        <f t="shared" si="143"/>
        <v>0</v>
      </c>
      <c r="J420" s="20">
        <f t="shared" si="143"/>
        <v>0</v>
      </c>
      <c r="K420" s="20">
        <f t="shared" si="143"/>
        <v>0</v>
      </c>
      <c r="L420" s="20">
        <f t="shared" si="143"/>
        <v>0</v>
      </c>
      <c r="M420" s="20">
        <f t="shared" si="143"/>
        <v>0</v>
      </c>
      <c r="N420" s="20">
        <f t="shared" si="143"/>
        <v>0</v>
      </c>
      <c r="O420" s="19"/>
    </row>
    <row r="421" spans="1:15" hidden="1" x14ac:dyDescent="0.2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idden="1" x14ac:dyDescent="0.2">
      <c r="A424" s="22" t="s">
        <v>141</v>
      </c>
      <c r="B424" s="21" t="s">
        <v>140</v>
      </c>
      <c r="C424" s="20">
        <f t="shared" ref="C424:N424" si="144">C425+C426+C427</f>
        <v>0</v>
      </c>
      <c r="D424" s="20">
        <f t="shared" si="144"/>
        <v>0</v>
      </c>
      <c r="E424" s="20">
        <f t="shared" si="144"/>
        <v>0</v>
      </c>
      <c r="F424" s="20">
        <f t="shared" si="144"/>
        <v>0</v>
      </c>
      <c r="G424" s="20">
        <f t="shared" si="144"/>
        <v>0</v>
      </c>
      <c r="H424" s="20">
        <f t="shared" si="144"/>
        <v>0</v>
      </c>
      <c r="I424" s="20">
        <f t="shared" si="144"/>
        <v>0</v>
      </c>
      <c r="J424" s="20">
        <f t="shared" si="144"/>
        <v>0</v>
      </c>
      <c r="K424" s="20">
        <f t="shared" si="144"/>
        <v>0</v>
      </c>
      <c r="L424" s="20">
        <f t="shared" si="144"/>
        <v>0</v>
      </c>
      <c r="M424" s="20">
        <f t="shared" si="144"/>
        <v>0</v>
      </c>
      <c r="N424" s="20">
        <f t="shared" si="144"/>
        <v>0</v>
      </c>
      <c r="O424" s="19"/>
    </row>
    <row r="425" spans="1:15" hidden="1" x14ac:dyDescent="0.2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5.5" hidden="1" x14ac:dyDescent="0.2">
      <c r="A428" s="22" t="s">
        <v>136</v>
      </c>
      <c r="B428" s="21" t="s">
        <v>135</v>
      </c>
      <c r="C428" s="20">
        <f t="shared" ref="C428:N428" si="145">C429+C430+C431</f>
        <v>0</v>
      </c>
      <c r="D428" s="20">
        <f t="shared" si="145"/>
        <v>0</v>
      </c>
      <c r="E428" s="20">
        <f t="shared" si="145"/>
        <v>0</v>
      </c>
      <c r="F428" s="20">
        <f t="shared" si="145"/>
        <v>0</v>
      </c>
      <c r="G428" s="20">
        <f t="shared" si="145"/>
        <v>0</v>
      </c>
      <c r="H428" s="20">
        <f t="shared" si="145"/>
        <v>0</v>
      </c>
      <c r="I428" s="20">
        <f t="shared" si="145"/>
        <v>0</v>
      </c>
      <c r="J428" s="20">
        <f t="shared" si="145"/>
        <v>0</v>
      </c>
      <c r="K428" s="20">
        <f t="shared" si="145"/>
        <v>0</v>
      </c>
      <c r="L428" s="20">
        <f t="shared" si="145"/>
        <v>0</v>
      </c>
      <c r="M428" s="20">
        <f t="shared" si="145"/>
        <v>0</v>
      </c>
      <c r="N428" s="20">
        <f t="shared" si="145"/>
        <v>0</v>
      </c>
      <c r="O428" s="19"/>
    </row>
    <row r="429" spans="1:15" hidden="1" x14ac:dyDescent="0.2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5.5" hidden="1" x14ac:dyDescent="0.2">
      <c r="A432" s="22" t="s">
        <v>131</v>
      </c>
      <c r="B432" s="21" t="s">
        <v>130</v>
      </c>
      <c r="C432" s="20">
        <f t="shared" ref="C432:N432" si="146">C433+C434+C435</f>
        <v>0</v>
      </c>
      <c r="D432" s="20">
        <f t="shared" si="146"/>
        <v>0</v>
      </c>
      <c r="E432" s="20">
        <f t="shared" si="146"/>
        <v>0</v>
      </c>
      <c r="F432" s="20">
        <f t="shared" si="146"/>
        <v>0</v>
      </c>
      <c r="G432" s="20">
        <f t="shared" si="146"/>
        <v>0</v>
      </c>
      <c r="H432" s="20">
        <f t="shared" si="146"/>
        <v>0</v>
      </c>
      <c r="I432" s="20">
        <f t="shared" si="146"/>
        <v>0</v>
      </c>
      <c r="J432" s="20">
        <f t="shared" si="146"/>
        <v>0</v>
      </c>
      <c r="K432" s="20">
        <f t="shared" si="146"/>
        <v>0</v>
      </c>
      <c r="L432" s="20">
        <f t="shared" si="146"/>
        <v>0</v>
      </c>
      <c r="M432" s="20">
        <f t="shared" si="146"/>
        <v>0</v>
      </c>
      <c r="N432" s="20">
        <f t="shared" si="146"/>
        <v>0</v>
      </c>
      <c r="O432" s="19"/>
    </row>
    <row r="433" spans="1:15" hidden="1" x14ac:dyDescent="0.2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5.5" hidden="1" x14ac:dyDescent="0.2">
      <c r="A436" s="27" t="s">
        <v>126</v>
      </c>
      <c r="B436" s="26" t="s">
        <v>125</v>
      </c>
      <c r="C436" s="24">
        <f t="shared" ref="C436:N436" si="147">C437+C438+C439</f>
        <v>0</v>
      </c>
      <c r="D436" s="24">
        <f t="shared" si="147"/>
        <v>0</v>
      </c>
      <c r="E436" s="24">
        <f t="shared" si="147"/>
        <v>0</v>
      </c>
      <c r="F436" s="24">
        <f t="shared" si="147"/>
        <v>0</v>
      </c>
      <c r="G436" s="24">
        <f t="shared" si="147"/>
        <v>0</v>
      </c>
      <c r="H436" s="24">
        <f t="shared" si="147"/>
        <v>0</v>
      </c>
      <c r="I436" s="24">
        <f t="shared" si="147"/>
        <v>0</v>
      </c>
      <c r="J436" s="24">
        <f t="shared" si="147"/>
        <v>0</v>
      </c>
      <c r="K436" s="24">
        <f t="shared" si="147"/>
        <v>0</v>
      </c>
      <c r="L436" s="24">
        <f t="shared" si="147"/>
        <v>0</v>
      </c>
      <c r="M436" s="24">
        <f t="shared" si="147"/>
        <v>0</v>
      </c>
      <c r="N436" s="24">
        <f t="shared" si="147"/>
        <v>0</v>
      </c>
      <c r="O436" s="45"/>
    </row>
    <row r="437" spans="1:15" hidden="1" x14ac:dyDescent="0.2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idden="1" x14ac:dyDescent="0.2">
      <c r="A440" s="22" t="s">
        <v>121</v>
      </c>
      <c r="B440" s="21" t="s">
        <v>120</v>
      </c>
      <c r="C440" s="20">
        <f t="shared" ref="C440:N440" si="148">C441+C442+C443</f>
        <v>0</v>
      </c>
      <c r="D440" s="20">
        <f t="shared" si="148"/>
        <v>0</v>
      </c>
      <c r="E440" s="20">
        <f t="shared" si="148"/>
        <v>0</v>
      </c>
      <c r="F440" s="20">
        <f t="shared" si="148"/>
        <v>0</v>
      </c>
      <c r="G440" s="20">
        <f t="shared" si="148"/>
        <v>0</v>
      </c>
      <c r="H440" s="20">
        <f t="shared" si="148"/>
        <v>0</v>
      </c>
      <c r="I440" s="20">
        <f t="shared" si="148"/>
        <v>0</v>
      </c>
      <c r="J440" s="20">
        <f t="shared" si="148"/>
        <v>0</v>
      </c>
      <c r="K440" s="20">
        <f t="shared" si="148"/>
        <v>0</v>
      </c>
      <c r="L440" s="20">
        <f t="shared" si="148"/>
        <v>0</v>
      </c>
      <c r="M440" s="20">
        <f t="shared" si="148"/>
        <v>0</v>
      </c>
      <c r="N440" s="20">
        <f t="shared" si="148"/>
        <v>0</v>
      </c>
      <c r="O440" s="19"/>
    </row>
    <row r="441" spans="1:15" hidden="1" x14ac:dyDescent="0.2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5.5" hidden="1" x14ac:dyDescent="0.2">
      <c r="A444" s="22" t="s">
        <v>116</v>
      </c>
      <c r="B444" s="21" t="s">
        <v>115</v>
      </c>
      <c r="C444" s="20">
        <f t="shared" ref="C444:N444" si="149">C445+C446+C447</f>
        <v>0</v>
      </c>
      <c r="D444" s="20">
        <f t="shared" si="149"/>
        <v>0</v>
      </c>
      <c r="E444" s="20">
        <f t="shared" si="149"/>
        <v>0</v>
      </c>
      <c r="F444" s="20">
        <f t="shared" si="149"/>
        <v>0</v>
      </c>
      <c r="G444" s="20">
        <f t="shared" si="149"/>
        <v>0</v>
      </c>
      <c r="H444" s="20">
        <f t="shared" si="149"/>
        <v>0</v>
      </c>
      <c r="I444" s="20">
        <f t="shared" si="149"/>
        <v>0</v>
      </c>
      <c r="J444" s="20">
        <f t="shared" si="149"/>
        <v>0</v>
      </c>
      <c r="K444" s="20">
        <f t="shared" si="149"/>
        <v>0</v>
      </c>
      <c r="L444" s="20">
        <f t="shared" si="149"/>
        <v>0</v>
      </c>
      <c r="M444" s="20">
        <f t="shared" si="149"/>
        <v>0</v>
      </c>
      <c r="N444" s="20">
        <f t="shared" si="149"/>
        <v>0</v>
      </c>
      <c r="O444" s="19"/>
    </row>
    <row r="445" spans="1:15" hidden="1" x14ac:dyDescent="0.2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idden="1" x14ac:dyDescent="0.2">
      <c r="A448" s="22" t="s">
        <v>111</v>
      </c>
      <c r="B448" s="21" t="s">
        <v>110</v>
      </c>
      <c r="C448" s="20">
        <f t="shared" ref="C448:N448" si="150">C449+C450+C451</f>
        <v>0</v>
      </c>
      <c r="D448" s="20">
        <f t="shared" si="150"/>
        <v>0</v>
      </c>
      <c r="E448" s="20">
        <f t="shared" si="150"/>
        <v>0</v>
      </c>
      <c r="F448" s="20">
        <f t="shared" si="150"/>
        <v>0</v>
      </c>
      <c r="G448" s="20">
        <f t="shared" si="150"/>
        <v>0</v>
      </c>
      <c r="H448" s="20">
        <f t="shared" si="150"/>
        <v>0</v>
      </c>
      <c r="I448" s="20">
        <f t="shared" si="150"/>
        <v>0</v>
      </c>
      <c r="J448" s="20">
        <f t="shared" si="150"/>
        <v>0</v>
      </c>
      <c r="K448" s="20">
        <f t="shared" si="150"/>
        <v>0</v>
      </c>
      <c r="L448" s="20">
        <f t="shared" si="150"/>
        <v>0</v>
      </c>
      <c r="M448" s="20">
        <f t="shared" si="150"/>
        <v>0</v>
      </c>
      <c r="N448" s="20">
        <f t="shared" si="150"/>
        <v>0</v>
      </c>
      <c r="O448" s="19"/>
    </row>
    <row r="449" spans="1:25" hidden="1" x14ac:dyDescent="0.2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5" hidden="1" x14ac:dyDescent="0.2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5" hidden="1" x14ac:dyDescent="0.2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5" s="18" customFormat="1" hidden="1" x14ac:dyDescent="0.2">
      <c r="A452" s="22" t="s">
        <v>106</v>
      </c>
      <c r="B452" s="21" t="s">
        <v>105</v>
      </c>
      <c r="C452" s="20">
        <f t="shared" ref="C452:N452" si="151">C453+C454+C455</f>
        <v>0</v>
      </c>
      <c r="D452" s="20">
        <f t="shared" si="151"/>
        <v>0</v>
      </c>
      <c r="E452" s="20">
        <f t="shared" si="151"/>
        <v>0</v>
      </c>
      <c r="F452" s="20">
        <f t="shared" si="151"/>
        <v>0</v>
      </c>
      <c r="G452" s="20">
        <f t="shared" si="151"/>
        <v>0</v>
      </c>
      <c r="H452" s="20">
        <f t="shared" si="151"/>
        <v>0</v>
      </c>
      <c r="I452" s="20">
        <f t="shared" si="151"/>
        <v>0</v>
      </c>
      <c r="J452" s="20">
        <f t="shared" si="151"/>
        <v>0</v>
      </c>
      <c r="K452" s="20">
        <f t="shared" si="151"/>
        <v>0</v>
      </c>
      <c r="L452" s="20">
        <f t="shared" si="151"/>
        <v>0</v>
      </c>
      <c r="M452" s="20">
        <f t="shared" si="151"/>
        <v>0</v>
      </c>
      <c r="N452" s="20">
        <f t="shared" si="151"/>
        <v>0</v>
      </c>
      <c r="O452" s="19"/>
    </row>
    <row r="453" spans="1:25" hidden="1" x14ac:dyDescent="0.2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5" hidden="1" x14ac:dyDescent="0.2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5" hidden="1" x14ac:dyDescent="0.2">
      <c r="A455" s="17" t="s">
        <v>100</v>
      </c>
      <c r="B455" s="16" t="s">
        <v>99</v>
      </c>
      <c r="C455" s="15"/>
      <c r="D455" s="15"/>
      <c r="E455" s="15">
        <f>C455+D455</f>
        <v>0</v>
      </c>
      <c r="F455" s="15">
        <f>G455+H455+I455+J455</f>
        <v>0</v>
      </c>
      <c r="G455" s="15"/>
      <c r="H455" s="15"/>
      <c r="I455" s="15"/>
      <c r="J455" s="15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5" s="39" customFormat="1" ht="13.5" customHeight="1" x14ac:dyDescent="0.2">
      <c r="A456" s="254" t="s">
        <v>98</v>
      </c>
      <c r="B456" s="255" t="s">
        <v>97</v>
      </c>
      <c r="C456" s="256">
        <f t="shared" ref="C456:N456" si="152">C457+C458+C459+C460+C461+C462+C463+C464+C465+C466+C467+C468+C469+C470</f>
        <v>128</v>
      </c>
      <c r="D456" s="256">
        <f t="shared" si="152"/>
        <v>0</v>
      </c>
      <c r="E456" s="256">
        <f t="shared" si="152"/>
        <v>128</v>
      </c>
      <c r="F456" s="256">
        <f t="shared" si="152"/>
        <v>128</v>
      </c>
      <c r="G456" s="256">
        <f t="shared" si="152"/>
        <v>32</v>
      </c>
      <c r="H456" s="256">
        <f t="shared" si="152"/>
        <v>32</v>
      </c>
      <c r="I456" s="256">
        <f t="shared" si="152"/>
        <v>32</v>
      </c>
      <c r="J456" s="256">
        <f t="shared" si="152"/>
        <v>32</v>
      </c>
      <c r="K456" s="25">
        <f t="shared" si="152"/>
        <v>0</v>
      </c>
      <c r="L456" s="35">
        <f t="shared" si="152"/>
        <v>130</v>
      </c>
      <c r="M456" s="35">
        <f t="shared" si="152"/>
        <v>135</v>
      </c>
      <c r="N456" s="35">
        <f t="shared" si="152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  <c r="Y456" s="500"/>
    </row>
    <row r="457" spans="1:25" s="18" customFormat="1" hidden="1" x14ac:dyDescent="0.2">
      <c r="A457" s="34" t="s">
        <v>96</v>
      </c>
      <c r="B457" s="43" t="s">
        <v>95</v>
      </c>
      <c r="C457" s="24"/>
      <c r="D457" s="24"/>
      <c r="E457" s="42">
        <f t="shared" ref="E457:E473" si="153">C457+D457</f>
        <v>0</v>
      </c>
      <c r="F457" s="42">
        <f t="shared" ref="F457:F470" si="154">G457+H457+I457+J457</f>
        <v>0</v>
      </c>
      <c r="G457" s="42"/>
      <c r="H457" s="42"/>
      <c r="I457" s="42"/>
      <c r="J457" s="42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5" s="18" customFormat="1" hidden="1" x14ac:dyDescent="0.2">
      <c r="A458" s="22" t="s">
        <v>94</v>
      </c>
      <c r="B458" s="21" t="s">
        <v>93</v>
      </c>
      <c r="C458" s="20"/>
      <c r="D458" s="20"/>
      <c r="E458" s="20">
        <f t="shared" si="153"/>
        <v>0</v>
      </c>
      <c r="F458" s="20">
        <f t="shared" si="15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5" s="18" customFormat="1" hidden="1" x14ac:dyDescent="0.2">
      <c r="A459" s="22" t="s">
        <v>92</v>
      </c>
      <c r="B459" s="21" t="s">
        <v>91</v>
      </c>
      <c r="C459" s="20"/>
      <c r="D459" s="20"/>
      <c r="E459" s="20">
        <f t="shared" si="153"/>
        <v>0</v>
      </c>
      <c r="F459" s="20">
        <f t="shared" si="15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5" s="18" customFormat="1" ht="25.5" hidden="1" x14ac:dyDescent="0.2">
      <c r="A460" s="22" t="s">
        <v>90</v>
      </c>
      <c r="B460" s="21" t="s">
        <v>89</v>
      </c>
      <c r="C460" s="20"/>
      <c r="D460" s="20"/>
      <c r="E460" s="20">
        <f t="shared" si="153"/>
        <v>0</v>
      </c>
      <c r="F460" s="20">
        <f t="shared" si="15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5" s="18" customFormat="1" hidden="1" x14ac:dyDescent="0.2">
      <c r="A461" s="22" t="s">
        <v>88</v>
      </c>
      <c r="B461" s="21" t="s">
        <v>87</v>
      </c>
      <c r="C461" s="20"/>
      <c r="D461" s="20"/>
      <c r="E461" s="20">
        <f t="shared" si="153"/>
        <v>0</v>
      </c>
      <c r="F461" s="20">
        <f t="shared" si="15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5" s="18" customFormat="1" hidden="1" x14ac:dyDescent="0.2">
      <c r="A462" s="22" t="s">
        <v>86</v>
      </c>
      <c r="B462" s="21" t="s">
        <v>85</v>
      </c>
      <c r="C462" s="20"/>
      <c r="D462" s="20"/>
      <c r="E462" s="20">
        <f t="shared" si="153"/>
        <v>0</v>
      </c>
      <c r="F462" s="20">
        <f t="shared" si="15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5" s="18" customFormat="1" hidden="1" x14ac:dyDescent="0.2">
      <c r="A463" s="22" t="s">
        <v>84</v>
      </c>
      <c r="B463" s="21" t="s">
        <v>83</v>
      </c>
      <c r="C463" s="20"/>
      <c r="D463" s="20"/>
      <c r="E463" s="20">
        <f t="shared" si="153"/>
        <v>0</v>
      </c>
      <c r="F463" s="20">
        <f t="shared" si="15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5" s="18" customFormat="1" ht="25.5" hidden="1" x14ac:dyDescent="0.2">
      <c r="A464" s="22" t="s">
        <v>82</v>
      </c>
      <c r="B464" s="21" t="s">
        <v>81</v>
      </c>
      <c r="C464" s="20"/>
      <c r="D464" s="20"/>
      <c r="E464" s="20">
        <f t="shared" si="153"/>
        <v>0</v>
      </c>
      <c r="F464" s="20">
        <f t="shared" si="15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5" s="18" customFormat="1" hidden="1" x14ac:dyDescent="0.2">
      <c r="A465" s="22" t="s">
        <v>80</v>
      </c>
      <c r="B465" s="21" t="s">
        <v>79</v>
      </c>
      <c r="C465" s="20"/>
      <c r="D465" s="20"/>
      <c r="E465" s="20">
        <f t="shared" si="153"/>
        <v>0</v>
      </c>
      <c r="F465" s="20">
        <f t="shared" si="15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5" s="18" customFormat="1" ht="25.5" hidden="1" x14ac:dyDescent="0.2">
      <c r="A466" s="22" t="s">
        <v>78</v>
      </c>
      <c r="B466" s="21" t="s">
        <v>77</v>
      </c>
      <c r="C466" s="20"/>
      <c r="D466" s="20"/>
      <c r="E466" s="20">
        <f t="shared" si="153"/>
        <v>0</v>
      </c>
      <c r="F466" s="20">
        <f t="shared" si="15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5" s="18" customFormat="1" hidden="1" x14ac:dyDescent="0.2">
      <c r="A467" s="22" t="s">
        <v>76</v>
      </c>
      <c r="B467" s="21" t="s">
        <v>75</v>
      </c>
      <c r="C467" s="20"/>
      <c r="D467" s="20"/>
      <c r="E467" s="20">
        <f t="shared" si="153"/>
        <v>0</v>
      </c>
      <c r="F467" s="20">
        <f t="shared" si="154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5" s="18" customFormat="1" hidden="1" x14ac:dyDescent="0.2">
      <c r="A468" s="22" t="s">
        <v>74</v>
      </c>
      <c r="B468" s="21" t="s">
        <v>73</v>
      </c>
      <c r="C468" s="20"/>
      <c r="D468" s="20"/>
      <c r="E468" s="20">
        <f t="shared" si="153"/>
        <v>0</v>
      </c>
      <c r="F468" s="20">
        <f t="shared" si="154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5" s="18" customFormat="1" hidden="1" x14ac:dyDescent="0.2">
      <c r="A469" s="22" t="s">
        <v>72</v>
      </c>
      <c r="B469" s="21" t="s">
        <v>71</v>
      </c>
      <c r="C469" s="20"/>
      <c r="D469" s="20"/>
      <c r="E469" s="20">
        <f t="shared" si="153"/>
        <v>0</v>
      </c>
      <c r="F469" s="20">
        <f t="shared" si="154"/>
        <v>0</v>
      </c>
      <c r="G469" s="20"/>
      <c r="H469" s="20"/>
      <c r="I469" s="20"/>
      <c r="J469" s="20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5" s="18" customFormat="1" x14ac:dyDescent="0.2">
      <c r="A470" s="139" t="s">
        <v>70</v>
      </c>
      <c r="B470" s="140" t="s">
        <v>69</v>
      </c>
      <c r="C470" s="141">
        <v>128</v>
      </c>
      <c r="D470" s="141">
        <v>0</v>
      </c>
      <c r="E470" s="141">
        <f t="shared" si="153"/>
        <v>128</v>
      </c>
      <c r="F470" s="141">
        <f t="shared" si="154"/>
        <v>128</v>
      </c>
      <c r="G470" s="141">
        <v>32</v>
      </c>
      <c r="H470" s="141">
        <v>32</v>
      </c>
      <c r="I470" s="141">
        <v>32</v>
      </c>
      <c r="J470" s="141">
        <v>32</v>
      </c>
      <c r="K470" s="2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  <c r="Y470" s="500"/>
    </row>
    <row r="471" spans="1:25" s="18" customFormat="1" ht="27" customHeight="1" x14ac:dyDescent="0.25">
      <c r="A471" s="438" t="s">
        <v>998</v>
      </c>
      <c r="B471" s="448">
        <v>60</v>
      </c>
      <c r="C471" s="439">
        <f>C472+C473</f>
        <v>1439.08</v>
      </c>
      <c r="D471" s="439">
        <f>D472+D473</f>
        <v>0</v>
      </c>
      <c r="E471" s="439">
        <f t="shared" si="153"/>
        <v>1439.08</v>
      </c>
      <c r="F471" s="439">
        <f>G471+H471+I471+J471</f>
        <v>1439.08</v>
      </c>
      <c r="G471" s="439">
        <f>G472+G473</f>
        <v>0</v>
      </c>
      <c r="H471" s="439">
        <f t="shared" ref="H471:J471" si="155">H472+H473</f>
        <v>1439.08</v>
      </c>
      <c r="I471" s="439">
        <f t="shared" si="155"/>
        <v>0</v>
      </c>
      <c r="J471" s="439">
        <f t="shared" si="155"/>
        <v>0</v>
      </c>
      <c r="K471" s="2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6">G471+H471</f>
        <v>1439.08</v>
      </c>
      <c r="Y471" s="503"/>
    </row>
    <row r="472" spans="1:25" s="18" customFormat="1" ht="15" x14ac:dyDescent="0.25">
      <c r="A472" s="441" t="s">
        <v>994</v>
      </c>
      <c r="B472" s="448" t="s">
        <v>1000</v>
      </c>
      <c r="C472" s="439">
        <v>1209.31</v>
      </c>
      <c r="D472" s="439"/>
      <c r="E472" s="439">
        <f t="shared" si="153"/>
        <v>1209.31</v>
      </c>
      <c r="F472" s="439">
        <f t="shared" ref="F472:F473" si="157">G472+H472+I472+J472</f>
        <v>1209.31</v>
      </c>
      <c r="G472" s="439">
        <v>0</v>
      </c>
      <c r="H472" s="439">
        <v>1209.31</v>
      </c>
      <c r="I472" s="439">
        <v>0</v>
      </c>
      <c r="J472" s="439">
        <v>0</v>
      </c>
      <c r="K472" s="2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6"/>
        <v>1209.31</v>
      </c>
      <c r="Y472" s="500"/>
    </row>
    <row r="473" spans="1:25" s="18" customFormat="1" ht="15" x14ac:dyDescent="0.25">
      <c r="A473" s="441" t="s">
        <v>996</v>
      </c>
      <c r="B473" s="448" t="s">
        <v>1001</v>
      </c>
      <c r="C473" s="439">
        <v>229.77</v>
      </c>
      <c r="D473" s="439"/>
      <c r="E473" s="439">
        <f t="shared" si="153"/>
        <v>229.77</v>
      </c>
      <c r="F473" s="439">
        <f t="shared" si="157"/>
        <v>229.77</v>
      </c>
      <c r="G473" s="439">
        <v>0</v>
      </c>
      <c r="H473" s="439">
        <v>229.77</v>
      </c>
      <c r="I473" s="439">
        <v>0</v>
      </c>
      <c r="J473" s="439">
        <v>0</v>
      </c>
      <c r="K473" s="2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6"/>
        <v>229.77</v>
      </c>
      <c r="Y473" s="500"/>
    </row>
    <row r="474" spans="1:25" s="39" customFormat="1" x14ac:dyDescent="0.2">
      <c r="A474" s="254" t="s">
        <v>68</v>
      </c>
      <c r="B474" s="255" t="s">
        <v>67</v>
      </c>
      <c r="C474" s="256">
        <f t="shared" ref="C474:N474" si="158">C475+C482+C485</f>
        <v>10</v>
      </c>
      <c r="D474" s="256">
        <f t="shared" si="158"/>
        <v>0</v>
      </c>
      <c r="E474" s="256">
        <f t="shared" si="158"/>
        <v>10</v>
      </c>
      <c r="F474" s="256">
        <f t="shared" si="158"/>
        <v>10</v>
      </c>
      <c r="G474" s="256">
        <f t="shared" si="158"/>
        <v>0</v>
      </c>
      <c r="H474" s="256">
        <f t="shared" si="158"/>
        <v>10</v>
      </c>
      <c r="I474" s="256">
        <f t="shared" si="158"/>
        <v>0</v>
      </c>
      <c r="J474" s="256">
        <f t="shared" si="158"/>
        <v>0</v>
      </c>
      <c r="K474" s="25">
        <f t="shared" si="158"/>
        <v>0</v>
      </c>
      <c r="L474" s="35">
        <f t="shared" si="158"/>
        <v>0</v>
      </c>
      <c r="M474" s="35">
        <f t="shared" si="158"/>
        <v>0</v>
      </c>
      <c r="N474" s="35">
        <f t="shared" si="158"/>
        <v>0</v>
      </c>
      <c r="O474" s="40"/>
      <c r="P474" s="417"/>
      <c r="Q474" s="245"/>
      <c r="R474" s="237"/>
      <c r="S474" s="237"/>
      <c r="T474" s="237"/>
      <c r="U474" s="501">
        <f t="shared" si="156"/>
        <v>10</v>
      </c>
      <c r="Y474" s="500"/>
    </row>
    <row r="475" spans="1:25" s="8" customFormat="1" x14ac:dyDescent="0.2">
      <c r="A475" s="254" t="s">
        <v>66</v>
      </c>
      <c r="B475" s="255" t="s">
        <v>65</v>
      </c>
      <c r="C475" s="256">
        <f t="shared" ref="C475:N475" si="159">C476+C481</f>
        <v>10</v>
      </c>
      <c r="D475" s="256">
        <f t="shared" si="159"/>
        <v>0</v>
      </c>
      <c r="E475" s="256">
        <f t="shared" si="159"/>
        <v>10</v>
      </c>
      <c r="F475" s="256">
        <f t="shared" si="159"/>
        <v>10</v>
      </c>
      <c r="G475" s="256">
        <f t="shared" si="159"/>
        <v>0</v>
      </c>
      <c r="H475" s="256">
        <f t="shared" si="159"/>
        <v>10</v>
      </c>
      <c r="I475" s="256">
        <f t="shared" si="159"/>
        <v>0</v>
      </c>
      <c r="J475" s="256">
        <f t="shared" si="159"/>
        <v>0</v>
      </c>
      <c r="K475" s="11">
        <f t="shared" si="159"/>
        <v>0</v>
      </c>
      <c r="L475" s="11">
        <f t="shared" si="159"/>
        <v>0</v>
      </c>
      <c r="M475" s="11">
        <f t="shared" si="159"/>
        <v>0</v>
      </c>
      <c r="N475" s="11">
        <f t="shared" si="159"/>
        <v>0</v>
      </c>
      <c r="O475" s="10"/>
      <c r="P475" s="417"/>
      <c r="Q475" s="244"/>
      <c r="R475" s="237"/>
      <c r="S475" s="237"/>
      <c r="T475" s="237"/>
      <c r="U475" s="501">
        <f t="shared" si="156"/>
        <v>10</v>
      </c>
      <c r="Y475" s="500"/>
    </row>
    <row r="476" spans="1:25" s="18" customFormat="1" x14ac:dyDescent="0.2">
      <c r="A476" s="139" t="s">
        <v>64</v>
      </c>
      <c r="B476" s="140" t="s">
        <v>63</v>
      </c>
      <c r="C476" s="141">
        <f t="shared" ref="C476:N476" si="160">C477+C478+C479+C480</f>
        <v>10</v>
      </c>
      <c r="D476" s="141">
        <f t="shared" si="160"/>
        <v>0</v>
      </c>
      <c r="E476" s="141">
        <f t="shared" si="160"/>
        <v>10</v>
      </c>
      <c r="F476" s="141">
        <f t="shared" si="160"/>
        <v>10</v>
      </c>
      <c r="G476" s="141">
        <f t="shared" si="160"/>
        <v>0</v>
      </c>
      <c r="H476" s="141">
        <f t="shared" si="160"/>
        <v>10</v>
      </c>
      <c r="I476" s="141">
        <f t="shared" si="160"/>
        <v>0</v>
      </c>
      <c r="J476" s="141">
        <f t="shared" si="160"/>
        <v>0</v>
      </c>
      <c r="K476" s="20">
        <f t="shared" si="160"/>
        <v>0</v>
      </c>
      <c r="L476" s="20">
        <f t="shared" si="160"/>
        <v>0</v>
      </c>
      <c r="M476" s="20">
        <f t="shared" si="160"/>
        <v>0</v>
      </c>
      <c r="N476" s="20">
        <f t="shared" si="160"/>
        <v>0</v>
      </c>
      <c r="O476" s="19"/>
      <c r="P476" s="417"/>
      <c r="Q476" s="244"/>
      <c r="R476" s="238"/>
      <c r="S476" s="238"/>
      <c r="T476" s="238"/>
      <c r="U476" s="501">
        <f t="shared" si="156"/>
        <v>10</v>
      </c>
      <c r="Y476" s="500"/>
    </row>
    <row r="477" spans="1:25" hidden="1" x14ac:dyDescent="0.2">
      <c r="A477" s="17" t="s">
        <v>62</v>
      </c>
      <c r="B477" s="16" t="s">
        <v>61</v>
      </c>
      <c r="C477" s="15"/>
      <c r="D477" s="15"/>
      <c r="E477" s="15">
        <f>C477+D477</f>
        <v>0</v>
      </c>
      <c r="F477" s="15">
        <f>G477+H477+I477+J477</f>
        <v>0</v>
      </c>
      <c r="G477" s="15"/>
      <c r="H477" s="15"/>
      <c r="I477" s="15"/>
      <c r="J477" s="15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5" s="31" customFormat="1" x14ac:dyDescent="0.2">
      <c r="A478" s="135" t="s">
        <v>60</v>
      </c>
      <c r="B478" s="136" t="s">
        <v>59</v>
      </c>
      <c r="C478" s="137">
        <v>10</v>
      </c>
      <c r="D478" s="231"/>
      <c r="E478" s="137">
        <f>C478+D478</f>
        <v>10</v>
      </c>
      <c r="F478" s="137">
        <f>G478+H478+I478+J478</f>
        <v>10</v>
      </c>
      <c r="G478" s="137">
        <v>0</v>
      </c>
      <c r="H478" s="137">
        <v>10</v>
      </c>
      <c r="I478" s="137">
        <v>0</v>
      </c>
      <c r="J478" s="137"/>
      <c r="K478" s="13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6"/>
        <v>10</v>
      </c>
      <c r="Y478" s="500"/>
    </row>
    <row r="479" spans="1:25" hidden="1" x14ac:dyDescent="0.2">
      <c r="A479" s="30" t="s">
        <v>58</v>
      </c>
      <c r="B479" s="29" t="s">
        <v>57</v>
      </c>
      <c r="C479" s="28"/>
      <c r="D479" s="28"/>
      <c r="E479" s="28">
        <f>C479+D479</f>
        <v>0</v>
      </c>
      <c r="F479" s="28">
        <f>G479+H479+I479+J479</f>
        <v>0</v>
      </c>
      <c r="G479" s="28"/>
      <c r="H479" s="28"/>
      <c r="I479" s="28"/>
      <c r="J479" s="28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5" hidden="1" x14ac:dyDescent="0.2">
      <c r="A480" s="30" t="s">
        <v>56</v>
      </c>
      <c r="B480" s="29" t="s">
        <v>55</v>
      </c>
      <c r="C480" s="28"/>
      <c r="D480" s="28"/>
      <c r="E480" s="28">
        <f>C480+D480</f>
        <v>0</v>
      </c>
      <c r="F480" s="28">
        <f>G480+H480+I480+J480</f>
        <v>0</v>
      </c>
      <c r="G480" s="28"/>
      <c r="H480" s="28"/>
      <c r="I480" s="28"/>
      <c r="J480" s="28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5" s="18" customFormat="1" ht="15.75" customHeight="1" x14ac:dyDescent="0.2">
      <c r="A481" s="139" t="s">
        <v>54</v>
      </c>
      <c r="B481" s="140" t="s">
        <v>53</v>
      </c>
      <c r="C481" s="141">
        <v>0</v>
      </c>
      <c r="D481" s="141">
        <v>0</v>
      </c>
      <c r="E481" s="256">
        <f>C481+D481</f>
        <v>0</v>
      </c>
      <c r="F481" s="256">
        <f>G481+H481+I481+J481</f>
        <v>0</v>
      </c>
      <c r="G481" s="141"/>
      <c r="H481" s="141"/>
      <c r="I481" s="141"/>
      <c r="J481" s="141"/>
      <c r="K481" s="2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  <c r="Y481" s="406"/>
    </row>
    <row r="482" spans="1:25" s="8" customFormat="1" ht="2.25" hidden="1" customHeight="1" x14ac:dyDescent="0.2">
      <c r="A482" s="14" t="s">
        <v>52</v>
      </c>
      <c r="B482" s="13" t="s">
        <v>51</v>
      </c>
      <c r="C482" s="11">
        <f t="shared" ref="C482:N483" si="161">C483</f>
        <v>0</v>
      </c>
      <c r="D482" s="11">
        <f t="shared" si="161"/>
        <v>0</v>
      </c>
      <c r="E482" s="11">
        <f t="shared" si="161"/>
        <v>0</v>
      </c>
      <c r="F482" s="11">
        <f t="shared" si="161"/>
        <v>0</v>
      </c>
      <c r="G482" s="11">
        <f t="shared" si="161"/>
        <v>0</v>
      </c>
      <c r="H482" s="11">
        <f t="shared" si="161"/>
        <v>0</v>
      </c>
      <c r="I482" s="11">
        <f t="shared" si="161"/>
        <v>0</v>
      </c>
      <c r="J482" s="11">
        <f t="shared" si="161"/>
        <v>0</v>
      </c>
      <c r="K482" s="11">
        <f t="shared" si="161"/>
        <v>0</v>
      </c>
      <c r="L482" s="11">
        <f t="shared" si="161"/>
        <v>0</v>
      </c>
      <c r="M482" s="11">
        <f t="shared" si="161"/>
        <v>0</v>
      </c>
      <c r="N482" s="11">
        <f t="shared" si="161"/>
        <v>0</v>
      </c>
      <c r="O482" s="10"/>
    </row>
    <row r="483" spans="1:25" s="18" customFormat="1" ht="12.75" hidden="1" customHeight="1" x14ac:dyDescent="0.2">
      <c r="A483" s="22" t="s">
        <v>50</v>
      </c>
      <c r="B483" s="21" t="s">
        <v>49</v>
      </c>
      <c r="C483" s="20">
        <f t="shared" si="161"/>
        <v>0</v>
      </c>
      <c r="D483" s="20">
        <f t="shared" si="161"/>
        <v>0</v>
      </c>
      <c r="E483" s="20">
        <f t="shared" si="161"/>
        <v>0</v>
      </c>
      <c r="F483" s="20">
        <f t="shared" si="161"/>
        <v>0</v>
      </c>
      <c r="G483" s="20">
        <f t="shared" si="161"/>
        <v>0</v>
      </c>
      <c r="H483" s="20">
        <f t="shared" si="161"/>
        <v>0</v>
      </c>
      <c r="I483" s="20">
        <f t="shared" si="161"/>
        <v>0</v>
      </c>
      <c r="J483" s="20">
        <f t="shared" si="161"/>
        <v>0</v>
      </c>
      <c r="K483" s="20">
        <f t="shared" si="161"/>
        <v>0</v>
      </c>
      <c r="L483" s="20">
        <f t="shared" si="161"/>
        <v>0</v>
      </c>
      <c r="M483" s="20">
        <f t="shared" si="161"/>
        <v>0</v>
      </c>
      <c r="N483" s="20">
        <f t="shared" si="161"/>
        <v>0</v>
      </c>
      <c r="O483" s="19"/>
    </row>
    <row r="484" spans="1:25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5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5" s="8" customFormat="1" ht="15" hidden="1" customHeight="1" x14ac:dyDescent="0.2">
      <c r="A486" s="14" t="s">
        <v>44</v>
      </c>
      <c r="B486" s="13" t="s">
        <v>43</v>
      </c>
      <c r="C486" s="11">
        <f t="shared" ref="C486:N486" si="162">C487+C490</f>
        <v>0</v>
      </c>
      <c r="D486" s="11">
        <f t="shared" si="162"/>
        <v>0</v>
      </c>
      <c r="E486" s="11">
        <f t="shared" si="162"/>
        <v>0</v>
      </c>
      <c r="F486" s="11">
        <f t="shared" si="162"/>
        <v>0</v>
      </c>
      <c r="G486" s="11">
        <f t="shared" si="162"/>
        <v>0</v>
      </c>
      <c r="H486" s="11">
        <f t="shared" si="162"/>
        <v>0</v>
      </c>
      <c r="I486" s="11">
        <f t="shared" si="162"/>
        <v>0</v>
      </c>
      <c r="J486" s="11">
        <f t="shared" si="162"/>
        <v>0</v>
      </c>
      <c r="K486" s="11">
        <f t="shared" si="162"/>
        <v>0</v>
      </c>
      <c r="L486" s="11">
        <f t="shared" si="162"/>
        <v>0</v>
      </c>
      <c r="M486" s="11">
        <f t="shared" si="162"/>
        <v>0</v>
      </c>
      <c r="N486" s="11">
        <f t="shared" si="162"/>
        <v>0</v>
      </c>
      <c r="O486" s="10"/>
    </row>
    <row r="487" spans="1:25" s="8" customFormat="1" ht="21.75" hidden="1" customHeight="1" x14ac:dyDescent="0.2">
      <c r="A487" s="14" t="s">
        <v>42</v>
      </c>
      <c r="B487" s="13" t="s">
        <v>41</v>
      </c>
      <c r="C487" s="11">
        <f t="shared" ref="C487:N487" si="163">C488+C489</f>
        <v>0</v>
      </c>
      <c r="D487" s="11">
        <f t="shared" si="163"/>
        <v>0</v>
      </c>
      <c r="E487" s="11">
        <f t="shared" si="163"/>
        <v>0</v>
      </c>
      <c r="F487" s="11">
        <f t="shared" si="163"/>
        <v>0</v>
      </c>
      <c r="G487" s="11">
        <f t="shared" si="163"/>
        <v>0</v>
      </c>
      <c r="H487" s="11">
        <f t="shared" si="163"/>
        <v>0</v>
      </c>
      <c r="I487" s="11">
        <f t="shared" si="163"/>
        <v>0</v>
      </c>
      <c r="J487" s="11">
        <f t="shared" si="163"/>
        <v>0</v>
      </c>
      <c r="K487" s="11">
        <f t="shared" si="163"/>
        <v>0</v>
      </c>
      <c r="L487" s="11">
        <f t="shared" si="163"/>
        <v>0</v>
      </c>
      <c r="M487" s="11">
        <f t="shared" si="163"/>
        <v>0</v>
      </c>
      <c r="N487" s="11">
        <f t="shared" si="163"/>
        <v>0</v>
      </c>
      <c r="O487" s="10"/>
    </row>
    <row r="488" spans="1:25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5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5" s="8" customFormat="1" ht="21.75" hidden="1" customHeight="1" x14ac:dyDescent="0.2">
      <c r="A490" s="23" t="s">
        <v>36</v>
      </c>
      <c r="B490" s="13" t="s">
        <v>35</v>
      </c>
      <c r="C490" s="11">
        <f t="shared" ref="C490:N490" si="164">C491+C496+C500</f>
        <v>0</v>
      </c>
      <c r="D490" s="11">
        <f t="shared" si="164"/>
        <v>0</v>
      </c>
      <c r="E490" s="11">
        <f t="shared" si="164"/>
        <v>0</v>
      </c>
      <c r="F490" s="11">
        <f t="shared" si="164"/>
        <v>0</v>
      </c>
      <c r="G490" s="11">
        <f t="shared" si="164"/>
        <v>0</v>
      </c>
      <c r="H490" s="11">
        <f t="shared" si="164"/>
        <v>0</v>
      </c>
      <c r="I490" s="11">
        <f t="shared" si="164"/>
        <v>0</v>
      </c>
      <c r="J490" s="11">
        <f t="shared" si="164"/>
        <v>0</v>
      </c>
      <c r="K490" s="11">
        <f t="shared" si="164"/>
        <v>0</v>
      </c>
      <c r="L490" s="11">
        <f t="shared" si="164"/>
        <v>0</v>
      </c>
      <c r="M490" s="11">
        <f t="shared" si="164"/>
        <v>0</v>
      </c>
      <c r="N490" s="11">
        <f t="shared" si="164"/>
        <v>0</v>
      </c>
      <c r="O490" s="10"/>
    </row>
    <row r="491" spans="1:25" s="18" customFormat="1" ht="18" hidden="1" customHeight="1" x14ac:dyDescent="0.2">
      <c r="A491" s="22" t="s">
        <v>34</v>
      </c>
      <c r="B491" s="21" t="s">
        <v>33</v>
      </c>
      <c r="C491" s="20">
        <f t="shared" ref="C491:N491" si="165">C492+C493+C494+C495</f>
        <v>0</v>
      </c>
      <c r="D491" s="20">
        <f t="shared" si="165"/>
        <v>0</v>
      </c>
      <c r="E491" s="20">
        <f t="shared" si="165"/>
        <v>0</v>
      </c>
      <c r="F491" s="20">
        <f t="shared" si="165"/>
        <v>0</v>
      </c>
      <c r="G491" s="20">
        <f t="shared" si="165"/>
        <v>0</v>
      </c>
      <c r="H491" s="20">
        <f t="shared" si="165"/>
        <v>0</v>
      </c>
      <c r="I491" s="20">
        <f t="shared" si="165"/>
        <v>0</v>
      </c>
      <c r="J491" s="20">
        <f t="shared" si="165"/>
        <v>0</v>
      </c>
      <c r="K491" s="20">
        <f t="shared" si="165"/>
        <v>0</v>
      </c>
      <c r="L491" s="20">
        <f t="shared" si="165"/>
        <v>0</v>
      </c>
      <c r="M491" s="20">
        <f t="shared" si="165"/>
        <v>0</v>
      </c>
      <c r="N491" s="20">
        <f t="shared" si="165"/>
        <v>0</v>
      </c>
      <c r="O491" s="19"/>
    </row>
    <row r="492" spans="1:25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5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5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5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5" s="18" customFormat="1" ht="16.5" hidden="1" customHeight="1" x14ac:dyDescent="0.2">
      <c r="A496" s="22" t="s">
        <v>24</v>
      </c>
      <c r="B496" s="21" t="s">
        <v>23</v>
      </c>
      <c r="C496" s="20">
        <f t="shared" ref="C496:N496" si="166">C497+C498+C499</f>
        <v>0</v>
      </c>
      <c r="D496" s="20">
        <f t="shared" si="166"/>
        <v>0</v>
      </c>
      <c r="E496" s="20">
        <f t="shared" si="166"/>
        <v>0</v>
      </c>
      <c r="F496" s="20">
        <f t="shared" si="166"/>
        <v>0</v>
      </c>
      <c r="G496" s="20">
        <f t="shared" si="166"/>
        <v>0</v>
      </c>
      <c r="H496" s="20">
        <f t="shared" si="166"/>
        <v>0</v>
      </c>
      <c r="I496" s="20">
        <f t="shared" si="166"/>
        <v>0</v>
      </c>
      <c r="J496" s="20">
        <f t="shared" si="166"/>
        <v>0</v>
      </c>
      <c r="K496" s="20">
        <f t="shared" si="166"/>
        <v>0</v>
      </c>
      <c r="L496" s="20">
        <f t="shared" si="166"/>
        <v>0</v>
      </c>
      <c r="M496" s="20">
        <f t="shared" si="166"/>
        <v>0</v>
      </c>
      <c r="N496" s="20">
        <f t="shared" si="166"/>
        <v>0</v>
      </c>
      <c r="O496" s="19"/>
    </row>
    <row r="497" spans="1:25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5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5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5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5" s="8" customFormat="1" ht="16.5" hidden="1" customHeight="1" x14ac:dyDescent="0.2">
      <c r="A501" s="14" t="s">
        <v>14</v>
      </c>
      <c r="B501" s="13" t="s">
        <v>13</v>
      </c>
      <c r="C501" s="11">
        <f t="shared" ref="C501:N501" si="167">C502</f>
        <v>0</v>
      </c>
      <c r="D501" s="11">
        <f t="shared" si="167"/>
        <v>0</v>
      </c>
      <c r="E501" s="11">
        <f t="shared" si="167"/>
        <v>0</v>
      </c>
      <c r="F501" s="11">
        <f t="shared" si="167"/>
        <v>0</v>
      </c>
      <c r="G501" s="11">
        <f t="shared" si="167"/>
        <v>0</v>
      </c>
      <c r="H501" s="11">
        <f t="shared" si="167"/>
        <v>0</v>
      </c>
      <c r="I501" s="11">
        <f t="shared" si="167"/>
        <v>0</v>
      </c>
      <c r="J501" s="11">
        <f t="shared" si="167"/>
        <v>0</v>
      </c>
      <c r="K501" s="11">
        <f t="shared" si="167"/>
        <v>0</v>
      </c>
      <c r="L501" s="11">
        <f t="shared" si="167"/>
        <v>0</v>
      </c>
      <c r="M501" s="11">
        <f t="shared" si="167"/>
        <v>0</v>
      </c>
      <c r="N501" s="11">
        <f t="shared" si="167"/>
        <v>0</v>
      </c>
      <c r="O501" s="10"/>
    </row>
    <row r="502" spans="1:25" s="18" customFormat="1" ht="10.5" hidden="1" customHeight="1" x14ac:dyDescent="0.2">
      <c r="A502" s="22" t="s">
        <v>12</v>
      </c>
      <c r="B502" s="21" t="s">
        <v>11</v>
      </c>
      <c r="C502" s="20">
        <f t="shared" ref="C502:N502" si="168">C503+C504+C505</f>
        <v>0</v>
      </c>
      <c r="D502" s="20">
        <f t="shared" si="168"/>
        <v>0</v>
      </c>
      <c r="E502" s="20">
        <f t="shared" si="168"/>
        <v>0</v>
      </c>
      <c r="F502" s="20">
        <f t="shared" si="168"/>
        <v>0</v>
      </c>
      <c r="G502" s="20">
        <f t="shared" si="168"/>
        <v>0</v>
      </c>
      <c r="H502" s="20">
        <f t="shared" si="168"/>
        <v>0</v>
      </c>
      <c r="I502" s="20">
        <f t="shared" si="168"/>
        <v>0</v>
      </c>
      <c r="J502" s="20">
        <f t="shared" si="168"/>
        <v>0</v>
      </c>
      <c r="K502" s="20">
        <f t="shared" si="168"/>
        <v>0</v>
      </c>
      <c r="L502" s="20">
        <f t="shared" si="168"/>
        <v>0</v>
      </c>
      <c r="M502" s="20">
        <f t="shared" si="168"/>
        <v>0</v>
      </c>
      <c r="N502" s="20">
        <f t="shared" si="168"/>
        <v>0</v>
      </c>
      <c r="O502" s="19"/>
    </row>
    <row r="503" spans="1:25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5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5" ht="13.5" hidden="1" customHeight="1" x14ac:dyDescent="0.2">
      <c r="A505" s="17" t="s">
        <v>6</v>
      </c>
      <c r="B505" s="16" t="s">
        <v>5</v>
      </c>
      <c r="C505" s="15"/>
      <c r="D505" s="15"/>
      <c r="E505" s="15">
        <f>C505+D505</f>
        <v>0</v>
      </c>
      <c r="F505" s="15">
        <f>G505+H505+I505+J505</f>
        <v>0</v>
      </c>
      <c r="G505" s="15"/>
      <c r="H505" s="15"/>
      <c r="I505" s="15"/>
      <c r="J505" s="15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5" s="8" customFormat="1" x14ac:dyDescent="0.2">
      <c r="A506" s="383" t="s">
        <v>4</v>
      </c>
      <c r="B506" s="384" t="s">
        <v>3</v>
      </c>
      <c r="C506" s="385">
        <f t="shared" ref="C506:K506" si="169">C13-C203</f>
        <v>-482</v>
      </c>
      <c r="D506" s="385">
        <f t="shared" si="169"/>
        <v>0</v>
      </c>
      <c r="E506" s="385">
        <f t="shared" si="169"/>
        <v>-482</v>
      </c>
      <c r="F506" s="385">
        <f t="shared" si="169"/>
        <v>-482</v>
      </c>
      <c r="G506" s="256">
        <f t="shared" si="169"/>
        <v>-128</v>
      </c>
      <c r="H506" s="256">
        <f t="shared" si="169"/>
        <v>-262</v>
      </c>
      <c r="I506" s="256">
        <f t="shared" si="169"/>
        <v>-39</v>
      </c>
      <c r="J506" s="256">
        <f t="shared" si="169"/>
        <v>-53</v>
      </c>
      <c r="K506" s="11">
        <f t="shared" si="169"/>
        <v>-75</v>
      </c>
      <c r="L506" s="11">
        <v>0</v>
      </c>
      <c r="M506" s="11">
        <f>M13-M203</f>
        <v>0</v>
      </c>
      <c r="N506" s="11">
        <f>N13-N203</f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  <c r="Y506" s="397"/>
    </row>
    <row r="507" spans="1:25" x14ac:dyDescent="0.2">
      <c r="A507" s="7" t="s">
        <v>2</v>
      </c>
      <c r="Q507" s="239"/>
      <c r="R507" s="239"/>
      <c r="S507" s="239"/>
    </row>
    <row r="508" spans="1:25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5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5" x14ac:dyDescent="0.2">
      <c r="F510" s="229"/>
      <c r="I510" s="1068"/>
      <c r="J510" s="1068"/>
      <c r="K510" s="1068"/>
      <c r="L510" s="1068"/>
      <c r="M510" s="1068"/>
    </row>
    <row r="511" spans="1:25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76" fitToHeight="0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AA511"/>
  <sheetViews>
    <sheetView zoomScale="98" zoomScaleNormal="98" workbookViewId="0">
      <pane ySplit="12" topLeftCell="A203" activePane="bottomLeft" state="frozen"/>
      <selection pane="bottomLeft" activeCell="G238" sqref="G238:I238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11.42578125" style="3" customWidth="1"/>
    <col min="4" max="4" width="8.85546875" style="3" customWidth="1"/>
    <col min="5" max="5" width="13.140625" style="3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10.28515625" style="3" customWidth="1"/>
    <col min="11" max="12" width="0.140625" style="3" hidden="1" customWidth="1"/>
    <col min="13" max="13" width="20.140625" style="3" hidden="1" customWidth="1"/>
    <col min="14" max="14" width="17" style="3" hidden="1" customWidth="1"/>
    <col min="15" max="15" width="19.5703125" style="2" hidden="1" customWidth="1"/>
    <col min="16" max="16" width="14" style="1" hidden="1" customWidth="1"/>
    <col min="17" max="17" width="16.5703125" style="1" hidden="1" customWidth="1"/>
    <col min="18" max="18" width="11.85546875" style="1" hidden="1" customWidth="1"/>
    <col min="19" max="19" width="14.85546875" style="1" hidden="1" customWidth="1"/>
    <col min="20" max="20" width="8.5703125" style="1" hidden="1" customWidth="1"/>
    <col min="21" max="24" width="9.140625" style="1" hidden="1" customWidth="1"/>
    <col min="25" max="25" width="4.85546875" style="1" customWidth="1"/>
    <col min="26" max="16384" width="9.140625" style="1"/>
  </cols>
  <sheetData>
    <row r="1" spans="1:27" x14ac:dyDescent="0.2">
      <c r="A1" s="97" t="s">
        <v>859</v>
      </c>
      <c r="C1" s="1088" t="s">
        <v>858</v>
      </c>
      <c r="D1" s="1088"/>
      <c r="E1" s="1088"/>
      <c r="F1" s="1088"/>
      <c r="G1" s="1088"/>
      <c r="H1" s="1088"/>
      <c r="I1" s="1088"/>
      <c r="J1" s="93"/>
      <c r="L1" s="1068" t="s">
        <v>857</v>
      </c>
      <c r="M1" s="1068"/>
      <c r="N1" s="1068"/>
    </row>
    <row r="2" spans="1:27" x14ac:dyDescent="0.2">
      <c r="A2" s="96" t="s">
        <v>1011</v>
      </c>
      <c r="C2" s="1068" t="s">
        <v>856</v>
      </c>
      <c r="D2" s="1068"/>
      <c r="E2" s="1068"/>
      <c r="F2" s="93"/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7" x14ac:dyDescent="0.2">
      <c r="A3" s="96"/>
      <c r="D3" s="257"/>
      <c r="G3" s="506"/>
      <c r="H3" s="1068" t="s">
        <v>1007</v>
      </c>
      <c r="I3" s="1068"/>
      <c r="J3" s="1068"/>
      <c r="L3" s="506"/>
      <c r="M3" s="506"/>
      <c r="N3" s="506"/>
      <c r="Q3" s="286"/>
    </row>
    <row r="4" spans="1:27" x14ac:dyDescent="0.2">
      <c r="A4" s="96" t="s">
        <v>958</v>
      </c>
      <c r="B4" s="142" t="s">
        <v>958</v>
      </c>
      <c r="G4" s="506"/>
      <c r="H4" s="506"/>
      <c r="I4" s="506"/>
      <c r="J4" s="93"/>
      <c r="L4" s="506"/>
      <c r="M4" s="506"/>
      <c r="N4" s="506"/>
      <c r="Q4" s="286"/>
      <c r="S4" s="1" t="s">
        <v>958</v>
      </c>
    </row>
    <row r="5" spans="1:27" x14ac:dyDescent="0.2">
      <c r="A5" s="96"/>
      <c r="G5" s="506"/>
      <c r="H5" s="506"/>
      <c r="I5" s="506"/>
      <c r="J5" s="93"/>
      <c r="L5" s="506"/>
      <c r="M5" s="506"/>
      <c r="N5" s="506"/>
      <c r="Q5" s="286"/>
    </row>
    <row r="6" spans="1:27" x14ac:dyDescent="0.2">
      <c r="Q6" s="286"/>
      <c r="R6" s="1" t="s">
        <v>958</v>
      </c>
    </row>
    <row r="7" spans="1:27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7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7" s="8" customFormat="1" x14ac:dyDescent="0.2">
      <c r="A9" s="95" t="s">
        <v>1012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7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7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  <c r="Z11" s="369" t="s">
        <v>847</v>
      </c>
      <c r="AA11" s="369" t="s">
        <v>846</v>
      </c>
    </row>
    <row r="12" spans="1:27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507">
        <v>8</v>
      </c>
      <c r="S12" s="507">
        <v>9</v>
      </c>
      <c r="T12" s="507">
        <v>10</v>
      </c>
    </row>
    <row r="13" spans="1:27" s="8" customFormat="1" x14ac:dyDescent="0.2">
      <c r="A13" s="89" t="s">
        <v>843</v>
      </c>
      <c r="B13" s="88" t="s">
        <v>842</v>
      </c>
      <c r="C13" s="454">
        <f t="shared" ref="C13:T13" si="0">C14+C63+C67+C77+C105+C167</f>
        <v>17226.080000000002</v>
      </c>
      <c r="D13" s="454">
        <f t="shared" si="0"/>
        <v>0</v>
      </c>
      <c r="E13" s="454">
        <f t="shared" si="0"/>
        <v>17226.080000000002</v>
      </c>
      <c r="F13" s="454">
        <f t="shared" si="0"/>
        <v>17226.080000000002</v>
      </c>
      <c r="G13" s="454">
        <f t="shared" si="0"/>
        <v>3931</v>
      </c>
      <c r="H13" s="454">
        <f t="shared" si="0"/>
        <v>5360.08</v>
      </c>
      <c r="I13" s="454">
        <f t="shared" si="0"/>
        <v>3961</v>
      </c>
      <c r="J13" s="86">
        <f t="shared" si="0"/>
        <v>3974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414">
        <f t="shared" si="0"/>
        <v>0</v>
      </c>
      <c r="P13" s="86">
        <f>Q13+R13+S13+T13</f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414">
        <f t="shared" si="0"/>
        <v>0</v>
      </c>
      <c r="U13" s="505">
        <f>G13+H13</f>
        <v>9291.08</v>
      </c>
    </row>
    <row r="14" spans="1:27" s="8" customFormat="1" x14ac:dyDescent="0.2">
      <c r="A14" s="69" t="s">
        <v>841</v>
      </c>
      <c r="B14" s="68" t="s">
        <v>840</v>
      </c>
      <c r="C14" s="426">
        <f t="shared" ref="C14:N14" si="1">C15+C20</f>
        <v>5235</v>
      </c>
      <c r="D14" s="426">
        <f t="shared" si="1"/>
        <v>0</v>
      </c>
      <c r="E14" s="426">
        <f t="shared" si="1"/>
        <v>5235</v>
      </c>
      <c r="F14" s="426">
        <f t="shared" si="1"/>
        <v>5235</v>
      </c>
      <c r="G14" s="426">
        <f t="shared" si="1"/>
        <v>1595</v>
      </c>
      <c r="H14" s="426">
        <f t="shared" si="1"/>
        <v>1385</v>
      </c>
      <c r="I14" s="426">
        <f t="shared" si="1"/>
        <v>1465</v>
      </c>
      <c r="J14" s="67">
        <f t="shared" si="1"/>
        <v>790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</row>
    <row r="15" spans="1:27" s="8" customFormat="1" x14ac:dyDescent="0.2">
      <c r="A15" s="69" t="s">
        <v>839</v>
      </c>
      <c r="B15" s="68" t="s">
        <v>838</v>
      </c>
      <c r="C15" s="426">
        <f t="shared" ref="C15:N16" si="3">C16</f>
        <v>0</v>
      </c>
      <c r="D15" s="426">
        <f t="shared" si="3"/>
        <v>0</v>
      </c>
      <c r="E15" s="426">
        <f t="shared" si="3"/>
        <v>0</v>
      </c>
      <c r="F15" s="426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</row>
    <row r="16" spans="1:27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</row>
    <row r="17" spans="1:21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1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1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1" s="8" customFormat="1" hidden="1" x14ac:dyDescent="0.2">
      <c r="A20" s="69" t="s">
        <v>829</v>
      </c>
      <c r="B20" s="68" t="s">
        <v>828</v>
      </c>
      <c r="C20" s="67">
        <f t="shared" ref="C20:N20" si="5">C21+C32</f>
        <v>5235</v>
      </c>
      <c r="D20" s="67">
        <f t="shared" si="5"/>
        <v>0</v>
      </c>
      <c r="E20" s="67">
        <f t="shared" si="5"/>
        <v>5235</v>
      </c>
      <c r="F20" s="67">
        <f t="shared" si="5"/>
        <v>5235</v>
      </c>
      <c r="G20" s="67">
        <f t="shared" si="5"/>
        <v>1595</v>
      </c>
      <c r="H20" s="67">
        <f t="shared" si="5"/>
        <v>1385</v>
      </c>
      <c r="I20" s="67">
        <f t="shared" si="5"/>
        <v>1465</v>
      </c>
      <c r="J20" s="67">
        <f t="shared" si="5"/>
        <v>790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1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</row>
    <row r="22" spans="1:21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</row>
    <row r="23" spans="1:21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</row>
    <row r="24" spans="1:21" x14ac:dyDescent="0.2">
      <c r="A24" s="61" t="s">
        <v>821</v>
      </c>
      <c r="B24" s="445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</row>
    <row r="25" spans="1:21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1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1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1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1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1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1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1" s="8" customFormat="1" x14ac:dyDescent="0.2">
      <c r="A32" s="69" t="s">
        <v>805</v>
      </c>
      <c r="B32" s="68" t="s">
        <v>804</v>
      </c>
      <c r="C32" s="67">
        <f t="shared" ref="C32:N32" si="12">C33+C48+C50+C52+C58</f>
        <v>5235</v>
      </c>
      <c r="D32" s="426">
        <f t="shared" si="12"/>
        <v>0</v>
      </c>
      <c r="E32" s="67">
        <f t="shared" si="12"/>
        <v>5235</v>
      </c>
      <c r="F32" s="67">
        <f t="shared" si="12"/>
        <v>5235</v>
      </c>
      <c r="G32" s="82">
        <f t="shared" si="12"/>
        <v>1595</v>
      </c>
      <c r="H32" s="67">
        <f t="shared" si="12"/>
        <v>1385</v>
      </c>
      <c r="I32" s="67">
        <f t="shared" si="12"/>
        <v>1465</v>
      </c>
      <c r="J32" s="67">
        <f t="shared" si="12"/>
        <v>790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:P33" si="13">Q32+R32+S32+T32</f>
        <v>0</v>
      </c>
      <c r="Q32" s="395"/>
      <c r="R32" s="395"/>
      <c r="S32" s="395"/>
      <c r="T32" s="475"/>
      <c r="U32" s="397"/>
    </row>
    <row r="33" spans="1:27" s="8" customFormat="1" ht="15.75" customHeight="1" x14ac:dyDescent="0.2">
      <c r="A33" s="69" t="s">
        <v>803</v>
      </c>
      <c r="B33" s="247" t="s">
        <v>802</v>
      </c>
      <c r="C33" s="226">
        <f t="shared" ref="C33:N33" si="14">C34+C35+C36+C37+C38+C39+C40+C41+C42+C43+C44+C45+C46+C47</f>
        <v>5235</v>
      </c>
      <c r="D33" s="227">
        <f t="shared" si="14"/>
        <v>0</v>
      </c>
      <c r="E33" s="226">
        <f t="shared" si="14"/>
        <v>5235</v>
      </c>
      <c r="F33" s="226">
        <f t="shared" si="14"/>
        <v>5235</v>
      </c>
      <c r="G33" s="276">
        <f t="shared" si="14"/>
        <v>1595</v>
      </c>
      <c r="H33" s="226">
        <f t="shared" si="14"/>
        <v>1385</v>
      </c>
      <c r="I33" s="226">
        <f t="shared" si="14"/>
        <v>1465</v>
      </c>
      <c r="J33" s="227">
        <f t="shared" si="14"/>
        <v>790</v>
      </c>
      <c r="K33" s="67">
        <f t="shared" si="14"/>
        <v>0</v>
      </c>
      <c r="L33" s="67">
        <f t="shared" si="14"/>
        <v>6040</v>
      </c>
      <c r="M33" s="67">
        <f t="shared" si="14"/>
        <v>6005</v>
      </c>
      <c r="N33" s="67">
        <f t="shared" si="14"/>
        <v>5970</v>
      </c>
      <c r="O33" s="66"/>
      <c r="P33" s="86">
        <f t="shared" si="13"/>
        <v>0</v>
      </c>
      <c r="Q33" s="35"/>
      <c r="R33" s="401"/>
      <c r="S33" s="401"/>
      <c r="T33" s="475"/>
      <c r="U33" s="397"/>
    </row>
    <row r="34" spans="1:27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7" s="31" customFormat="1" x14ac:dyDescent="0.2">
      <c r="A35" s="246" t="s">
        <v>799</v>
      </c>
      <c r="B35" s="247" t="s">
        <v>798</v>
      </c>
      <c r="C35" s="110">
        <v>107</v>
      </c>
      <c r="D35" s="235"/>
      <c r="E35" s="110">
        <f t="shared" si="15"/>
        <v>107</v>
      </c>
      <c r="F35" s="226">
        <f t="shared" si="16"/>
        <v>107</v>
      </c>
      <c r="G35" s="252">
        <v>25</v>
      </c>
      <c r="H35" s="252">
        <v>35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</row>
    <row r="36" spans="1:27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7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7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7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7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7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7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7" s="31" customFormat="1" x14ac:dyDescent="0.2">
      <c r="A43" s="108" t="s">
        <v>783</v>
      </c>
      <c r="B43" s="109" t="s">
        <v>782</v>
      </c>
      <c r="C43" s="110">
        <v>4088</v>
      </c>
      <c r="D43" s="235"/>
      <c r="E43" s="110">
        <f t="shared" si="15"/>
        <v>4088</v>
      </c>
      <c r="F43" s="226">
        <f t="shared" si="16"/>
        <v>4088</v>
      </c>
      <c r="G43" s="252">
        <v>1200</v>
      </c>
      <c r="H43" s="252">
        <v>1000</v>
      </c>
      <c r="I43" s="235">
        <v>1120</v>
      </c>
      <c r="J43" s="235">
        <v>768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  <c r="Z43" s="31">
        <v>120</v>
      </c>
      <c r="AA43" s="31">
        <v>-120</v>
      </c>
    </row>
    <row r="44" spans="1:27" s="31" customFormat="1" x14ac:dyDescent="0.2">
      <c r="A44" s="108" t="s">
        <v>1003</v>
      </c>
      <c r="B44" s="251" t="s">
        <v>780</v>
      </c>
      <c r="C44" s="110">
        <v>1040</v>
      </c>
      <c r="D44" s="235"/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</row>
    <row r="45" spans="1:27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7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7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</row>
    <row r="48" spans="1:27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1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1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1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1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1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1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1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1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1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1" s="8" customFormat="1" ht="11.2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</row>
    <row r="59" spans="1:21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1" s="31" customFormat="1" ht="10.5" customHeight="1" x14ac:dyDescent="0.2">
      <c r="A60" s="250" t="s">
        <v>749</v>
      </c>
      <c r="B60" s="251" t="s">
        <v>748</v>
      </c>
      <c r="C60" s="228">
        <v>-10</v>
      </c>
      <c r="D60" s="228"/>
      <c r="E60" s="227">
        <f>C60+D60</f>
        <v>-10</v>
      </c>
      <c r="F60" s="227">
        <f>G60+H60+I60+J60</f>
        <v>-10</v>
      </c>
      <c r="G60" s="228">
        <v>0</v>
      </c>
      <c r="H60" s="228">
        <v>-10</v>
      </c>
      <c r="I60" s="227">
        <v>0</v>
      </c>
      <c r="J60" s="227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</row>
    <row r="61" spans="1:21" s="31" customFormat="1" ht="11.25" customHeight="1" x14ac:dyDescent="0.2">
      <c r="A61" s="250" t="s">
        <v>747</v>
      </c>
      <c r="B61" s="251" t="s">
        <v>746</v>
      </c>
      <c r="C61" s="228">
        <v>10</v>
      </c>
      <c r="D61" s="228"/>
      <c r="E61" s="227">
        <f>C61+D61</f>
        <v>10</v>
      </c>
      <c r="F61" s="227">
        <f>G61+H61+I61+J61</f>
        <v>10</v>
      </c>
      <c r="G61" s="228">
        <v>0</v>
      </c>
      <c r="H61" s="228">
        <v>10</v>
      </c>
      <c r="I61" s="227">
        <v>0</v>
      </c>
      <c r="J61" s="227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</row>
    <row r="62" spans="1:21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1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1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1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1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1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1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1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1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1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1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1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1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</row>
    <row r="75" spans="1:21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1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1" s="39" customFormat="1" x14ac:dyDescent="0.2">
      <c r="A77" s="246" t="s">
        <v>715</v>
      </c>
      <c r="B77" s="247" t="s">
        <v>714</v>
      </c>
      <c r="C77" s="226">
        <f t="shared" ref="C77:N77" si="30">C78</f>
        <v>11991.08</v>
      </c>
      <c r="D77" s="226">
        <f t="shared" si="30"/>
        <v>0</v>
      </c>
      <c r="E77" s="226">
        <f t="shared" si="30"/>
        <v>11991.08</v>
      </c>
      <c r="F77" s="227">
        <f t="shared" si="30"/>
        <v>11991.08</v>
      </c>
      <c r="G77" s="253">
        <f t="shared" si="30"/>
        <v>2336</v>
      </c>
      <c r="H77" s="253">
        <f t="shared" si="30"/>
        <v>3975.08</v>
      </c>
      <c r="I77" s="253">
        <f t="shared" si="30"/>
        <v>2496</v>
      </c>
      <c r="J77" s="253">
        <f t="shared" si="30"/>
        <v>3184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6311.08</v>
      </c>
    </row>
    <row r="78" spans="1:21" s="39" customFormat="1" x14ac:dyDescent="0.2">
      <c r="A78" s="246" t="s">
        <v>713</v>
      </c>
      <c r="B78" s="247" t="s">
        <v>712</v>
      </c>
      <c r="C78" s="226">
        <f>C79+C84+C88</f>
        <v>11991.08</v>
      </c>
      <c r="D78" s="226">
        <f t="shared" ref="D78:J78" si="32">D79+D84+D88</f>
        <v>0</v>
      </c>
      <c r="E78" s="226">
        <f t="shared" si="32"/>
        <v>11991.08</v>
      </c>
      <c r="F78" s="226">
        <f t="shared" si="32"/>
        <v>11991.08</v>
      </c>
      <c r="G78" s="226">
        <f t="shared" si="32"/>
        <v>2336</v>
      </c>
      <c r="H78" s="226">
        <f t="shared" si="32"/>
        <v>3975.08</v>
      </c>
      <c r="I78" s="226">
        <f t="shared" si="32"/>
        <v>2496</v>
      </c>
      <c r="J78" s="226">
        <f t="shared" si="32"/>
        <v>3184</v>
      </c>
      <c r="K78" s="77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</row>
    <row r="79" spans="1:21" s="8" customFormat="1" x14ac:dyDescent="0.2">
      <c r="A79" s="246" t="s">
        <v>711</v>
      </c>
      <c r="B79" s="247" t="s">
        <v>710</v>
      </c>
      <c r="C79" s="226">
        <f>C83</f>
        <v>0</v>
      </c>
      <c r="D79" s="226">
        <f t="shared" ref="D79:J79" si="34">D83</f>
        <v>0</v>
      </c>
      <c r="E79" s="226">
        <f t="shared" si="34"/>
        <v>0</v>
      </c>
      <c r="F79" s="226">
        <f t="shared" si="34"/>
        <v>0</v>
      </c>
      <c r="G79" s="226">
        <f t="shared" si="34"/>
        <v>0</v>
      </c>
      <c r="H79" s="226">
        <f t="shared" si="34"/>
        <v>0</v>
      </c>
      <c r="I79" s="226">
        <f t="shared" si="34"/>
        <v>0</v>
      </c>
      <c r="J79" s="226">
        <f t="shared" si="34"/>
        <v>0</v>
      </c>
      <c r="K79" s="67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</row>
    <row r="80" spans="1:21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3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3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3" x14ac:dyDescent="0.2">
      <c r="A83" s="108" t="s">
        <v>703</v>
      </c>
      <c r="B83" s="109" t="s">
        <v>702</v>
      </c>
      <c r="C83" s="227">
        <v>0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>
        <v>0</v>
      </c>
      <c r="J83" s="252">
        <v>0</v>
      </c>
      <c r="K83" s="59"/>
      <c r="L83" s="59"/>
      <c r="M83" s="59"/>
      <c r="N83" s="59"/>
      <c r="O83" s="3"/>
      <c r="U83" s="493"/>
    </row>
    <row r="84" spans="1:23" ht="15" x14ac:dyDescent="0.25">
      <c r="A84" s="437" t="s">
        <v>993</v>
      </c>
      <c r="B84" s="449">
        <v>42.88</v>
      </c>
      <c r="C84" s="439">
        <v>1439.08</v>
      </c>
      <c r="D84" s="439"/>
      <c r="E84" s="439">
        <f t="shared" ref="E84:E86" si="36">C84+D84</f>
        <v>1439.08</v>
      </c>
      <c r="F84" s="439">
        <f>G84+H84+I84+J84</f>
        <v>1439.08</v>
      </c>
      <c r="G84" s="439">
        <f>G85+G86</f>
        <v>0</v>
      </c>
      <c r="H84" s="439">
        <f t="shared" ref="H84:J84" si="37">H85+H86</f>
        <v>1439.08</v>
      </c>
      <c r="I84" s="439">
        <f t="shared" si="37"/>
        <v>0</v>
      </c>
      <c r="J84" s="439">
        <f t="shared" si="37"/>
        <v>0</v>
      </c>
      <c r="K84" s="59"/>
      <c r="L84" s="59"/>
      <c r="M84" s="59"/>
      <c r="N84" s="59"/>
      <c r="O84" s="3"/>
      <c r="U84" s="496">
        <f>G84+H84</f>
        <v>1439.08</v>
      </c>
    </row>
    <row r="85" spans="1:23" ht="15" x14ac:dyDescent="0.25">
      <c r="A85" s="440" t="s">
        <v>994</v>
      </c>
      <c r="B85" s="449" t="s">
        <v>995</v>
      </c>
      <c r="C85" s="439">
        <v>1209.31</v>
      </c>
      <c r="D85" s="439"/>
      <c r="E85" s="439">
        <f t="shared" si="36"/>
        <v>1209.31</v>
      </c>
      <c r="F85" s="439">
        <f t="shared" ref="F85:F86" si="38">G85+H85+I85+J85</f>
        <v>1209.31</v>
      </c>
      <c r="G85" s="439">
        <v>0</v>
      </c>
      <c r="H85" s="439">
        <v>1209.31</v>
      </c>
      <c r="I85" s="439">
        <v>0</v>
      </c>
      <c r="J85" s="439">
        <v>0</v>
      </c>
      <c r="K85" s="59"/>
      <c r="L85" s="59"/>
      <c r="M85" s="59"/>
      <c r="N85" s="59"/>
      <c r="O85" s="3"/>
      <c r="U85" s="497">
        <f>G85+H85</f>
        <v>1209.31</v>
      </c>
    </row>
    <row r="86" spans="1:23" ht="15" x14ac:dyDescent="0.25">
      <c r="A86" s="440" t="s">
        <v>996</v>
      </c>
      <c r="B86" s="449" t="s">
        <v>997</v>
      </c>
      <c r="C86" s="439">
        <v>229.77</v>
      </c>
      <c r="D86" s="439"/>
      <c r="E86" s="439">
        <f t="shared" si="36"/>
        <v>229.77</v>
      </c>
      <c r="F86" s="439">
        <f t="shared" si="38"/>
        <v>229.77</v>
      </c>
      <c r="G86" s="439">
        <v>0</v>
      </c>
      <c r="H86" s="439">
        <v>229.77</v>
      </c>
      <c r="I86" s="439">
        <v>0</v>
      </c>
      <c r="J86" s="439">
        <v>0</v>
      </c>
      <c r="K86" s="5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229.77</v>
      </c>
    </row>
    <row r="87" spans="1:23" ht="38.25" hidden="1" x14ac:dyDescent="0.2">
      <c r="A87" s="61" t="s">
        <v>701</v>
      </c>
      <c r="B87" s="60" t="s">
        <v>700</v>
      </c>
      <c r="C87" s="59"/>
      <c r="D87" s="59"/>
      <c r="E87" s="59">
        <f>C87+D87</f>
        <v>0</v>
      </c>
      <c r="F87" s="59">
        <f>G87+H87+I87+J87</f>
        <v>0</v>
      </c>
      <c r="G87" s="59"/>
      <c r="H87" s="59"/>
      <c r="I87" s="59"/>
      <c r="J87" s="59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3" s="39" customFormat="1" ht="11.25" customHeight="1" x14ac:dyDescent="0.2">
      <c r="A88" s="248" t="s">
        <v>699</v>
      </c>
      <c r="B88" s="249" t="s">
        <v>698</v>
      </c>
      <c r="C88" s="227">
        <f t="shared" ref="C88:N88" si="39">C89+C90+C91+C92+C93+C97+C101+C102+C103+C104</f>
        <v>10552</v>
      </c>
      <c r="D88" s="227">
        <f t="shared" si="39"/>
        <v>0</v>
      </c>
      <c r="E88" s="227">
        <f t="shared" si="39"/>
        <v>10552</v>
      </c>
      <c r="F88" s="227">
        <f t="shared" si="39"/>
        <v>10552</v>
      </c>
      <c r="G88" s="227">
        <f t="shared" si="39"/>
        <v>2336</v>
      </c>
      <c r="H88" s="227">
        <f t="shared" si="39"/>
        <v>2536</v>
      </c>
      <c r="I88" s="227">
        <f t="shared" si="39"/>
        <v>2496</v>
      </c>
      <c r="J88" s="227">
        <f t="shared" si="39"/>
        <v>3184</v>
      </c>
      <c r="K88" s="77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</row>
    <row r="89" spans="1:23" hidden="1" x14ac:dyDescent="0.2">
      <c r="A89" s="61" t="s">
        <v>697</v>
      </c>
      <c r="B89" s="60" t="s">
        <v>696</v>
      </c>
      <c r="C89" s="59"/>
      <c r="D89" s="59"/>
      <c r="E89" s="59">
        <f>C89+D89</f>
        <v>0</v>
      </c>
      <c r="F89" s="59">
        <f>G89+H89+I89+J89</f>
        <v>0</v>
      </c>
      <c r="G89" s="59"/>
      <c r="H89" s="59"/>
      <c r="I89" s="59"/>
      <c r="J89" s="59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3" s="31" customFormat="1" ht="12.75" customHeight="1" x14ac:dyDescent="0.2">
      <c r="A90" s="248" t="s">
        <v>695</v>
      </c>
      <c r="B90" s="249" t="s">
        <v>694</v>
      </c>
      <c r="C90" s="227">
        <v>932</v>
      </c>
      <c r="D90" s="228">
        <v>0</v>
      </c>
      <c r="E90" s="228">
        <f>C90+D90</f>
        <v>932</v>
      </c>
      <c r="F90" s="227">
        <f>G90+H90+I90+J90</f>
        <v>932</v>
      </c>
      <c r="G90" s="227">
        <v>336</v>
      </c>
      <c r="H90" s="227">
        <v>336</v>
      </c>
      <c r="I90" s="227">
        <v>206</v>
      </c>
      <c r="J90" s="227">
        <v>54</v>
      </c>
      <c r="K90" s="70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</row>
    <row r="91" spans="1:23" s="31" customFormat="1" ht="11.25" customHeight="1" x14ac:dyDescent="0.2">
      <c r="A91" s="248" t="s">
        <v>693</v>
      </c>
      <c r="B91" s="249" t="s">
        <v>692</v>
      </c>
      <c r="C91" s="228">
        <v>0</v>
      </c>
      <c r="D91" s="228"/>
      <c r="E91" s="228">
        <f>C91+D91</f>
        <v>0</v>
      </c>
      <c r="F91" s="227">
        <f>G91+H91+I91+J91</f>
        <v>0</v>
      </c>
      <c r="G91" s="228">
        <v>0</v>
      </c>
      <c r="H91" s="228">
        <v>0</v>
      </c>
      <c r="I91" s="228">
        <v>0</v>
      </c>
      <c r="J91" s="228">
        <v>0</v>
      </c>
      <c r="K91" s="112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</row>
    <row r="92" spans="1:23" hidden="1" x14ac:dyDescent="0.2">
      <c r="A92" s="61" t="s">
        <v>691</v>
      </c>
      <c r="B92" s="60" t="s">
        <v>690</v>
      </c>
      <c r="C92" s="59"/>
      <c r="D92" s="75"/>
      <c r="E92" s="59">
        <f>C92+D92</f>
        <v>0</v>
      </c>
      <c r="F92" s="59">
        <f>G92+H92+I92+J92</f>
        <v>0</v>
      </c>
      <c r="G92" s="75"/>
      <c r="H92" s="75"/>
      <c r="I92" s="75"/>
      <c r="J92" s="7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3" s="18" customFormat="1" ht="25.5" hidden="1" x14ac:dyDescent="0.2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3" s="31" customFormat="1" ht="25.5" hidden="1" x14ac:dyDescent="0.2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3" ht="25.5" hidden="1" x14ac:dyDescent="0.2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3" ht="25.5" hidden="1" x14ac:dyDescent="0.2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s="18" customFormat="1" ht="25.5" hidden="1" x14ac:dyDescent="0.2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2" ht="25.5" hidden="1" x14ac:dyDescent="0.2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t="25.5" hidden="1" x14ac:dyDescent="0.2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ht="25.5" hidden="1" x14ac:dyDescent="0.2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2" hidden="1" x14ac:dyDescent="0.2">
      <c r="A101" s="61" t="s">
        <v>673</v>
      </c>
      <c r="B101" s="60" t="s">
        <v>672</v>
      </c>
      <c r="C101" s="59"/>
      <c r="D101" s="59"/>
      <c r="E101" s="59">
        <f t="shared" si="43"/>
        <v>0</v>
      </c>
      <c r="F101" s="59">
        <f t="shared" si="44"/>
        <v>0</v>
      </c>
      <c r="G101" s="59"/>
      <c r="H101" s="59"/>
      <c r="I101" s="59"/>
      <c r="J101" s="59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2" ht="0.75" customHeight="1" x14ac:dyDescent="0.2">
      <c r="A102" s="250" t="s">
        <v>671</v>
      </c>
      <c r="B102" s="251" t="s">
        <v>670</v>
      </c>
      <c r="C102" s="228"/>
      <c r="D102" s="228"/>
      <c r="E102" s="228">
        <f t="shared" si="43"/>
        <v>0</v>
      </c>
      <c r="F102" s="228">
        <f t="shared" si="44"/>
        <v>0</v>
      </c>
      <c r="G102" s="228"/>
      <c r="H102" s="228"/>
      <c r="I102" s="228"/>
      <c r="J102" s="228"/>
      <c r="K102" s="5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</row>
    <row r="103" spans="1:22" s="31" customFormat="1" ht="11.25" customHeight="1" x14ac:dyDescent="0.2">
      <c r="A103" s="250" t="s">
        <v>669</v>
      </c>
      <c r="B103" s="251" t="s">
        <v>668</v>
      </c>
      <c r="C103" s="228">
        <v>9620</v>
      </c>
      <c r="D103" s="228">
        <v>0</v>
      </c>
      <c r="E103" s="228">
        <f t="shared" si="43"/>
        <v>9620</v>
      </c>
      <c r="F103" s="228">
        <f t="shared" si="44"/>
        <v>9620</v>
      </c>
      <c r="G103" s="228">
        <v>2000</v>
      </c>
      <c r="H103" s="228">
        <v>2200</v>
      </c>
      <c r="I103" s="228">
        <v>2290</v>
      </c>
      <c r="J103" s="228">
        <v>3130</v>
      </c>
      <c r="K103" s="70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</row>
    <row r="104" spans="1:22" s="31" customFormat="1" x14ac:dyDescent="0.2">
      <c r="A104" s="250" t="s">
        <v>667</v>
      </c>
      <c r="B104" s="251" t="s">
        <v>666</v>
      </c>
      <c r="C104" s="228">
        <v>0</v>
      </c>
      <c r="D104" s="228"/>
      <c r="E104" s="228">
        <f t="shared" si="43"/>
        <v>0</v>
      </c>
      <c r="F104" s="228">
        <f t="shared" si="44"/>
        <v>0</v>
      </c>
      <c r="G104" s="228">
        <v>0</v>
      </c>
      <c r="H104" s="228">
        <v>0</v>
      </c>
      <c r="I104" s="228">
        <v>0</v>
      </c>
      <c r="J104" s="228">
        <v>0</v>
      </c>
      <c r="K104" s="70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</row>
    <row r="105" spans="1:22" s="8" customFormat="1" ht="51" hidden="1" x14ac:dyDescent="0.2">
      <c r="A105" s="69" t="s">
        <v>665</v>
      </c>
      <c r="B105" s="68" t="s">
        <v>664</v>
      </c>
      <c r="C105" s="67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7">
        <f t="shared" si="46"/>
        <v>0</v>
      </c>
      <c r="G105" s="67">
        <f t="shared" si="46"/>
        <v>0</v>
      </c>
      <c r="H105" s="67">
        <f t="shared" si="46"/>
        <v>0</v>
      </c>
      <c r="I105" s="67">
        <f t="shared" si="46"/>
        <v>0</v>
      </c>
      <c r="J105" s="67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2" s="18" customFormat="1" hidden="1" x14ac:dyDescent="0.2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2" ht="25.5" hidden="1" x14ac:dyDescent="0.2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t="25.5" hidden="1" x14ac:dyDescent="0.2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2" ht="25.5" hidden="1" x14ac:dyDescent="0.2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t="25.5" hidden="1" x14ac:dyDescent="0.2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idden="1" x14ac:dyDescent="0.2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t="25.5" hidden="1" x14ac:dyDescent="0.2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5.5" hidden="1" x14ac:dyDescent="0.2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t="25.5" hidden="1" x14ac:dyDescent="0.2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5.5" hidden="1" x14ac:dyDescent="0.2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5.5" hidden="1" x14ac:dyDescent="0.2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idden="1" x14ac:dyDescent="0.2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t="25.5" hidden="1" x14ac:dyDescent="0.2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5.5" hidden="1" x14ac:dyDescent="0.2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t="25.5" hidden="1" x14ac:dyDescent="0.2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5.5" hidden="1" x14ac:dyDescent="0.2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5.5" hidden="1" x14ac:dyDescent="0.2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5.5" hidden="1" x14ac:dyDescent="0.2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t="25.5" hidden="1" x14ac:dyDescent="0.2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5.5" hidden="1" x14ac:dyDescent="0.2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5.5" hidden="1" x14ac:dyDescent="0.2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5.5" hidden="1" x14ac:dyDescent="0.2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t="25.5" hidden="1" x14ac:dyDescent="0.2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5.5" hidden="1" x14ac:dyDescent="0.2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5.5" hidden="1" x14ac:dyDescent="0.2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5.5" hidden="1" x14ac:dyDescent="0.2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t="25.5" hidden="1" x14ac:dyDescent="0.2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5.5" hidden="1" x14ac:dyDescent="0.2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5.5" hidden="1" x14ac:dyDescent="0.2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idden="1" x14ac:dyDescent="0.2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t="25.5" hidden="1" x14ac:dyDescent="0.2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5.5" hidden="1" x14ac:dyDescent="0.2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5.5" hidden="1" x14ac:dyDescent="0.2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5.5" hidden="1" x14ac:dyDescent="0.2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t="25.5" hidden="1" x14ac:dyDescent="0.2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5.5" hidden="1" x14ac:dyDescent="0.2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5.5" hidden="1" x14ac:dyDescent="0.2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8.25" hidden="1" x14ac:dyDescent="0.2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t="25.5" hidden="1" x14ac:dyDescent="0.2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5.5" hidden="1" x14ac:dyDescent="0.2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5.5" hidden="1" x14ac:dyDescent="0.2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t="25.5" hidden="1" x14ac:dyDescent="0.2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5.5" hidden="1" x14ac:dyDescent="0.2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5.5" hidden="1" x14ac:dyDescent="0.2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5.5" hidden="1" x14ac:dyDescent="0.2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t="25.5" hidden="1" x14ac:dyDescent="0.2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5.5" hidden="1" x14ac:dyDescent="0.2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5.5" hidden="1" x14ac:dyDescent="0.2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5.5" hidden="1" x14ac:dyDescent="0.2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8.25" hidden="1" x14ac:dyDescent="0.2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5.5" hidden="1" x14ac:dyDescent="0.2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t="25.5" hidden="1" x14ac:dyDescent="0.2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5.5" hidden="1" x14ac:dyDescent="0.2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idden="1" x14ac:dyDescent="0.2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t="25.5" hidden="1" x14ac:dyDescent="0.2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5.5" hidden="1" x14ac:dyDescent="0.2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idden="1" x14ac:dyDescent="0.2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t="25.5" hidden="1" x14ac:dyDescent="0.2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5.5" hidden="1" x14ac:dyDescent="0.2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5.5" hidden="1" x14ac:dyDescent="0.2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t="25.5" hidden="1" x14ac:dyDescent="0.2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5.5" hidden="1" x14ac:dyDescent="0.2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5.5" hidden="1" x14ac:dyDescent="0.2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t="25.5" hidden="1" x14ac:dyDescent="0.2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5.5" hidden="1" x14ac:dyDescent="0.2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5.5" hidden="1" x14ac:dyDescent="0.2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t="25.5" hidden="1" x14ac:dyDescent="0.2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5.5" hidden="1" x14ac:dyDescent="0.2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5.5" hidden="1" x14ac:dyDescent="0.2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4" ht="25.5" hidden="1" x14ac:dyDescent="0.2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4" ht="25.5" hidden="1" x14ac:dyDescent="0.2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4" ht="25.5" hidden="1" x14ac:dyDescent="0.2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4" s="18" customFormat="1" ht="25.5" hidden="1" x14ac:dyDescent="0.2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4" ht="25.5" hidden="1" x14ac:dyDescent="0.2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4" ht="25.5" hidden="1" x14ac:dyDescent="0.2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4" s="18" customFormat="1" ht="25.5" hidden="1" x14ac:dyDescent="0.2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4" ht="25.5" hidden="1" x14ac:dyDescent="0.2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4" ht="25.5" hidden="1" x14ac:dyDescent="0.2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4" ht="25.5" hidden="1" x14ac:dyDescent="0.2">
      <c r="A202" s="61" t="s">
        <v>540</v>
      </c>
      <c r="B202" s="60" t="s">
        <v>539</v>
      </c>
      <c r="C202" s="59"/>
      <c r="D202" s="59"/>
      <c r="E202" s="59">
        <f>C202+D202</f>
        <v>0</v>
      </c>
      <c r="F202" s="59">
        <f>G202+H202+I202+J202</f>
        <v>0</v>
      </c>
      <c r="G202" s="59"/>
      <c r="H202" s="59"/>
      <c r="I202" s="59"/>
      <c r="J202" s="59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4" s="8" customFormat="1" x14ac:dyDescent="0.2">
      <c r="A203" s="58" t="s">
        <v>538</v>
      </c>
      <c r="B203" s="451" t="s">
        <v>537</v>
      </c>
      <c r="C203" s="353">
        <f>C205+C238+C294+C308+C312+C314+C334+C353+C408+C415+C456+C471+C474+C482+C485+C486+C501</f>
        <v>17708.080000000002</v>
      </c>
      <c r="D203" s="353">
        <f t="shared" ref="D203:J203" si="71">D205+D238+D294+D308+D312+D314+D334+D353+D408+D415+D456+D471+D474+D482+D485+D486+D501</f>
        <v>0</v>
      </c>
      <c r="E203" s="353">
        <f t="shared" si="71"/>
        <v>17708.080000000002</v>
      </c>
      <c r="F203" s="353">
        <f t="shared" si="71"/>
        <v>17708.080000000002</v>
      </c>
      <c r="G203" s="353">
        <f t="shared" si="71"/>
        <v>4059</v>
      </c>
      <c r="H203" s="353">
        <f t="shared" si="71"/>
        <v>5622.08</v>
      </c>
      <c r="I203" s="353">
        <f t="shared" si="71"/>
        <v>4000</v>
      </c>
      <c r="J203" s="353">
        <f t="shared" si="71"/>
        <v>4027</v>
      </c>
      <c r="K203" s="56">
        <f t="shared" ref="K203:O203" si="72">K205+K238+K294+K308+K312+K314+K334+K353+K408+K415+K456+K474+K482+K485+K486+K501</f>
        <v>90</v>
      </c>
      <c r="L203" s="56">
        <f t="shared" si="72"/>
        <v>14040</v>
      </c>
      <c r="M203" s="56">
        <f t="shared" si="72"/>
        <v>14055</v>
      </c>
      <c r="N203" s="56">
        <f t="shared" si="72"/>
        <v>14070</v>
      </c>
      <c r="O203" s="415">
        <f t="shared" si="72"/>
        <v>19</v>
      </c>
      <c r="P203" s="86">
        <f t="shared" ref="P203:P207" si="73">Q203+R203+S203+T203</f>
        <v>216</v>
      </c>
      <c r="Q203" s="56">
        <f>Q206+Q248</f>
        <v>54</v>
      </c>
      <c r="R203" s="56">
        <f t="shared" ref="R203:T203" si="74">R206+R248</f>
        <v>54</v>
      </c>
      <c r="S203" s="56">
        <f t="shared" si="74"/>
        <v>54</v>
      </c>
      <c r="T203" s="415">
        <f t="shared" si="74"/>
        <v>54</v>
      </c>
      <c r="U203" s="505">
        <f>G203+H203</f>
        <v>9681.08</v>
      </c>
      <c r="V203" s="237"/>
    </row>
    <row r="204" spans="1:24" s="8" customFormat="1" x14ac:dyDescent="0.2">
      <c r="A204" s="14" t="s">
        <v>536</v>
      </c>
      <c r="B204" s="452" t="s">
        <v>535</v>
      </c>
      <c r="C204" s="425">
        <f t="shared" ref="C204:N204" si="75">C205+C238+C294+C308+C312+C315+C344+C348+C349+C350+C408+C456</f>
        <v>16259</v>
      </c>
      <c r="D204" s="425">
        <f t="shared" si="75"/>
        <v>0</v>
      </c>
      <c r="E204" s="425">
        <f t="shared" si="75"/>
        <v>16259</v>
      </c>
      <c r="F204" s="425">
        <f t="shared" si="75"/>
        <v>16259</v>
      </c>
      <c r="G204" s="453">
        <f t="shared" si="75"/>
        <v>4059</v>
      </c>
      <c r="H204" s="425">
        <f t="shared" si="75"/>
        <v>4173</v>
      </c>
      <c r="I204" s="425">
        <f t="shared" si="75"/>
        <v>4000</v>
      </c>
      <c r="J204" s="425">
        <f t="shared" si="75"/>
        <v>4027</v>
      </c>
      <c r="K204" s="11">
        <f t="shared" si="75"/>
        <v>90</v>
      </c>
      <c r="L204" s="35">
        <f t="shared" si="75"/>
        <v>14040</v>
      </c>
      <c r="M204" s="35">
        <f t="shared" si="75"/>
        <v>14055</v>
      </c>
      <c r="N204" s="35">
        <f t="shared" si="75"/>
        <v>14070</v>
      </c>
      <c r="O204" s="10"/>
      <c r="P204" s="86">
        <f t="shared" si="73"/>
        <v>0</v>
      </c>
      <c r="Q204" s="405"/>
      <c r="R204" s="395"/>
      <c r="S204" s="395"/>
      <c r="T204" s="475"/>
      <c r="U204" s="405">
        <f t="shared" ref="U204:U207" si="76">G204+H204</f>
        <v>8232</v>
      </c>
    </row>
    <row r="205" spans="1:24" s="8" customFormat="1" x14ac:dyDescent="0.2">
      <c r="A205" s="14" t="s">
        <v>534</v>
      </c>
      <c r="B205" s="13" t="s">
        <v>533</v>
      </c>
      <c r="C205" s="11">
        <f t="shared" ref="C205:N205" si="77">C206+C222+C230</f>
        <v>13248</v>
      </c>
      <c r="D205" s="425">
        <f t="shared" si="77"/>
        <v>0</v>
      </c>
      <c r="E205" s="11">
        <f t="shared" si="77"/>
        <v>13248</v>
      </c>
      <c r="F205" s="11">
        <f t="shared" si="77"/>
        <v>13248</v>
      </c>
      <c r="G205" s="36">
        <f t="shared" si="77"/>
        <v>3138</v>
      </c>
      <c r="H205" s="11">
        <f t="shared" si="77"/>
        <v>3278</v>
      </c>
      <c r="I205" s="11">
        <f t="shared" si="77"/>
        <v>3334</v>
      </c>
      <c r="J205" s="11">
        <f t="shared" si="77"/>
        <v>3498</v>
      </c>
      <c r="K205" s="11">
        <f t="shared" si="77"/>
        <v>90</v>
      </c>
      <c r="L205" s="35">
        <f t="shared" si="77"/>
        <v>10675</v>
      </c>
      <c r="M205" s="35">
        <f t="shared" si="77"/>
        <v>10680</v>
      </c>
      <c r="N205" s="35">
        <f t="shared" si="77"/>
        <v>10685</v>
      </c>
      <c r="O205" s="10"/>
      <c r="P205" s="86">
        <f t="shared" si="73"/>
        <v>0</v>
      </c>
      <c r="Q205" s="405"/>
      <c r="R205" s="395"/>
      <c r="S205" s="395"/>
      <c r="T205" s="475"/>
      <c r="U205" s="405">
        <f t="shared" si="76"/>
        <v>6416</v>
      </c>
    </row>
    <row r="206" spans="1:24" s="18" customFormat="1" ht="12.75" customHeight="1" x14ac:dyDescent="0.2">
      <c r="A206" s="34" t="s">
        <v>532</v>
      </c>
      <c r="B206" s="43" t="s">
        <v>531</v>
      </c>
      <c r="C206" s="42">
        <f t="shared" ref="C206:T206" si="78">C207+C213+C208+C209+C210+C211+C212+C214+C215+C216+C217+C218+C220+C219+C221</f>
        <v>12798</v>
      </c>
      <c r="D206" s="141">
        <f t="shared" si="78"/>
        <v>0</v>
      </c>
      <c r="E206" s="42">
        <f t="shared" si="78"/>
        <v>12798</v>
      </c>
      <c r="F206" s="42">
        <f t="shared" si="78"/>
        <v>12798</v>
      </c>
      <c r="G206" s="52">
        <f t="shared" si="78"/>
        <v>3068</v>
      </c>
      <c r="H206" s="52">
        <f t="shared" si="78"/>
        <v>3048</v>
      </c>
      <c r="I206" s="52">
        <f t="shared" si="78"/>
        <v>3264</v>
      </c>
      <c r="J206" s="52">
        <f t="shared" si="78"/>
        <v>3418</v>
      </c>
      <c r="K206" s="52">
        <f t="shared" si="78"/>
        <v>90</v>
      </c>
      <c r="L206" s="52">
        <f t="shared" si="78"/>
        <v>10675</v>
      </c>
      <c r="M206" s="52">
        <f t="shared" si="78"/>
        <v>10680</v>
      </c>
      <c r="N206" s="52">
        <f t="shared" si="78"/>
        <v>10685</v>
      </c>
      <c r="O206" s="416">
        <f t="shared" si="78"/>
        <v>15</v>
      </c>
      <c r="P206" s="86">
        <f>Q206+R206+S206+T206</f>
        <v>192</v>
      </c>
      <c r="Q206" s="52">
        <f t="shared" si="78"/>
        <v>48</v>
      </c>
      <c r="R206" s="52">
        <f>R207+R210+R221</f>
        <v>48</v>
      </c>
      <c r="S206" s="52">
        <f t="shared" si="78"/>
        <v>48</v>
      </c>
      <c r="T206" s="416">
        <f t="shared" si="78"/>
        <v>48</v>
      </c>
      <c r="U206" s="405">
        <f t="shared" si="76"/>
        <v>6116</v>
      </c>
      <c r="V206" s="18">
        <f>V207+V210+V221</f>
        <v>0</v>
      </c>
      <c r="W206" s="18">
        <f>W207+W236+W221</f>
        <v>306</v>
      </c>
      <c r="X206" s="18">
        <f>X207+X209+X210+X236</f>
        <v>1340</v>
      </c>
    </row>
    <row r="207" spans="1:24" s="31" customFormat="1" x14ac:dyDescent="0.2">
      <c r="A207" s="135" t="s">
        <v>530</v>
      </c>
      <c r="B207" s="136" t="s">
        <v>529</v>
      </c>
      <c r="C207" s="48">
        <v>8710</v>
      </c>
      <c r="D207" s="231"/>
      <c r="E207" s="137">
        <f t="shared" ref="E207:E221" si="79">C207+D207</f>
        <v>8710</v>
      </c>
      <c r="F207" s="137">
        <f t="shared" ref="F207:F221" si="80">G207+H207+I207+J207</f>
        <v>8710</v>
      </c>
      <c r="G207" s="137">
        <v>2000</v>
      </c>
      <c r="H207" s="137">
        <v>2100</v>
      </c>
      <c r="I207" s="137">
        <v>2200</v>
      </c>
      <c r="J207" s="137">
        <v>2410</v>
      </c>
      <c r="K207" s="28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si="73"/>
        <v>0</v>
      </c>
      <c r="Q207" s="231"/>
      <c r="R207" s="231"/>
      <c r="S207" s="231"/>
      <c r="T207" s="478"/>
      <c r="U207" s="405">
        <f t="shared" si="76"/>
        <v>4100</v>
      </c>
      <c r="V207" s="485">
        <v>100</v>
      </c>
      <c r="W207" s="456">
        <v>270</v>
      </c>
      <c r="X207" s="456">
        <v>1100</v>
      </c>
    </row>
    <row r="208" spans="1:24" hidden="1" x14ac:dyDescent="0.2">
      <c r="A208" s="17" t="s">
        <v>528</v>
      </c>
      <c r="B208" s="16" t="s">
        <v>527</v>
      </c>
      <c r="C208" s="15"/>
      <c r="D208" s="15"/>
      <c r="E208" s="15">
        <f t="shared" si="79"/>
        <v>0</v>
      </c>
      <c r="F208" s="15">
        <f t="shared" si="80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4" x14ac:dyDescent="0.2">
      <c r="A209" s="135" t="s">
        <v>526</v>
      </c>
      <c r="B209" s="136" t="s">
        <v>525</v>
      </c>
      <c r="C209" s="137">
        <v>800</v>
      </c>
      <c r="D209" s="231"/>
      <c r="E209" s="137">
        <f t="shared" si="79"/>
        <v>800</v>
      </c>
      <c r="F209" s="137">
        <f t="shared" si="80"/>
        <v>800</v>
      </c>
      <c r="G209" s="137">
        <v>200</v>
      </c>
      <c r="H209" s="137">
        <v>200</v>
      </c>
      <c r="I209" s="137">
        <v>200</v>
      </c>
      <c r="J209" s="137">
        <v>200</v>
      </c>
      <c r="K209" s="15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81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456">
        <v>50</v>
      </c>
    </row>
    <row r="210" spans="1:24" x14ac:dyDescent="0.2">
      <c r="A210" s="135" t="s">
        <v>524</v>
      </c>
      <c r="B210" s="136" t="s">
        <v>523</v>
      </c>
      <c r="C210" s="137">
        <v>1860</v>
      </c>
      <c r="D210" s="231"/>
      <c r="E210" s="137">
        <f t="shared" si="79"/>
        <v>1860</v>
      </c>
      <c r="F210" s="137">
        <f t="shared" si="80"/>
        <v>1860</v>
      </c>
      <c r="G210" s="137">
        <v>480</v>
      </c>
      <c r="H210" s="137">
        <v>440</v>
      </c>
      <c r="I210" s="137">
        <v>480</v>
      </c>
      <c r="J210" s="137">
        <v>460</v>
      </c>
      <c r="K210" s="15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81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456">
        <v>160</v>
      </c>
    </row>
    <row r="211" spans="1:24" hidden="1" x14ac:dyDescent="0.2">
      <c r="A211" s="17" t="s">
        <v>522</v>
      </c>
      <c r="B211" s="16" t="s">
        <v>521</v>
      </c>
      <c r="C211" s="15"/>
      <c r="D211" s="15"/>
      <c r="E211" s="15">
        <f t="shared" si="79"/>
        <v>0</v>
      </c>
      <c r="F211" s="15">
        <f t="shared" si="80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4" hidden="1" x14ac:dyDescent="0.2">
      <c r="A212" s="17" t="s">
        <v>520</v>
      </c>
      <c r="B212" s="16" t="s">
        <v>519</v>
      </c>
      <c r="C212" s="15"/>
      <c r="D212" s="15"/>
      <c r="E212" s="15">
        <f t="shared" si="79"/>
        <v>0</v>
      </c>
      <c r="F212" s="15">
        <f t="shared" si="80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24" hidden="1" x14ac:dyDescent="0.2">
      <c r="A213" s="17" t="s">
        <v>518</v>
      </c>
      <c r="B213" s="53" t="s">
        <v>517</v>
      </c>
      <c r="C213" s="15"/>
      <c r="D213" s="15"/>
      <c r="E213" s="15">
        <f t="shared" si="79"/>
        <v>0</v>
      </c>
      <c r="F213" s="15">
        <f t="shared" si="80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24" hidden="1" x14ac:dyDescent="0.2">
      <c r="A214" s="17" t="s">
        <v>516</v>
      </c>
      <c r="B214" s="16" t="s">
        <v>515</v>
      </c>
      <c r="C214" s="15"/>
      <c r="D214" s="15"/>
      <c r="E214" s="15">
        <f t="shared" si="79"/>
        <v>0</v>
      </c>
      <c r="F214" s="15">
        <f t="shared" si="80"/>
        <v>0</v>
      </c>
      <c r="G214" s="15"/>
      <c r="H214" s="15"/>
      <c r="I214" s="15"/>
      <c r="J214" s="15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24" s="31" customFormat="1" x14ac:dyDescent="0.2">
      <c r="A215" s="135" t="s">
        <v>514</v>
      </c>
      <c r="B215" s="136" t="s">
        <v>513</v>
      </c>
      <c r="C215" s="137">
        <v>600</v>
      </c>
      <c r="D215" s="231"/>
      <c r="E215" s="137">
        <f t="shared" si="79"/>
        <v>600</v>
      </c>
      <c r="F215" s="137">
        <f t="shared" si="80"/>
        <v>600</v>
      </c>
      <c r="G215" s="137">
        <v>150</v>
      </c>
      <c r="H215" s="137">
        <v>150</v>
      </c>
      <c r="I215" s="137">
        <v>150</v>
      </c>
      <c r="J215" s="137">
        <v>150</v>
      </c>
      <c r="K215" s="28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315"/>
    </row>
    <row r="216" spans="1:24" s="31" customFormat="1" hidden="1" x14ac:dyDescent="0.2">
      <c r="A216" s="30" t="s">
        <v>512</v>
      </c>
      <c r="B216" s="29" t="s">
        <v>511</v>
      </c>
      <c r="C216" s="28"/>
      <c r="D216" s="28"/>
      <c r="E216" s="28">
        <f t="shared" si="79"/>
        <v>0</v>
      </c>
      <c r="F216" s="28">
        <f t="shared" si="80"/>
        <v>0</v>
      </c>
      <c r="G216" s="28"/>
      <c r="H216" s="28"/>
      <c r="I216" s="28"/>
      <c r="J216" s="28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24" s="31" customFormat="1" hidden="1" x14ac:dyDescent="0.2">
      <c r="A217" s="30" t="s">
        <v>510</v>
      </c>
      <c r="B217" s="29" t="s">
        <v>509</v>
      </c>
      <c r="C217" s="28"/>
      <c r="D217" s="28"/>
      <c r="E217" s="28">
        <f t="shared" si="79"/>
        <v>0</v>
      </c>
      <c r="F217" s="28">
        <f t="shared" si="80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24" s="31" customFormat="1" hidden="1" x14ac:dyDescent="0.2">
      <c r="A218" s="30" t="s">
        <v>508</v>
      </c>
      <c r="B218" s="29" t="s">
        <v>507</v>
      </c>
      <c r="C218" s="28"/>
      <c r="D218" s="28"/>
      <c r="E218" s="28">
        <f t="shared" si="79"/>
        <v>0</v>
      </c>
      <c r="F218" s="28">
        <f t="shared" si="80"/>
        <v>0</v>
      </c>
      <c r="G218" s="28"/>
      <c r="H218" s="28"/>
      <c r="I218" s="28"/>
      <c r="J218" s="28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24" s="31" customFormat="1" x14ac:dyDescent="0.2">
      <c r="A219" s="135" t="s">
        <v>506</v>
      </c>
      <c r="B219" s="138" t="s">
        <v>505</v>
      </c>
      <c r="C219" s="137">
        <v>360</v>
      </c>
      <c r="D219" s="231"/>
      <c r="E219" s="137">
        <f t="shared" si="79"/>
        <v>360</v>
      </c>
      <c r="F219" s="137">
        <f t="shared" si="80"/>
        <v>360</v>
      </c>
      <c r="G219" s="137">
        <v>90</v>
      </c>
      <c r="H219" s="137">
        <v>90</v>
      </c>
      <c r="I219" s="137">
        <v>90</v>
      </c>
      <c r="J219" s="137">
        <v>90</v>
      </c>
      <c r="K219" s="222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315"/>
    </row>
    <row r="220" spans="1:24" s="31" customFormat="1" x14ac:dyDescent="0.2">
      <c r="A220" s="135" t="s">
        <v>504</v>
      </c>
      <c r="B220" s="138" t="s">
        <v>503</v>
      </c>
      <c r="C220" s="137">
        <v>0</v>
      </c>
      <c r="D220" s="231"/>
      <c r="E220" s="137">
        <f t="shared" si="79"/>
        <v>0</v>
      </c>
      <c r="F220" s="137">
        <f t="shared" si="80"/>
        <v>0</v>
      </c>
      <c r="G220" s="137">
        <v>0</v>
      </c>
      <c r="H220" s="137">
        <v>0</v>
      </c>
      <c r="I220" s="137">
        <v>0</v>
      </c>
      <c r="J220" s="137">
        <v>0</v>
      </c>
      <c r="K220" s="28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2">Q220+R220+S220+T220</f>
        <v>0</v>
      </c>
      <c r="Q220" s="404"/>
      <c r="R220" s="398"/>
      <c r="S220" s="398"/>
      <c r="T220" s="478"/>
      <c r="U220" s="233"/>
      <c r="V220" s="487"/>
      <c r="W220" s="315"/>
      <c r="X220" s="315"/>
    </row>
    <row r="221" spans="1:24" s="31" customFormat="1" x14ac:dyDescent="0.2">
      <c r="A221" s="135" t="s">
        <v>502</v>
      </c>
      <c r="B221" s="136" t="s">
        <v>501</v>
      </c>
      <c r="C221" s="137">
        <v>468</v>
      </c>
      <c r="D221" s="231"/>
      <c r="E221" s="137">
        <f t="shared" si="79"/>
        <v>468</v>
      </c>
      <c r="F221" s="137">
        <f t="shared" si="80"/>
        <v>468</v>
      </c>
      <c r="G221" s="137">
        <v>148</v>
      </c>
      <c r="H221" s="137">
        <v>68</v>
      </c>
      <c r="I221" s="137">
        <v>144</v>
      </c>
      <c r="J221" s="137">
        <v>108</v>
      </c>
      <c r="K221" s="28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2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315"/>
    </row>
    <row r="222" spans="1:24" s="18" customFormat="1" x14ac:dyDescent="0.2">
      <c r="A222" s="139" t="s">
        <v>500</v>
      </c>
      <c r="B222" s="140" t="s">
        <v>499</v>
      </c>
      <c r="C222" s="141">
        <f t="shared" ref="C222:N222" si="83">C223+C224+C225+C226+C227+C228+C229</f>
        <v>165</v>
      </c>
      <c r="D222" s="141">
        <f t="shared" si="83"/>
        <v>0</v>
      </c>
      <c r="E222" s="141">
        <f t="shared" si="83"/>
        <v>165</v>
      </c>
      <c r="F222" s="141">
        <f t="shared" si="83"/>
        <v>165</v>
      </c>
      <c r="G222" s="141">
        <f t="shared" si="83"/>
        <v>0</v>
      </c>
      <c r="H222" s="141">
        <f t="shared" si="83"/>
        <v>165</v>
      </c>
      <c r="I222" s="141">
        <f t="shared" si="83"/>
        <v>0</v>
      </c>
      <c r="J222" s="141">
        <f t="shared" si="83"/>
        <v>0</v>
      </c>
      <c r="K222" s="20">
        <f t="shared" si="83"/>
        <v>0</v>
      </c>
      <c r="L222" s="42">
        <f t="shared" si="83"/>
        <v>0</v>
      </c>
      <c r="M222" s="42">
        <f t="shared" si="83"/>
        <v>0</v>
      </c>
      <c r="N222" s="42">
        <f t="shared" si="83"/>
        <v>0</v>
      </c>
      <c r="O222" s="19"/>
      <c r="P222" s="86">
        <f t="shared" si="82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458"/>
    </row>
    <row r="223" spans="1:24" hidden="1" x14ac:dyDescent="0.2">
      <c r="A223" s="17" t="s">
        <v>498</v>
      </c>
      <c r="B223" s="16" t="s">
        <v>497</v>
      </c>
      <c r="C223" s="15"/>
      <c r="D223" s="15"/>
      <c r="E223" s="15">
        <f t="shared" ref="E223:E229" si="84">C223+D223</f>
        <v>0</v>
      </c>
      <c r="F223" s="15">
        <f t="shared" ref="F223:F229" si="85">G223+H223+I223+J223</f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4" hidden="1" x14ac:dyDescent="0.2">
      <c r="A224" s="17" t="s">
        <v>496</v>
      </c>
      <c r="B224" s="16" t="s">
        <v>495</v>
      </c>
      <c r="C224" s="15"/>
      <c r="D224" s="15"/>
      <c r="E224" s="15">
        <f t="shared" si="84"/>
        <v>0</v>
      </c>
      <c r="F224" s="15">
        <f t="shared" si="85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4" hidden="1" x14ac:dyDescent="0.2">
      <c r="A225" s="17" t="s">
        <v>494</v>
      </c>
      <c r="B225" s="16" t="s">
        <v>493</v>
      </c>
      <c r="C225" s="15"/>
      <c r="D225" s="15"/>
      <c r="E225" s="15">
        <f t="shared" si="84"/>
        <v>0</v>
      </c>
      <c r="F225" s="15">
        <f t="shared" si="85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4" hidden="1" x14ac:dyDescent="0.2">
      <c r="A226" s="17" t="s">
        <v>492</v>
      </c>
      <c r="B226" s="16" t="s">
        <v>491</v>
      </c>
      <c r="C226" s="15"/>
      <c r="D226" s="15"/>
      <c r="E226" s="15">
        <f t="shared" si="84"/>
        <v>0</v>
      </c>
      <c r="F226" s="15">
        <f t="shared" si="85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4" hidden="1" x14ac:dyDescent="0.2">
      <c r="A227" s="17" t="s">
        <v>490</v>
      </c>
      <c r="B227" s="16" t="s">
        <v>489</v>
      </c>
      <c r="C227" s="15"/>
      <c r="D227" s="15"/>
      <c r="E227" s="15">
        <f t="shared" si="84"/>
        <v>0</v>
      </c>
      <c r="F227" s="15">
        <f t="shared" si="85"/>
        <v>0</v>
      </c>
      <c r="G227" s="15"/>
      <c r="H227" s="15"/>
      <c r="I227" s="15"/>
      <c r="J227" s="15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4" x14ac:dyDescent="0.2">
      <c r="A228" s="135" t="s">
        <v>488</v>
      </c>
      <c r="B228" s="136" t="s">
        <v>487</v>
      </c>
      <c r="C228" s="137">
        <v>165</v>
      </c>
      <c r="D228" s="137"/>
      <c r="E228" s="137">
        <f t="shared" si="84"/>
        <v>165</v>
      </c>
      <c r="F228" s="137">
        <f t="shared" si="85"/>
        <v>165</v>
      </c>
      <c r="G228" s="137">
        <v>0</v>
      </c>
      <c r="H228" s="137">
        <v>165</v>
      </c>
      <c r="I228" s="137">
        <v>0</v>
      </c>
      <c r="J228" s="137">
        <v>0</v>
      </c>
      <c r="K228" s="15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457" t="s">
        <v>958</v>
      </c>
    </row>
    <row r="229" spans="1:24" hidden="1" x14ac:dyDescent="0.2">
      <c r="A229" s="17" t="s">
        <v>486</v>
      </c>
      <c r="B229" s="16" t="s">
        <v>485</v>
      </c>
      <c r="C229" s="15"/>
      <c r="D229" s="15"/>
      <c r="E229" s="15">
        <f t="shared" si="84"/>
        <v>0</v>
      </c>
      <c r="F229" s="15">
        <f t="shared" si="85"/>
        <v>0</v>
      </c>
      <c r="G229" s="15"/>
      <c r="H229" s="15"/>
      <c r="I229" s="15"/>
      <c r="J229" s="15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4" s="18" customFormat="1" x14ac:dyDescent="0.2">
      <c r="A230" s="139" t="s">
        <v>484</v>
      </c>
      <c r="B230" s="140" t="s">
        <v>483</v>
      </c>
      <c r="C230" s="141">
        <f t="shared" ref="C230:N230" si="86">C231+C232+C233+C234+C236+C235+C237</f>
        <v>285</v>
      </c>
      <c r="D230" s="141">
        <f t="shared" si="86"/>
        <v>0</v>
      </c>
      <c r="E230" s="141">
        <f t="shared" si="86"/>
        <v>285</v>
      </c>
      <c r="F230" s="141">
        <f t="shared" si="86"/>
        <v>285</v>
      </c>
      <c r="G230" s="141">
        <f t="shared" si="86"/>
        <v>70</v>
      </c>
      <c r="H230" s="141">
        <f t="shared" si="86"/>
        <v>65</v>
      </c>
      <c r="I230" s="141">
        <f t="shared" si="86"/>
        <v>70</v>
      </c>
      <c r="J230" s="141">
        <f t="shared" si="86"/>
        <v>80</v>
      </c>
      <c r="K230" s="20">
        <f t="shared" si="86"/>
        <v>0</v>
      </c>
      <c r="L230" s="42">
        <f t="shared" si="86"/>
        <v>0</v>
      </c>
      <c r="M230" s="42">
        <f t="shared" si="86"/>
        <v>0</v>
      </c>
      <c r="N230" s="42">
        <f t="shared" si="86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458"/>
    </row>
    <row r="231" spans="1:24" hidden="1" x14ac:dyDescent="0.2">
      <c r="A231" s="51" t="s">
        <v>482</v>
      </c>
      <c r="B231" s="50" t="s">
        <v>481</v>
      </c>
      <c r="C231" s="28"/>
      <c r="D231" s="28"/>
      <c r="E231" s="48">
        <f t="shared" ref="E231:E237" si="87">C231+D231</f>
        <v>0</v>
      </c>
      <c r="F231" s="48">
        <f t="shared" ref="F231:F237" si="88">G231+H231+I231+J231</f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4" hidden="1" x14ac:dyDescent="0.2">
      <c r="A232" s="51" t="s">
        <v>480</v>
      </c>
      <c r="B232" s="50" t="s">
        <v>479</v>
      </c>
      <c r="C232" s="28"/>
      <c r="D232" s="28"/>
      <c r="E232" s="48">
        <f t="shared" si="87"/>
        <v>0</v>
      </c>
      <c r="F232" s="48">
        <f t="shared" si="88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4" hidden="1" x14ac:dyDescent="0.2">
      <c r="A233" s="51" t="s">
        <v>478</v>
      </c>
      <c r="B233" s="50" t="s">
        <v>477</v>
      </c>
      <c r="C233" s="28"/>
      <c r="D233" s="28"/>
      <c r="E233" s="48">
        <f t="shared" si="87"/>
        <v>0</v>
      </c>
      <c r="F233" s="48">
        <f t="shared" si="88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4" hidden="1" x14ac:dyDescent="0.2">
      <c r="A234" s="51" t="s">
        <v>476</v>
      </c>
      <c r="B234" s="50" t="s">
        <v>475</v>
      </c>
      <c r="C234" s="28"/>
      <c r="D234" s="28"/>
      <c r="E234" s="48">
        <f t="shared" si="87"/>
        <v>0</v>
      </c>
      <c r="F234" s="48">
        <f t="shared" si="88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4" hidden="1" x14ac:dyDescent="0.2">
      <c r="A235" s="51" t="s">
        <v>474</v>
      </c>
      <c r="B235" s="50" t="s">
        <v>473</v>
      </c>
      <c r="C235" s="28"/>
      <c r="D235" s="28"/>
      <c r="E235" s="48">
        <f t="shared" si="87"/>
        <v>0</v>
      </c>
      <c r="F235" s="48">
        <f t="shared" si="88"/>
        <v>0</v>
      </c>
      <c r="G235" s="48"/>
      <c r="H235" s="48"/>
      <c r="I235" s="48"/>
      <c r="J235" s="48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4" x14ac:dyDescent="0.2">
      <c r="A236" s="135" t="s">
        <v>472</v>
      </c>
      <c r="B236" s="138" t="s">
        <v>471</v>
      </c>
      <c r="C236" s="137">
        <v>285</v>
      </c>
      <c r="D236" s="231"/>
      <c r="E236" s="137">
        <f t="shared" si="87"/>
        <v>285</v>
      </c>
      <c r="F236" s="137">
        <f t="shared" si="88"/>
        <v>285</v>
      </c>
      <c r="G236" s="137">
        <v>70</v>
      </c>
      <c r="H236" s="137">
        <v>65</v>
      </c>
      <c r="I236" s="137">
        <v>70</v>
      </c>
      <c r="J236" s="137">
        <v>80</v>
      </c>
      <c r="K236" s="15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456">
        <v>30</v>
      </c>
    </row>
    <row r="237" spans="1:24" hidden="1" x14ac:dyDescent="0.2">
      <c r="A237" s="17" t="s">
        <v>470</v>
      </c>
      <c r="B237" s="53" t="s">
        <v>469</v>
      </c>
      <c r="C237" s="15"/>
      <c r="D237" s="15"/>
      <c r="E237" s="15">
        <f t="shared" si="87"/>
        <v>0</v>
      </c>
      <c r="F237" s="15">
        <f t="shared" si="88"/>
        <v>0</v>
      </c>
      <c r="G237" s="15"/>
      <c r="H237" s="15"/>
      <c r="I237" s="15"/>
      <c r="J237" s="15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4" s="8" customFormat="1" ht="12" customHeight="1" x14ac:dyDescent="0.2">
      <c r="A238" s="23" t="s">
        <v>468</v>
      </c>
      <c r="B238" s="37" t="s">
        <v>467</v>
      </c>
      <c r="C238" s="35">
        <f t="shared" ref="C238:O238" si="89">C239+C250+C251+C254+C259+C263+C266+C267+C268+C269+C270+C271+C272+C273+C274+C275+C276+C277+C278+C279+C280+C283+C284+C285</f>
        <v>2883</v>
      </c>
      <c r="D238" s="256">
        <f t="shared" si="89"/>
        <v>0</v>
      </c>
      <c r="E238" s="256">
        <f t="shared" si="89"/>
        <v>2883</v>
      </c>
      <c r="F238" s="256">
        <f t="shared" si="89"/>
        <v>2883</v>
      </c>
      <c r="G238" s="256">
        <f t="shared" si="89"/>
        <v>889</v>
      </c>
      <c r="H238" s="256">
        <f t="shared" si="89"/>
        <v>863</v>
      </c>
      <c r="I238" s="256">
        <f t="shared" si="89"/>
        <v>634</v>
      </c>
      <c r="J238" s="256">
        <f t="shared" si="89"/>
        <v>497</v>
      </c>
      <c r="K238" s="35">
        <f t="shared" si="89"/>
        <v>0</v>
      </c>
      <c r="L238" s="35">
        <f t="shared" si="89"/>
        <v>3235</v>
      </c>
      <c r="M238" s="35">
        <f t="shared" si="89"/>
        <v>3240</v>
      </c>
      <c r="N238" s="35">
        <f t="shared" si="89"/>
        <v>3245</v>
      </c>
      <c r="O238" s="413">
        <f t="shared" si="89"/>
        <v>17</v>
      </c>
      <c r="P238" s="417"/>
      <c r="Q238" s="245"/>
      <c r="R238" s="245"/>
      <c r="S238" s="259"/>
      <c r="T238" s="237"/>
      <c r="U238" s="489">
        <f>G238+H238</f>
        <v>1752</v>
      </c>
    </row>
    <row r="239" spans="1:24" s="18" customFormat="1" x14ac:dyDescent="0.2">
      <c r="A239" s="34" t="s">
        <v>466</v>
      </c>
      <c r="B239" s="43" t="s">
        <v>465</v>
      </c>
      <c r="C239" s="42">
        <f t="shared" ref="C239:N239" si="90">C240+C241+C242+C243+C244+C245+C246+C247+C248+C249</f>
        <v>1219</v>
      </c>
      <c r="D239" s="141">
        <f t="shared" si="90"/>
        <v>0</v>
      </c>
      <c r="E239" s="141">
        <f t="shared" si="90"/>
        <v>1219</v>
      </c>
      <c r="F239" s="141">
        <f t="shared" si="90"/>
        <v>1219</v>
      </c>
      <c r="G239" s="141">
        <f t="shared" si="90"/>
        <v>415</v>
      </c>
      <c r="H239" s="141">
        <f t="shared" si="90"/>
        <v>412</v>
      </c>
      <c r="I239" s="141">
        <f t="shared" si="90"/>
        <v>307</v>
      </c>
      <c r="J239" s="141">
        <f t="shared" si="90"/>
        <v>85</v>
      </c>
      <c r="K239" s="20">
        <f t="shared" si="90"/>
        <v>0</v>
      </c>
      <c r="L239" s="42">
        <f t="shared" si="90"/>
        <v>3235</v>
      </c>
      <c r="M239" s="42">
        <f t="shared" si="90"/>
        <v>3240</v>
      </c>
      <c r="N239" s="42">
        <f t="shared" si="90"/>
        <v>3245</v>
      </c>
      <c r="O239" s="19"/>
      <c r="P239" s="417"/>
      <c r="Q239" s="245"/>
      <c r="R239" s="264"/>
      <c r="S239" s="265"/>
      <c r="T239" s="238"/>
      <c r="U239" s="489">
        <f t="shared" ref="U239:U245" si="91">G239+H239</f>
        <v>827</v>
      </c>
    </row>
    <row r="240" spans="1:24" s="31" customFormat="1" x14ac:dyDescent="0.2">
      <c r="A240" s="51" t="s">
        <v>464</v>
      </c>
      <c r="B240" s="50" t="s">
        <v>463</v>
      </c>
      <c r="C240" s="48">
        <v>30</v>
      </c>
      <c r="D240" s="256"/>
      <c r="E240" s="137">
        <f t="shared" ref="E240:E250" si="92">C240+D240</f>
        <v>30</v>
      </c>
      <c r="F240" s="137">
        <f t="shared" ref="F240:F250" si="93">G240+H240+I240+J240</f>
        <v>30</v>
      </c>
      <c r="G240" s="137">
        <v>8</v>
      </c>
      <c r="H240" s="137">
        <v>8</v>
      </c>
      <c r="I240" s="137">
        <v>6</v>
      </c>
      <c r="J240" s="137">
        <v>8</v>
      </c>
      <c r="K240" s="28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si="91"/>
        <v>16</v>
      </c>
      <c r="V240" s="31" t="s">
        <v>958</v>
      </c>
    </row>
    <row r="241" spans="1:27" s="31" customFormat="1" x14ac:dyDescent="0.2">
      <c r="A241" s="135" t="s">
        <v>462</v>
      </c>
      <c r="B241" s="136" t="s">
        <v>461</v>
      </c>
      <c r="C241" s="137">
        <v>20</v>
      </c>
      <c r="D241" s="256"/>
      <c r="E241" s="137">
        <f t="shared" si="92"/>
        <v>20</v>
      </c>
      <c r="F241" s="137">
        <f t="shared" si="93"/>
        <v>20</v>
      </c>
      <c r="G241" s="137">
        <v>5</v>
      </c>
      <c r="H241" s="137">
        <v>5</v>
      </c>
      <c r="I241" s="137">
        <v>5</v>
      </c>
      <c r="J241" s="137">
        <v>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</row>
    <row r="242" spans="1:27" s="31" customFormat="1" x14ac:dyDescent="0.2">
      <c r="A242" s="135" t="s">
        <v>460</v>
      </c>
      <c r="B242" s="136" t="s">
        <v>459</v>
      </c>
      <c r="C242" s="137">
        <v>350</v>
      </c>
      <c r="D242" s="269"/>
      <c r="E242" s="137">
        <f t="shared" si="92"/>
        <v>350</v>
      </c>
      <c r="F242" s="137">
        <f t="shared" si="93"/>
        <v>350</v>
      </c>
      <c r="G242" s="137">
        <v>150</v>
      </c>
      <c r="H242" s="137">
        <v>150</v>
      </c>
      <c r="I242" s="137">
        <v>50</v>
      </c>
      <c r="J242" s="137">
        <v>0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</row>
    <row r="243" spans="1:27" s="31" customFormat="1" x14ac:dyDescent="0.2">
      <c r="A243" s="135" t="s">
        <v>458</v>
      </c>
      <c r="B243" s="136" t="s">
        <v>457</v>
      </c>
      <c r="C243" s="137">
        <v>80</v>
      </c>
      <c r="D243" s="269"/>
      <c r="E243" s="137">
        <f t="shared" si="92"/>
        <v>80</v>
      </c>
      <c r="F243" s="137">
        <f t="shared" si="93"/>
        <v>80</v>
      </c>
      <c r="G243" s="137">
        <v>20</v>
      </c>
      <c r="H243" s="137">
        <v>20</v>
      </c>
      <c r="I243" s="137">
        <v>20</v>
      </c>
      <c r="J243" s="137">
        <v>20</v>
      </c>
      <c r="K243" s="28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</row>
    <row r="244" spans="1:27" s="31" customFormat="1" x14ac:dyDescent="0.2">
      <c r="A244" s="135" t="s">
        <v>456</v>
      </c>
      <c r="B244" s="136" t="s">
        <v>455</v>
      </c>
      <c r="C244" s="137">
        <v>60</v>
      </c>
      <c r="D244" s="269"/>
      <c r="E244" s="137">
        <f t="shared" si="92"/>
        <v>60</v>
      </c>
      <c r="F244" s="137">
        <f t="shared" si="93"/>
        <v>60</v>
      </c>
      <c r="G244" s="137">
        <v>15</v>
      </c>
      <c r="H244" s="137">
        <v>15</v>
      </c>
      <c r="I244" s="137">
        <v>15</v>
      </c>
      <c r="J244" s="137">
        <v>15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</row>
    <row r="245" spans="1:27" s="31" customFormat="1" x14ac:dyDescent="0.2">
      <c r="A245" s="135" t="s">
        <v>454</v>
      </c>
      <c r="B245" s="136" t="s">
        <v>453</v>
      </c>
      <c r="C245" s="137">
        <v>10</v>
      </c>
      <c r="D245" s="231"/>
      <c r="E245" s="137">
        <f t="shared" si="92"/>
        <v>10</v>
      </c>
      <c r="F245" s="137">
        <f t="shared" si="93"/>
        <v>10</v>
      </c>
      <c r="G245" s="137">
        <v>6</v>
      </c>
      <c r="H245" s="137">
        <v>2</v>
      </c>
      <c r="I245" s="137">
        <v>0</v>
      </c>
      <c r="J245" s="137">
        <v>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</row>
    <row r="246" spans="1:27" s="31" customFormat="1" hidden="1" x14ac:dyDescent="0.2">
      <c r="A246" s="30" t="s">
        <v>452</v>
      </c>
      <c r="B246" s="29" t="s">
        <v>451</v>
      </c>
      <c r="C246" s="28"/>
      <c r="D246" s="28"/>
      <c r="E246" s="28">
        <f t="shared" si="92"/>
        <v>0</v>
      </c>
      <c r="F246" s="28">
        <f t="shared" si="93"/>
        <v>0</v>
      </c>
      <c r="G246" s="28"/>
      <c r="H246" s="28"/>
      <c r="I246" s="28"/>
      <c r="J246" s="28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7" s="31" customFormat="1" x14ac:dyDescent="0.2">
      <c r="A247" s="135" t="s">
        <v>450</v>
      </c>
      <c r="B247" s="136" t="s">
        <v>449</v>
      </c>
      <c r="C247" s="137">
        <v>12</v>
      </c>
      <c r="D247" s="231"/>
      <c r="E247" s="137">
        <f t="shared" si="92"/>
        <v>12</v>
      </c>
      <c r="F247" s="137">
        <f t="shared" si="93"/>
        <v>12</v>
      </c>
      <c r="G247" s="137">
        <v>3</v>
      </c>
      <c r="H247" s="137">
        <v>4</v>
      </c>
      <c r="I247" s="137">
        <v>3</v>
      </c>
      <c r="J247" s="137">
        <v>2</v>
      </c>
      <c r="K247" s="28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4">G247+H247</f>
        <v>7</v>
      </c>
    </row>
    <row r="248" spans="1:27" s="31" customFormat="1" x14ac:dyDescent="0.2">
      <c r="A248" s="135" t="s">
        <v>448</v>
      </c>
      <c r="B248" s="136" t="s">
        <v>447</v>
      </c>
      <c r="C248" s="137">
        <v>649</v>
      </c>
      <c r="D248" s="269"/>
      <c r="E248" s="137">
        <f t="shared" si="92"/>
        <v>649</v>
      </c>
      <c r="F248" s="137">
        <f t="shared" si="93"/>
        <v>649</v>
      </c>
      <c r="G248" s="137">
        <v>206</v>
      </c>
      <c r="H248" s="137">
        <v>206</v>
      </c>
      <c r="I248" s="137">
        <v>206</v>
      </c>
      <c r="J248" s="48">
        <v>31</v>
      </c>
      <c r="K248" s="28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5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4"/>
        <v>412</v>
      </c>
    </row>
    <row r="249" spans="1:27" s="31" customFormat="1" x14ac:dyDescent="0.2">
      <c r="A249" s="135" t="s">
        <v>446</v>
      </c>
      <c r="B249" s="136" t="s">
        <v>445</v>
      </c>
      <c r="C249" s="137">
        <v>8</v>
      </c>
      <c r="D249" s="137"/>
      <c r="E249" s="137">
        <f t="shared" si="92"/>
        <v>8</v>
      </c>
      <c r="F249" s="137">
        <f t="shared" si="93"/>
        <v>8</v>
      </c>
      <c r="G249" s="137">
        <v>2</v>
      </c>
      <c r="H249" s="137">
        <v>2</v>
      </c>
      <c r="I249" s="137">
        <v>2</v>
      </c>
      <c r="J249" s="137">
        <v>2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4"/>
        <v>4</v>
      </c>
    </row>
    <row r="250" spans="1:27" s="44" customFormat="1" x14ac:dyDescent="0.2">
      <c r="A250" s="139" t="s">
        <v>444</v>
      </c>
      <c r="B250" s="140" t="s">
        <v>443</v>
      </c>
      <c r="C250" s="141">
        <v>50</v>
      </c>
      <c r="D250" s="141"/>
      <c r="E250" s="141">
        <f t="shared" si="92"/>
        <v>50</v>
      </c>
      <c r="F250" s="141">
        <f t="shared" si="93"/>
        <v>50</v>
      </c>
      <c r="G250" s="141">
        <v>20</v>
      </c>
      <c r="H250" s="141">
        <v>30</v>
      </c>
      <c r="I250" s="141">
        <v>0</v>
      </c>
      <c r="J250" s="141">
        <v>0</v>
      </c>
      <c r="K250" s="2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4"/>
        <v>50</v>
      </c>
    </row>
    <row r="251" spans="1:27" s="44" customFormat="1" x14ac:dyDescent="0.2">
      <c r="A251" s="139" t="s">
        <v>442</v>
      </c>
      <c r="B251" s="140" t="s">
        <v>441</v>
      </c>
      <c r="C251" s="141">
        <f t="shared" ref="C251:N251" si="96">C252+C253</f>
        <v>160</v>
      </c>
      <c r="D251" s="141">
        <f t="shared" si="96"/>
        <v>0</v>
      </c>
      <c r="E251" s="141">
        <f t="shared" si="96"/>
        <v>160</v>
      </c>
      <c r="F251" s="141">
        <f t="shared" si="96"/>
        <v>160</v>
      </c>
      <c r="G251" s="141">
        <f t="shared" si="96"/>
        <v>40</v>
      </c>
      <c r="H251" s="141">
        <f t="shared" si="96"/>
        <v>40</v>
      </c>
      <c r="I251" s="141">
        <f t="shared" si="96"/>
        <v>40</v>
      </c>
      <c r="J251" s="141">
        <f t="shared" si="96"/>
        <v>40</v>
      </c>
      <c r="K251" s="24">
        <f t="shared" si="96"/>
        <v>0</v>
      </c>
      <c r="L251" s="42">
        <f t="shared" si="96"/>
        <v>0</v>
      </c>
      <c r="M251" s="42">
        <f t="shared" si="96"/>
        <v>0</v>
      </c>
      <c r="N251" s="42">
        <f t="shared" si="96"/>
        <v>0</v>
      </c>
      <c r="O251" s="45"/>
      <c r="P251" s="417"/>
      <c r="Q251" s="245"/>
      <c r="R251" s="238"/>
      <c r="S251" s="238"/>
      <c r="T251" s="238"/>
      <c r="U251" s="489">
        <f t="shared" si="94"/>
        <v>80</v>
      </c>
    </row>
    <row r="252" spans="1:27" s="31" customFormat="1" x14ac:dyDescent="0.2">
      <c r="A252" s="135" t="s">
        <v>440</v>
      </c>
      <c r="B252" s="136" t="s">
        <v>439</v>
      </c>
      <c r="C252" s="137">
        <v>160</v>
      </c>
      <c r="D252" s="269"/>
      <c r="E252" s="137">
        <f>C252+D252</f>
        <v>160</v>
      </c>
      <c r="F252" s="137">
        <f>G252+H252+I252+J252</f>
        <v>160</v>
      </c>
      <c r="G252" s="137">
        <v>40</v>
      </c>
      <c r="H252" s="137">
        <v>40</v>
      </c>
      <c r="I252" s="137">
        <v>40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4"/>
        <v>80</v>
      </c>
    </row>
    <row r="253" spans="1:27" s="31" customFormat="1" hidden="1" x14ac:dyDescent="0.2">
      <c r="A253" s="30" t="s">
        <v>438</v>
      </c>
      <c r="B253" s="29" t="s">
        <v>437</v>
      </c>
      <c r="C253" s="28"/>
      <c r="D253" s="28"/>
      <c r="E253" s="28">
        <f>C253+D253</f>
        <v>0</v>
      </c>
      <c r="F253" s="28">
        <f>G253+H253+I253+J253</f>
        <v>0</v>
      </c>
      <c r="G253" s="28"/>
      <c r="H253" s="28"/>
      <c r="I253" s="28"/>
      <c r="J253" s="28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7" s="44" customFormat="1" x14ac:dyDescent="0.2">
      <c r="A254" s="139" t="s">
        <v>436</v>
      </c>
      <c r="B254" s="140" t="s">
        <v>435</v>
      </c>
      <c r="C254" s="141">
        <f t="shared" ref="C254:N254" si="97">C255+C256+C257+C258</f>
        <v>1170</v>
      </c>
      <c r="D254" s="141">
        <f t="shared" si="97"/>
        <v>0</v>
      </c>
      <c r="E254" s="141">
        <f t="shared" si="97"/>
        <v>1170</v>
      </c>
      <c r="F254" s="141">
        <f t="shared" si="97"/>
        <v>1170</v>
      </c>
      <c r="G254" s="141">
        <f t="shared" si="97"/>
        <v>325</v>
      </c>
      <c r="H254" s="141">
        <f t="shared" si="97"/>
        <v>305</v>
      </c>
      <c r="I254" s="141">
        <f t="shared" si="97"/>
        <v>225</v>
      </c>
      <c r="J254" s="141">
        <f t="shared" si="97"/>
        <v>315</v>
      </c>
      <c r="K254" s="24">
        <f t="shared" si="97"/>
        <v>0</v>
      </c>
      <c r="L254" s="42">
        <f t="shared" si="97"/>
        <v>0</v>
      </c>
      <c r="M254" s="42">
        <f t="shared" si="97"/>
        <v>0</v>
      </c>
      <c r="N254" s="42">
        <f t="shared" si="97"/>
        <v>0</v>
      </c>
      <c r="O254" s="45"/>
      <c r="P254" s="417"/>
      <c r="Q254" s="245"/>
      <c r="R254" s="259"/>
      <c r="S254" s="259"/>
      <c r="T254" s="238"/>
      <c r="U254" s="502">
        <f>G254+H254</f>
        <v>630</v>
      </c>
    </row>
    <row r="255" spans="1:27" s="31" customFormat="1" x14ac:dyDescent="0.2">
      <c r="A255" s="135" t="s">
        <v>434</v>
      </c>
      <c r="B255" s="136" t="s">
        <v>433</v>
      </c>
      <c r="C255" s="137">
        <v>300</v>
      </c>
      <c r="D255" s="260"/>
      <c r="E255" s="137">
        <f>C255+D255</f>
        <v>300</v>
      </c>
      <c r="F255" s="137">
        <f>G255+H255+I255+J255</f>
        <v>300</v>
      </c>
      <c r="G255" s="137">
        <v>80</v>
      </c>
      <c r="H255" s="137">
        <v>80</v>
      </c>
      <c r="I255" s="137">
        <v>100</v>
      </c>
      <c r="J255" s="137">
        <v>40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</row>
    <row r="256" spans="1:27" s="31" customFormat="1" x14ac:dyDescent="0.2">
      <c r="A256" s="135" t="s">
        <v>432</v>
      </c>
      <c r="B256" s="136" t="s">
        <v>431</v>
      </c>
      <c r="C256" s="137">
        <v>350</v>
      </c>
      <c r="D256" s="260"/>
      <c r="E256" s="137">
        <f>C256+D256</f>
        <v>350</v>
      </c>
      <c r="F256" s="137">
        <f>G256+H256+I256+J256</f>
        <v>350</v>
      </c>
      <c r="G256" s="137">
        <v>100</v>
      </c>
      <c r="H256" s="137">
        <v>100</v>
      </c>
      <c r="I256" s="137">
        <v>0</v>
      </c>
      <c r="J256" s="137">
        <v>150</v>
      </c>
      <c r="K256" s="28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8">G256+H256</f>
        <v>200</v>
      </c>
      <c r="Z256" s="31" t="s">
        <v>1009</v>
      </c>
      <c r="AA256" s="31" t="s">
        <v>1010</v>
      </c>
    </row>
    <row r="257" spans="1:27" s="31" customFormat="1" x14ac:dyDescent="0.2">
      <c r="A257" s="135" t="s">
        <v>430</v>
      </c>
      <c r="B257" s="136" t="s">
        <v>429</v>
      </c>
      <c r="C257" s="137">
        <v>500</v>
      </c>
      <c r="D257" s="260"/>
      <c r="E257" s="137">
        <f>C257+D257</f>
        <v>500</v>
      </c>
      <c r="F257" s="137">
        <f>G257+H257+I257+J257</f>
        <v>500</v>
      </c>
      <c r="G257" s="137">
        <v>140</v>
      </c>
      <c r="H257" s="137">
        <v>120</v>
      </c>
      <c r="I257" s="134">
        <v>120</v>
      </c>
      <c r="J257" s="134">
        <v>120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8"/>
        <v>260</v>
      </c>
      <c r="Z257" s="31">
        <v>120</v>
      </c>
      <c r="AA257" s="31">
        <v>-120</v>
      </c>
    </row>
    <row r="258" spans="1:27" s="31" customFormat="1" x14ac:dyDescent="0.2">
      <c r="A258" s="135" t="s">
        <v>428</v>
      </c>
      <c r="B258" s="136" t="s">
        <v>427</v>
      </c>
      <c r="C258" s="137">
        <v>20</v>
      </c>
      <c r="D258" s="260"/>
      <c r="E258" s="137">
        <f>C258+D258</f>
        <v>20</v>
      </c>
      <c r="F258" s="137">
        <f>G258+H258+I258+J258</f>
        <v>20</v>
      </c>
      <c r="G258" s="137">
        <v>5</v>
      </c>
      <c r="H258" s="137">
        <v>5</v>
      </c>
      <c r="I258" s="256">
        <v>5</v>
      </c>
      <c r="J258" s="256">
        <v>5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8"/>
        <v>10</v>
      </c>
    </row>
    <row r="259" spans="1:27" s="44" customFormat="1" x14ac:dyDescent="0.2">
      <c r="A259" s="139" t="s">
        <v>426</v>
      </c>
      <c r="B259" s="140" t="s">
        <v>425</v>
      </c>
      <c r="C259" s="141">
        <f t="shared" ref="C259:N259" si="99">C260+C261+C262</f>
        <v>135</v>
      </c>
      <c r="D259" s="141">
        <f t="shared" si="99"/>
        <v>0</v>
      </c>
      <c r="E259" s="141">
        <f t="shared" si="99"/>
        <v>135</v>
      </c>
      <c r="F259" s="141">
        <f t="shared" si="99"/>
        <v>135</v>
      </c>
      <c r="G259" s="141">
        <f t="shared" si="99"/>
        <v>40</v>
      </c>
      <c r="H259" s="141">
        <f t="shared" si="99"/>
        <v>40</v>
      </c>
      <c r="I259" s="141">
        <f t="shared" si="99"/>
        <v>30</v>
      </c>
      <c r="J259" s="141">
        <f t="shared" si="99"/>
        <v>25</v>
      </c>
      <c r="K259" s="24">
        <f t="shared" si="99"/>
        <v>0</v>
      </c>
      <c r="L259" s="42">
        <f t="shared" si="99"/>
        <v>0</v>
      </c>
      <c r="M259" s="42">
        <f t="shared" si="99"/>
        <v>0</v>
      </c>
      <c r="N259" s="42">
        <f t="shared" si="99"/>
        <v>0</v>
      </c>
      <c r="O259" s="45"/>
      <c r="P259" s="417"/>
      <c r="Q259" s="245"/>
      <c r="R259" s="238"/>
      <c r="S259" s="238"/>
      <c r="T259" s="238"/>
      <c r="U259" s="503">
        <f t="shared" si="98"/>
        <v>80</v>
      </c>
    </row>
    <row r="260" spans="1:27" s="31" customFormat="1" x14ac:dyDescent="0.2">
      <c r="A260" s="135" t="s">
        <v>424</v>
      </c>
      <c r="B260" s="136" t="s">
        <v>423</v>
      </c>
      <c r="C260" s="137">
        <v>15</v>
      </c>
      <c r="D260" s="137"/>
      <c r="E260" s="137">
        <f>C260+D260</f>
        <v>15</v>
      </c>
      <c r="F260" s="137">
        <f>G260+H260+I260+J260</f>
        <v>15</v>
      </c>
      <c r="G260" s="137">
        <v>5</v>
      </c>
      <c r="H260" s="137">
        <v>5</v>
      </c>
      <c r="I260" s="137">
        <v>5</v>
      </c>
      <c r="J260" s="137">
        <v>0</v>
      </c>
      <c r="K260" s="28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8"/>
        <v>10</v>
      </c>
    </row>
    <row r="261" spans="1:27" s="31" customFormat="1" x14ac:dyDescent="0.2">
      <c r="A261" s="51" t="s">
        <v>422</v>
      </c>
      <c r="B261" s="50" t="s">
        <v>421</v>
      </c>
      <c r="C261" s="48">
        <v>20</v>
      </c>
      <c r="D261" s="48"/>
      <c r="E261" s="48">
        <f>C261+D261</f>
        <v>20</v>
      </c>
      <c r="F261" s="48">
        <f>G261+H261+I261+J261</f>
        <v>20</v>
      </c>
      <c r="G261" s="49">
        <v>10</v>
      </c>
      <c r="H261" s="49">
        <v>10</v>
      </c>
      <c r="I261" s="48">
        <v>0</v>
      </c>
      <c r="J261" s="137">
        <v>0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8"/>
        <v>20</v>
      </c>
    </row>
    <row r="262" spans="1:27" s="31" customFormat="1" x14ac:dyDescent="0.2">
      <c r="A262" s="30" t="s">
        <v>420</v>
      </c>
      <c r="B262" s="29" t="s">
        <v>419</v>
      </c>
      <c r="C262" s="48">
        <v>100</v>
      </c>
      <c r="D262" s="48"/>
      <c r="E262" s="48">
        <f>C262+D262</f>
        <v>100</v>
      </c>
      <c r="F262" s="48">
        <f>G262+H262+I262+J262</f>
        <v>100</v>
      </c>
      <c r="G262" s="49">
        <v>25</v>
      </c>
      <c r="H262" s="48">
        <v>25</v>
      </c>
      <c r="I262" s="48">
        <v>25</v>
      </c>
      <c r="J262" s="137">
        <v>25</v>
      </c>
      <c r="K262" s="28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8"/>
        <v>50</v>
      </c>
    </row>
    <row r="263" spans="1:27" s="44" customFormat="1" x14ac:dyDescent="0.2">
      <c r="A263" s="139" t="s">
        <v>418</v>
      </c>
      <c r="B263" s="140" t="s">
        <v>417</v>
      </c>
      <c r="C263" s="141">
        <f t="shared" ref="C263:N263" si="100">C264+C265</f>
        <v>8</v>
      </c>
      <c r="D263" s="141">
        <f t="shared" si="100"/>
        <v>0</v>
      </c>
      <c r="E263" s="141">
        <f t="shared" si="100"/>
        <v>8</v>
      </c>
      <c r="F263" s="141">
        <f t="shared" si="100"/>
        <v>8</v>
      </c>
      <c r="G263" s="141">
        <f t="shared" si="100"/>
        <v>2</v>
      </c>
      <c r="H263" s="141">
        <f t="shared" si="100"/>
        <v>2</v>
      </c>
      <c r="I263" s="141">
        <f t="shared" si="100"/>
        <v>2</v>
      </c>
      <c r="J263" s="141">
        <f t="shared" si="100"/>
        <v>2</v>
      </c>
      <c r="K263" s="24">
        <f t="shared" si="100"/>
        <v>0</v>
      </c>
      <c r="L263" s="42">
        <f t="shared" si="100"/>
        <v>0</v>
      </c>
      <c r="M263" s="42">
        <f t="shared" si="100"/>
        <v>0</v>
      </c>
      <c r="N263" s="42">
        <f t="shared" si="100"/>
        <v>0</v>
      </c>
      <c r="O263" s="45"/>
      <c r="P263" s="417"/>
      <c r="Q263" s="245"/>
      <c r="R263" s="238"/>
      <c r="S263" s="238"/>
      <c r="T263" s="238"/>
      <c r="U263" s="503">
        <f t="shared" si="98"/>
        <v>4</v>
      </c>
    </row>
    <row r="264" spans="1:27" s="31" customFormat="1" x14ac:dyDescent="0.2">
      <c r="A264" s="135" t="s">
        <v>416</v>
      </c>
      <c r="B264" s="136" t="s">
        <v>415</v>
      </c>
      <c r="C264" s="137">
        <v>8</v>
      </c>
      <c r="D264" s="137"/>
      <c r="E264" s="137">
        <f t="shared" ref="E264:E279" si="101">C264+D264</f>
        <v>8</v>
      </c>
      <c r="F264" s="137">
        <f t="shared" ref="F264:F279" si="102">G264+H264+I264+J264</f>
        <v>8</v>
      </c>
      <c r="G264" s="137">
        <v>2</v>
      </c>
      <c r="H264" s="137">
        <v>2</v>
      </c>
      <c r="I264" s="137">
        <v>2</v>
      </c>
      <c r="J264" s="137">
        <v>2</v>
      </c>
      <c r="K264" s="28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8"/>
        <v>4</v>
      </c>
    </row>
    <row r="265" spans="1:27" s="31" customFormat="1" hidden="1" x14ac:dyDescent="0.2">
      <c r="A265" s="30" t="s">
        <v>414</v>
      </c>
      <c r="B265" s="29" t="s">
        <v>413</v>
      </c>
      <c r="C265" s="28"/>
      <c r="D265" s="28"/>
      <c r="E265" s="28">
        <f t="shared" si="101"/>
        <v>0</v>
      </c>
      <c r="F265" s="28">
        <f t="shared" si="102"/>
        <v>0</v>
      </c>
      <c r="G265" s="28"/>
      <c r="H265" s="28"/>
      <c r="I265" s="28"/>
      <c r="J265" s="28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7" s="44" customFormat="1" x14ac:dyDescent="0.2">
      <c r="A266" s="139" t="s">
        <v>412</v>
      </c>
      <c r="B266" s="140" t="s">
        <v>411</v>
      </c>
      <c r="C266" s="141">
        <v>30</v>
      </c>
      <c r="D266" s="232"/>
      <c r="E266" s="141">
        <f t="shared" si="101"/>
        <v>30</v>
      </c>
      <c r="F266" s="141">
        <f t="shared" si="102"/>
        <v>30</v>
      </c>
      <c r="G266" s="141">
        <v>10</v>
      </c>
      <c r="H266" s="141">
        <v>0</v>
      </c>
      <c r="I266" s="141">
        <v>10</v>
      </c>
      <c r="J266" s="141">
        <v>10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</row>
    <row r="267" spans="1:27" s="44" customFormat="1" hidden="1" x14ac:dyDescent="0.2">
      <c r="A267" s="27" t="s">
        <v>410</v>
      </c>
      <c r="B267" s="26" t="s">
        <v>409</v>
      </c>
      <c r="C267" s="24"/>
      <c r="D267" s="24"/>
      <c r="E267" s="24">
        <f t="shared" si="101"/>
        <v>0</v>
      </c>
      <c r="F267" s="24">
        <f t="shared" si="102"/>
        <v>0</v>
      </c>
      <c r="G267" s="24"/>
      <c r="H267" s="24"/>
      <c r="I267" s="24"/>
      <c r="J267" s="2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7" s="44" customFormat="1" x14ac:dyDescent="0.2">
      <c r="A268" s="139" t="s">
        <v>408</v>
      </c>
      <c r="B268" s="140" t="s">
        <v>407</v>
      </c>
      <c r="C268" s="141">
        <v>2</v>
      </c>
      <c r="D268" s="141"/>
      <c r="E268" s="141">
        <f t="shared" si="101"/>
        <v>2</v>
      </c>
      <c r="F268" s="141">
        <f t="shared" si="102"/>
        <v>2</v>
      </c>
      <c r="G268" s="141">
        <v>1</v>
      </c>
      <c r="H268" s="141">
        <v>0</v>
      </c>
      <c r="I268" s="141">
        <v>0</v>
      </c>
      <c r="J268" s="141">
        <v>1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</row>
    <row r="269" spans="1:27" s="44" customFormat="1" x14ac:dyDescent="0.2">
      <c r="A269" s="139" t="s">
        <v>406</v>
      </c>
      <c r="B269" s="140" t="s">
        <v>405</v>
      </c>
      <c r="C269" s="141">
        <v>5</v>
      </c>
      <c r="D269" s="232"/>
      <c r="E269" s="141">
        <f t="shared" si="101"/>
        <v>5</v>
      </c>
      <c r="F269" s="141">
        <f t="shared" si="102"/>
        <v>5</v>
      </c>
      <c r="G269" s="141">
        <v>5</v>
      </c>
      <c r="H269" s="141">
        <v>0</v>
      </c>
      <c r="I269" s="141">
        <v>0</v>
      </c>
      <c r="J269" s="141">
        <v>0</v>
      </c>
      <c r="K269" s="2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3">G269+H269</f>
        <v>5</v>
      </c>
    </row>
    <row r="270" spans="1:27" s="44" customFormat="1" x14ac:dyDescent="0.2">
      <c r="A270" s="139" t="s">
        <v>404</v>
      </c>
      <c r="B270" s="140" t="s">
        <v>403</v>
      </c>
      <c r="C270" s="141">
        <v>35</v>
      </c>
      <c r="D270" s="232"/>
      <c r="E270" s="141">
        <f t="shared" si="101"/>
        <v>35</v>
      </c>
      <c r="F270" s="141">
        <f t="shared" si="102"/>
        <v>35</v>
      </c>
      <c r="G270" s="141">
        <v>5</v>
      </c>
      <c r="H270" s="141">
        <v>20</v>
      </c>
      <c r="I270" s="141">
        <v>5</v>
      </c>
      <c r="J270" s="141">
        <v>5</v>
      </c>
      <c r="K270" s="2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3"/>
        <v>25</v>
      </c>
    </row>
    <row r="271" spans="1:27" s="44" customFormat="1" x14ac:dyDescent="0.2">
      <c r="A271" s="139" t="s">
        <v>402</v>
      </c>
      <c r="B271" s="140" t="s">
        <v>401</v>
      </c>
      <c r="C271" s="141">
        <v>25</v>
      </c>
      <c r="D271" s="141"/>
      <c r="E271" s="141">
        <f t="shared" si="101"/>
        <v>25</v>
      </c>
      <c r="F271" s="141">
        <f t="shared" si="102"/>
        <v>25</v>
      </c>
      <c r="G271" s="141">
        <v>10</v>
      </c>
      <c r="H271" s="141">
        <v>5</v>
      </c>
      <c r="I271" s="141">
        <v>5</v>
      </c>
      <c r="J271" s="141">
        <v>5</v>
      </c>
      <c r="K271" s="2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3"/>
        <v>15</v>
      </c>
    </row>
    <row r="272" spans="1:27" s="44" customFormat="1" hidden="1" x14ac:dyDescent="0.2">
      <c r="A272" s="27" t="s">
        <v>400</v>
      </c>
      <c r="B272" s="26" t="s">
        <v>399</v>
      </c>
      <c r="C272" s="24"/>
      <c r="D272" s="24"/>
      <c r="E272" s="24">
        <f t="shared" si="101"/>
        <v>0</v>
      </c>
      <c r="F272" s="24">
        <f t="shared" si="102"/>
        <v>0</v>
      </c>
      <c r="G272" s="24"/>
      <c r="H272" s="24"/>
      <c r="I272" s="24"/>
      <c r="J272" s="24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1" s="18" customFormat="1" hidden="1" x14ac:dyDescent="0.2">
      <c r="A273" s="22" t="s">
        <v>398</v>
      </c>
      <c r="B273" s="21" t="s">
        <v>397</v>
      </c>
      <c r="C273" s="20"/>
      <c r="D273" s="20"/>
      <c r="E273" s="20">
        <f t="shared" si="101"/>
        <v>0</v>
      </c>
      <c r="F273" s="20">
        <f t="shared" si="102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1" s="18" customFormat="1" hidden="1" x14ac:dyDescent="0.2">
      <c r="A274" s="22" t="s">
        <v>396</v>
      </c>
      <c r="B274" s="21" t="s">
        <v>395</v>
      </c>
      <c r="C274" s="20"/>
      <c r="D274" s="20"/>
      <c r="E274" s="20">
        <f t="shared" si="101"/>
        <v>0</v>
      </c>
      <c r="F274" s="20">
        <f t="shared" si="102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1" s="18" customFormat="1" ht="25.5" hidden="1" x14ac:dyDescent="0.2">
      <c r="A275" s="22" t="s">
        <v>394</v>
      </c>
      <c r="B275" s="21" t="s">
        <v>393</v>
      </c>
      <c r="C275" s="20"/>
      <c r="D275" s="20"/>
      <c r="E275" s="20">
        <f t="shared" si="101"/>
        <v>0</v>
      </c>
      <c r="F275" s="20">
        <f t="shared" si="102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1" s="18" customFormat="1" hidden="1" x14ac:dyDescent="0.2">
      <c r="A276" s="22" t="s">
        <v>392</v>
      </c>
      <c r="B276" s="21" t="s">
        <v>391</v>
      </c>
      <c r="C276" s="20"/>
      <c r="D276" s="20"/>
      <c r="E276" s="20">
        <f t="shared" si="101"/>
        <v>0</v>
      </c>
      <c r="F276" s="20">
        <f t="shared" si="102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1" s="18" customFormat="1" hidden="1" x14ac:dyDescent="0.2">
      <c r="A277" s="22" t="s">
        <v>390</v>
      </c>
      <c r="B277" s="21" t="s">
        <v>389</v>
      </c>
      <c r="C277" s="20"/>
      <c r="D277" s="20"/>
      <c r="E277" s="20">
        <f t="shared" si="101"/>
        <v>0</v>
      </c>
      <c r="F277" s="20">
        <f t="shared" si="102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1" s="18" customFormat="1" hidden="1" x14ac:dyDescent="0.2">
      <c r="A278" s="22" t="s">
        <v>388</v>
      </c>
      <c r="B278" s="21" t="s">
        <v>387</v>
      </c>
      <c r="C278" s="20"/>
      <c r="D278" s="20"/>
      <c r="E278" s="20">
        <f t="shared" si="101"/>
        <v>0</v>
      </c>
      <c r="F278" s="20">
        <f t="shared" si="102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1" s="18" customFormat="1" hidden="1" x14ac:dyDescent="0.2">
      <c r="A279" s="22" t="s">
        <v>386</v>
      </c>
      <c r="B279" s="21" t="s">
        <v>385</v>
      </c>
      <c r="C279" s="20"/>
      <c r="D279" s="20"/>
      <c r="E279" s="20">
        <f t="shared" si="101"/>
        <v>0</v>
      </c>
      <c r="F279" s="20">
        <f t="shared" si="102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1" s="18" customFormat="1" hidden="1" x14ac:dyDescent="0.2">
      <c r="A280" s="22" t="s">
        <v>384</v>
      </c>
      <c r="B280" s="21" t="s">
        <v>383</v>
      </c>
      <c r="C280" s="20">
        <f t="shared" ref="C280:N280" si="104">C281+C282</f>
        <v>0</v>
      </c>
      <c r="D280" s="20">
        <f t="shared" si="104"/>
        <v>0</v>
      </c>
      <c r="E280" s="20">
        <f t="shared" si="104"/>
        <v>0</v>
      </c>
      <c r="F280" s="20">
        <f t="shared" si="104"/>
        <v>0</v>
      </c>
      <c r="G280" s="20">
        <f t="shared" si="104"/>
        <v>0</v>
      </c>
      <c r="H280" s="20">
        <f t="shared" si="104"/>
        <v>0</v>
      </c>
      <c r="I280" s="20">
        <f t="shared" si="104"/>
        <v>0</v>
      </c>
      <c r="J280" s="20">
        <f t="shared" si="104"/>
        <v>0</v>
      </c>
      <c r="K280" s="20">
        <f t="shared" si="104"/>
        <v>0</v>
      </c>
      <c r="L280" s="20">
        <f t="shared" si="104"/>
        <v>0</v>
      </c>
      <c r="M280" s="20">
        <f t="shared" si="104"/>
        <v>0</v>
      </c>
      <c r="N280" s="20">
        <f t="shared" si="104"/>
        <v>0</v>
      </c>
      <c r="O280" s="19"/>
    </row>
    <row r="281" spans="1:21" hidden="1" x14ac:dyDescent="0.2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1" hidden="1" x14ac:dyDescent="0.2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1" s="18" customFormat="1" ht="25.5" hidden="1" x14ac:dyDescent="0.2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1" s="18" customFormat="1" hidden="1" x14ac:dyDescent="0.2">
      <c r="A284" s="22" t="s">
        <v>376</v>
      </c>
      <c r="B284" s="21" t="s">
        <v>375</v>
      </c>
      <c r="C284" s="20"/>
      <c r="D284" s="20"/>
      <c r="E284" s="15">
        <f>C284+D284</f>
        <v>0</v>
      </c>
      <c r="F284" s="15">
        <f>G284+H284+I284+J284</f>
        <v>0</v>
      </c>
      <c r="G284" s="20"/>
      <c r="H284" s="20"/>
      <c r="I284" s="20"/>
      <c r="J284" s="20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1" s="18" customFormat="1" x14ac:dyDescent="0.2">
      <c r="A285" s="139" t="s">
        <v>374</v>
      </c>
      <c r="B285" s="140" t="s">
        <v>373</v>
      </c>
      <c r="C285" s="141">
        <f t="shared" ref="C285:N285" si="105">C286+C287+C288+C289+C290+C291+C292+C293</f>
        <v>44</v>
      </c>
      <c r="D285" s="141">
        <f t="shared" si="105"/>
        <v>0</v>
      </c>
      <c r="E285" s="141">
        <f t="shared" si="105"/>
        <v>44</v>
      </c>
      <c r="F285" s="141">
        <f t="shared" si="105"/>
        <v>44</v>
      </c>
      <c r="G285" s="141">
        <f t="shared" si="105"/>
        <v>16</v>
      </c>
      <c r="H285" s="141">
        <f t="shared" si="105"/>
        <v>9</v>
      </c>
      <c r="I285" s="141">
        <f t="shared" si="105"/>
        <v>10</v>
      </c>
      <c r="J285" s="141">
        <f t="shared" si="105"/>
        <v>9</v>
      </c>
      <c r="K285" s="20">
        <f t="shared" si="105"/>
        <v>0</v>
      </c>
      <c r="L285" s="42">
        <f t="shared" si="105"/>
        <v>0</v>
      </c>
      <c r="M285" s="42">
        <f t="shared" si="105"/>
        <v>0</v>
      </c>
      <c r="N285" s="42">
        <f t="shared" si="105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</row>
    <row r="286" spans="1:21" x14ac:dyDescent="0.2">
      <c r="A286" s="135" t="s">
        <v>372</v>
      </c>
      <c r="B286" s="136" t="s">
        <v>371</v>
      </c>
      <c r="C286" s="137">
        <v>4</v>
      </c>
      <c r="D286" s="256"/>
      <c r="E286" s="137">
        <f t="shared" ref="E286:E293" si="106">C286+D286</f>
        <v>4</v>
      </c>
      <c r="F286" s="137">
        <f t="shared" ref="F286:F293" si="107">G286+H286+I286+J286</f>
        <v>4</v>
      </c>
      <c r="G286" s="137">
        <v>1</v>
      </c>
      <c r="H286" s="137">
        <v>1</v>
      </c>
      <c r="I286" s="137">
        <v>1</v>
      </c>
      <c r="J286" s="137">
        <v>1</v>
      </c>
      <c r="K286" s="15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</row>
    <row r="287" spans="1:21" hidden="1" x14ac:dyDescent="0.2">
      <c r="A287" s="17" t="s">
        <v>370</v>
      </c>
      <c r="B287" s="16" t="s">
        <v>369</v>
      </c>
      <c r="C287" s="15"/>
      <c r="D287" s="15"/>
      <c r="E287" s="15">
        <f t="shared" si="106"/>
        <v>0</v>
      </c>
      <c r="F287" s="15">
        <f t="shared" si="107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1" x14ac:dyDescent="0.2">
      <c r="A288" s="135" t="s">
        <v>368</v>
      </c>
      <c r="B288" s="136" t="s">
        <v>367</v>
      </c>
      <c r="C288" s="137">
        <v>25</v>
      </c>
      <c r="D288" s="256">
        <v>0</v>
      </c>
      <c r="E288" s="137">
        <f t="shared" si="106"/>
        <v>25</v>
      </c>
      <c r="F288" s="137">
        <f t="shared" si="107"/>
        <v>25</v>
      </c>
      <c r="G288" s="137">
        <v>10</v>
      </c>
      <c r="H288" s="137">
        <v>5</v>
      </c>
      <c r="I288" s="137">
        <v>5</v>
      </c>
      <c r="J288" s="137">
        <v>5</v>
      </c>
      <c r="K288" s="15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</row>
    <row r="289" spans="1:21" hidden="1" x14ac:dyDescent="0.2">
      <c r="A289" s="17" t="s">
        <v>366</v>
      </c>
      <c r="B289" s="16" t="s">
        <v>365</v>
      </c>
      <c r="C289" s="15"/>
      <c r="D289" s="15"/>
      <c r="E289" s="15">
        <f t="shared" si="106"/>
        <v>0</v>
      </c>
      <c r="F289" s="15">
        <f t="shared" si="107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1" hidden="1" x14ac:dyDescent="0.2">
      <c r="A290" s="17" t="s">
        <v>364</v>
      </c>
      <c r="B290" s="16" t="s">
        <v>363</v>
      </c>
      <c r="C290" s="15"/>
      <c r="D290" s="15"/>
      <c r="E290" s="15">
        <f t="shared" si="106"/>
        <v>0</v>
      </c>
      <c r="F290" s="15">
        <f t="shared" si="107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1" hidden="1" x14ac:dyDescent="0.2">
      <c r="A291" s="17" t="s">
        <v>362</v>
      </c>
      <c r="B291" s="16" t="s">
        <v>361</v>
      </c>
      <c r="C291" s="15"/>
      <c r="D291" s="15"/>
      <c r="E291" s="15">
        <f t="shared" si="106"/>
        <v>0</v>
      </c>
      <c r="F291" s="15">
        <f t="shared" si="107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1" hidden="1" x14ac:dyDescent="0.2">
      <c r="A292" s="17" t="s">
        <v>360</v>
      </c>
      <c r="B292" s="16" t="s">
        <v>359</v>
      </c>
      <c r="C292" s="15"/>
      <c r="D292" s="15"/>
      <c r="E292" s="15">
        <f t="shared" si="106"/>
        <v>0</v>
      </c>
      <c r="F292" s="15">
        <f t="shared" si="107"/>
        <v>0</v>
      </c>
      <c r="G292" s="15"/>
      <c r="H292" s="15"/>
      <c r="I292" s="15"/>
      <c r="J292" s="15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1" x14ac:dyDescent="0.2">
      <c r="A293" s="135" t="s">
        <v>358</v>
      </c>
      <c r="B293" s="136" t="s">
        <v>357</v>
      </c>
      <c r="C293" s="137">
        <v>15</v>
      </c>
      <c r="D293" s="137"/>
      <c r="E293" s="137">
        <f t="shared" si="106"/>
        <v>15</v>
      </c>
      <c r="F293" s="137">
        <f t="shared" si="107"/>
        <v>15</v>
      </c>
      <c r="G293" s="137">
        <v>5</v>
      </c>
      <c r="H293" s="137">
        <v>3</v>
      </c>
      <c r="I293" s="137">
        <v>4</v>
      </c>
      <c r="J293" s="137">
        <v>3</v>
      </c>
      <c r="K293" s="15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</row>
    <row r="294" spans="1:21" s="8" customFormat="1" hidden="1" x14ac:dyDescent="0.2">
      <c r="A294" s="14" t="s">
        <v>356</v>
      </c>
      <c r="B294" s="13">
        <v>30</v>
      </c>
      <c r="C294" s="11">
        <f t="shared" ref="C294:N294" si="108">C295+C298+C303</f>
        <v>0</v>
      </c>
      <c r="D294" s="11">
        <f t="shared" si="108"/>
        <v>0</v>
      </c>
      <c r="E294" s="11">
        <f t="shared" si="108"/>
        <v>0</v>
      </c>
      <c r="F294" s="11">
        <f t="shared" si="108"/>
        <v>0</v>
      </c>
      <c r="G294" s="11">
        <f t="shared" si="108"/>
        <v>0</v>
      </c>
      <c r="H294" s="11">
        <f t="shared" si="108"/>
        <v>0</v>
      </c>
      <c r="I294" s="11">
        <f t="shared" si="108"/>
        <v>0</v>
      </c>
      <c r="J294" s="11">
        <f t="shared" si="108"/>
        <v>0</v>
      </c>
      <c r="K294" s="11">
        <f t="shared" si="108"/>
        <v>0</v>
      </c>
      <c r="L294" s="11">
        <f t="shared" si="108"/>
        <v>0</v>
      </c>
      <c r="M294" s="11">
        <f t="shared" si="108"/>
        <v>0</v>
      </c>
      <c r="N294" s="11">
        <f t="shared" si="108"/>
        <v>0</v>
      </c>
      <c r="O294" s="10"/>
    </row>
    <row r="295" spans="1:21" s="18" customFormat="1" hidden="1" x14ac:dyDescent="0.2">
      <c r="A295" s="22" t="s">
        <v>355</v>
      </c>
      <c r="B295" s="21" t="s">
        <v>354</v>
      </c>
      <c r="C295" s="20">
        <f t="shared" ref="C295:N295" si="109">C296+C297</f>
        <v>0</v>
      </c>
      <c r="D295" s="20">
        <f t="shared" si="109"/>
        <v>0</v>
      </c>
      <c r="E295" s="20">
        <f t="shared" si="109"/>
        <v>0</v>
      </c>
      <c r="F295" s="20">
        <f t="shared" si="109"/>
        <v>0</v>
      </c>
      <c r="G295" s="20">
        <f t="shared" si="109"/>
        <v>0</v>
      </c>
      <c r="H295" s="20">
        <f t="shared" si="109"/>
        <v>0</v>
      </c>
      <c r="I295" s="20">
        <f t="shared" si="109"/>
        <v>0</v>
      </c>
      <c r="J295" s="20">
        <f t="shared" si="109"/>
        <v>0</v>
      </c>
      <c r="K295" s="20">
        <f t="shared" si="109"/>
        <v>0</v>
      </c>
      <c r="L295" s="20">
        <f t="shared" si="109"/>
        <v>0</v>
      </c>
      <c r="M295" s="20">
        <f t="shared" si="109"/>
        <v>0</v>
      </c>
      <c r="N295" s="20">
        <f t="shared" si="109"/>
        <v>0</v>
      </c>
      <c r="O295" s="19"/>
    </row>
    <row r="296" spans="1:21" hidden="1" x14ac:dyDescent="0.2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1" hidden="1" x14ac:dyDescent="0.2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1" s="18" customFormat="1" hidden="1" x14ac:dyDescent="0.2">
      <c r="A298" s="22" t="s">
        <v>349</v>
      </c>
      <c r="B298" s="21" t="s">
        <v>348</v>
      </c>
      <c r="C298" s="20">
        <f t="shared" ref="C298:N298" si="110">C299+C300+C301+C302</f>
        <v>0</v>
      </c>
      <c r="D298" s="20">
        <f t="shared" si="110"/>
        <v>0</v>
      </c>
      <c r="E298" s="20">
        <f t="shared" si="110"/>
        <v>0</v>
      </c>
      <c r="F298" s="20">
        <f t="shared" si="110"/>
        <v>0</v>
      </c>
      <c r="G298" s="20">
        <f t="shared" si="110"/>
        <v>0</v>
      </c>
      <c r="H298" s="20">
        <f t="shared" si="110"/>
        <v>0</v>
      </c>
      <c r="I298" s="20">
        <f t="shared" si="110"/>
        <v>0</v>
      </c>
      <c r="J298" s="20">
        <f t="shared" si="110"/>
        <v>0</v>
      </c>
      <c r="K298" s="20">
        <f t="shared" si="110"/>
        <v>0</v>
      </c>
      <c r="L298" s="20">
        <f t="shared" si="110"/>
        <v>0</v>
      </c>
      <c r="M298" s="20">
        <f t="shared" si="110"/>
        <v>0</v>
      </c>
      <c r="N298" s="20">
        <f t="shared" si="110"/>
        <v>0</v>
      </c>
      <c r="O298" s="19"/>
    </row>
    <row r="299" spans="1:21" hidden="1" x14ac:dyDescent="0.2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1" hidden="1" x14ac:dyDescent="0.2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1" hidden="1" x14ac:dyDescent="0.2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1" hidden="1" x14ac:dyDescent="0.2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1" s="18" customFormat="1" hidden="1" x14ac:dyDescent="0.2">
      <c r="A303" s="22" t="s">
        <v>339</v>
      </c>
      <c r="B303" s="21" t="s">
        <v>338</v>
      </c>
      <c r="C303" s="20">
        <f t="shared" ref="C303:N303" si="111">C304+C305+C306+C307</f>
        <v>0</v>
      </c>
      <c r="D303" s="20">
        <f t="shared" si="111"/>
        <v>0</v>
      </c>
      <c r="E303" s="20">
        <f t="shared" si="111"/>
        <v>0</v>
      </c>
      <c r="F303" s="20">
        <f t="shared" si="111"/>
        <v>0</v>
      </c>
      <c r="G303" s="20">
        <f t="shared" si="111"/>
        <v>0</v>
      </c>
      <c r="H303" s="20">
        <f t="shared" si="111"/>
        <v>0</v>
      </c>
      <c r="I303" s="20">
        <f t="shared" si="111"/>
        <v>0</v>
      </c>
      <c r="J303" s="20">
        <f t="shared" si="111"/>
        <v>0</v>
      </c>
      <c r="K303" s="20">
        <f t="shared" si="111"/>
        <v>0</v>
      </c>
      <c r="L303" s="20">
        <f t="shared" si="111"/>
        <v>0</v>
      </c>
      <c r="M303" s="20">
        <f t="shared" si="111"/>
        <v>0</v>
      </c>
      <c r="N303" s="20">
        <f t="shared" si="111"/>
        <v>0</v>
      </c>
      <c r="O303" s="19"/>
    </row>
    <row r="304" spans="1:21" hidden="1" x14ac:dyDescent="0.2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idden="1" x14ac:dyDescent="0.2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idden="1" x14ac:dyDescent="0.2">
      <c r="A308" s="14" t="s">
        <v>329</v>
      </c>
      <c r="B308" s="13" t="s">
        <v>328</v>
      </c>
      <c r="C308" s="11">
        <f t="shared" ref="C308:N308" si="112">C309+C310+C311</f>
        <v>0</v>
      </c>
      <c r="D308" s="11">
        <f t="shared" si="112"/>
        <v>0</v>
      </c>
      <c r="E308" s="11">
        <f t="shared" si="112"/>
        <v>0</v>
      </c>
      <c r="F308" s="11">
        <f t="shared" si="112"/>
        <v>0</v>
      </c>
      <c r="G308" s="11">
        <f t="shared" si="112"/>
        <v>0</v>
      </c>
      <c r="H308" s="11">
        <f t="shared" si="112"/>
        <v>0</v>
      </c>
      <c r="I308" s="11">
        <f t="shared" si="112"/>
        <v>0</v>
      </c>
      <c r="J308" s="11">
        <f t="shared" si="112"/>
        <v>0</v>
      </c>
      <c r="K308" s="11">
        <f t="shared" si="112"/>
        <v>0</v>
      </c>
      <c r="L308" s="11">
        <f t="shared" si="112"/>
        <v>0</v>
      </c>
      <c r="M308" s="11">
        <f t="shared" si="112"/>
        <v>0</v>
      </c>
      <c r="N308" s="11">
        <f t="shared" si="112"/>
        <v>0</v>
      </c>
      <c r="O308" s="10"/>
    </row>
    <row r="309" spans="1:15" s="18" customFormat="1" hidden="1" x14ac:dyDescent="0.2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5.5" hidden="1" x14ac:dyDescent="0.2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idden="1" x14ac:dyDescent="0.2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idden="1" x14ac:dyDescent="0.2">
      <c r="A312" s="14" t="s">
        <v>321</v>
      </c>
      <c r="B312" s="13" t="s">
        <v>320</v>
      </c>
      <c r="C312" s="11">
        <f t="shared" ref="C312:N312" si="113">C313</f>
        <v>0</v>
      </c>
      <c r="D312" s="11">
        <f t="shared" si="113"/>
        <v>0</v>
      </c>
      <c r="E312" s="11">
        <f t="shared" si="113"/>
        <v>0</v>
      </c>
      <c r="F312" s="11">
        <f t="shared" si="113"/>
        <v>0</v>
      </c>
      <c r="G312" s="11">
        <f t="shared" si="113"/>
        <v>0</v>
      </c>
      <c r="H312" s="11">
        <f t="shared" si="113"/>
        <v>0</v>
      </c>
      <c r="I312" s="11">
        <f t="shared" si="113"/>
        <v>0</v>
      </c>
      <c r="J312" s="11">
        <f t="shared" si="113"/>
        <v>0</v>
      </c>
      <c r="K312" s="11">
        <f t="shared" si="113"/>
        <v>0</v>
      </c>
      <c r="L312" s="11">
        <f t="shared" si="113"/>
        <v>0</v>
      </c>
      <c r="M312" s="11">
        <f t="shared" si="113"/>
        <v>0</v>
      </c>
      <c r="N312" s="11">
        <f t="shared" si="113"/>
        <v>0</v>
      </c>
      <c r="O312" s="10"/>
    </row>
    <row r="313" spans="1:15" s="18" customFormat="1" hidden="1" x14ac:dyDescent="0.2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5.5" hidden="1" x14ac:dyDescent="0.2">
      <c r="A314" s="14" t="s">
        <v>317</v>
      </c>
      <c r="B314" s="13" t="s">
        <v>316</v>
      </c>
      <c r="C314" s="11">
        <f t="shared" ref="C314:N314" si="114">C315+C330</f>
        <v>0</v>
      </c>
      <c r="D314" s="11">
        <f t="shared" si="114"/>
        <v>0</v>
      </c>
      <c r="E314" s="11">
        <f t="shared" si="114"/>
        <v>0</v>
      </c>
      <c r="F314" s="11">
        <f t="shared" si="114"/>
        <v>0</v>
      </c>
      <c r="G314" s="11">
        <f t="shared" si="114"/>
        <v>0</v>
      </c>
      <c r="H314" s="11">
        <f t="shared" si="114"/>
        <v>0</v>
      </c>
      <c r="I314" s="11">
        <f t="shared" si="114"/>
        <v>0</v>
      </c>
      <c r="J314" s="11">
        <f t="shared" si="114"/>
        <v>0</v>
      </c>
      <c r="K314" s="11">
        <f t="shared" si="114"/>
        <v>0</v>
      </c>
      <c r="L314" s="11">
        <f t="shared" si="114"/>
        <v>0</v>
      </c>
      <c r="M314" s="11">
        <f t="shared" si="114"/>
        <v>0</v>
      </c>
      <c r="N314" s="11">
        <f t="shared" si="114"/>
        <v>0</v>
      </c>
      <c r="O314" s="10"/>
    </row>
    <row r="315" spans="1:15" s="18" customFormat="1" ht="38.25" hidden="1" x14ac:dyDescent="0.2">
      <c r="A315" s="22" t="s">
        <v>315</v>
      </c>
      <c r="B315" s="21" t="s">
        <v>314</v>
      </c>
      <c r="C315" s="20">
        <f t="shared" ref="C315:N315" si="115">C316+C317+C318+C319+C320+C321+C322+C323+C324+C325+C326+C327+C328+C329</f>
        <v>0</v>
      </c>
      <c r="D315" s="20">
        <f t="shared" si="115"/>
        <v>0</v>
      </c>
      <c r="E315" s="20">
        <f t="shared" si="115"/>
        <v>0</v>
      </c>
      <c r="F315" s="20">
        <f t="shared" si="115"/>
        <v>0</v>
      </c>
      <c r="G315" s="20">
        <f t="shared" si="115"/>
        <v>0</v>
      </c>
      <c r="H315" s="20">
        <f t="shared" si="115"/>
        <v>0</v>
      </c>
      <c r="I315" s="20">
        <f t="shared" si="115"/>
        <v>0</v>
      </c>
      <c r="J315" s="20">
        <f t="shared" si="115"/>
        <v>0</v>
      </c>
      <c r="K315" s="20">
        <f t="shared" si="115"/>
        <v>0</v>
      </c>
      <c r="L315" s="20">
        <f t="shared" si="115"/>
        <v>0</v>
      </c>
      <c r="M315" s="20">
        <f t="shared" si="115"/>
        <v>0</v>
      </c>
      <c r="N315" s="20">
        <f t="shared" si="115"/>
        <v>0</v>
      </c>
      <c r="O315" s="19"/>
    </row>
    <row r="316" spans="1:15" hidden="1" x14ac:dyDescent="0.2">
      <c r="A316" s="17" t="s">
        <v>313</v>
      </c>
      <c r="B316" s="16" t="s">
        <v>312</v>
      </c>
      <c r="C316" s="15"/>
      <c r="D316" s="15"/>
      <c r="E316" s="15">
        <f t="shared" ref="E316:E329" si="116">C316+D316</f>
        <v>0</v>
      </c>
      <c r="F316" s="15">
        <f t="shared" ref="F316:F329" si="117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311</v>
      </c>
      <c r="B317" s="16" t="s">
        <v>310</v>
      </c>
      <c r="C317" s="15"/>
      <c r="D317" s="15"/>
      <c r="E317" s="15">
        <f t="shared" si="116"/>
        <v>0</v>
      </c>
      <c r="F317" s="15">
        <f t="shared" si="117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idden="1" x14ac:dyDescent="0.2">
      <c r="A318" s="17" t="s">
        <v>309</v>
      </c>
      <c r="B318" s="16" t="s">
        <v>308</v>
      </c>
      <c r="C318" s="15"/>
      <c r="D318" s="15"/>
      <c r="E318" s="15">
        <f t="shared" si="116"/>
        <v>0</v>
      </c>
      <c r="F318" s="15">
        <f t="shared" si="117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307</v>
      </c>
      <c r="B319" s="16" t="s">
        <v>306</v>
      </c>
      <c r="C319" s="15"/>
      <c r="D319" s="15"/>
      <c r="E319" s="15">
        <f t="shared" si="116"/>
        <v>0</v>
      </c>
      <c r="F319" s="15">
        <f t="shared" si="117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305</v>
      </c>
      <c r="B320" s="16" t="s">
        <v>304</v>
      </c>
      <c r="C320" s="15"/>
      <c r="D320" s="15"/>
      <c r="E320" s="15">
        <f t="shared" si="116"/>
        <v>0</v>
      </c>
      <c r="F320" s="15">
        <f t="shared" si="117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303</v>
      </c>
      <c r="B321" s="16" t="s">
        <v>302</v>
      </c>
      <c r="C321" s="15"/>
      <c r="D321" s="15"/>
      <c r="E321" s="15">
        <f t="shared" si="116"/>
        <v>0</v>
      </c>
      <c r="F321" s="15">
        <f t="shared" si="117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301</v>
      </c>
      <c r="B322" s="16" t="s">
        <v>300</v>
      </c>
      <c r="C322" s="15"/>
      <c r="D322" s="15"/>
      <c r="E322" s="15">
        <f t="shared" si="116"/>
        <v>0</v>
      </c>
      <c r="F322" s="15">
        <f t="shared" si="117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299</v>
      </c>
      <c r="B323" s="16" t="s">
        <v>298</v>
      </c>
      <c r="C323" s="15"/>
      <c r="D323" s="15"/>
      <c r="E323" s="15">
        <f t="shared" si="116"/>
        <v>0</v>
      </c>
      <c r="F323" s="15">
        <f t="shared" si="117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297</v>
      </c>
      <c r="B324" s="16" t="s">
        <v>296</v>
      </c>
      <c r="C324" s="15"/>
      <c r="D324" s="15"/>
      <c r="E324" s="15">
        <f t="shared" si="116"/>
        <v>0</v>
      </c>
      <c r="F324" s="15">
        <f t="shared" si="117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295</v>
      </c>
      <c r="B325" s="16" t="s">
        <v>294</v>
      </c>
      <c r="C325" s="15"/>
      <c r="D325" s="15"/>
      <c r="E325" s="15">
        <f t="shared" si="116"/>
        <v>0</v>
      </c>
      <c r="F325" s="15">
        <f t="shared" si="117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idden="1" x14ac:dyDescent="0.2">
      <c r="A326" s="17" t="s">
        <v>293</v>
      </c>
      <c r="B326" s="16" t="s">
        <v>292</v>
      </c>
      <c r="C326" s="15"/>
      <c r="D326" s="15"/>
      <c r="E326" s="15">
        <f t="shared" si="116"/>
        <v>0</v>
      </c>
      <c r="F326" s="15">
        <f t="shared" si="117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291</v>
      </c>
      <c r="B327" s="16" t="s">
        <v>290</v>
      </c>
      <c r="C327" s="15"/>
      <c r="D327" s="15"/>
      <c r="E327" s="15">
        <f t="shared" si="116"/>
        <v>0</v>
      </c>
      <c r="F327" s="15">
        <f t="shared" si="117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289</v>
      </c>
      <c r="B328" s="16" t="s">
        <v>288</v>
      </c>
      <c r="C328" s="15"/>
      <c r="D328" s="15"/>
      <c r="E328" s="15">
        <f t="shared" si="116"/>
        <v>0</v>
      </c>
      <c r="F328" s="15">
        <f t="shared" si="117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5.5" hidden="1" x14ac:dyDescent="0.2">
      <c r="A329" s="17" t="s">
        <v>287</v>
      </c>
      <c r="B329" s="16" t="s">
        <v>286</v>
      </c>
      <c r="C329" s="15"/>
      <c r="D329" s="15"/>
      <c r="E329" s="15">
        <f t="shared" si="116"/>
        <v>0</v>
      </c>
      <c r="F329" s="15">
        <f t="shared" si="117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idden="1" x14ac:dyDescent="0.2">
      <c r="A330" s="27" t="s">
        <v>285</v>
      </c>
      <c r="B330" s="26" t="s">
        <v>284</v>
      </c>
      <c r="C330" s="24">
        <f t="shared" ref="C330:N330" si="118">C331+C332+C333</f>
        <v>0</v>
      </c>
      <c r="D330" s="24">
        <f t="shared" si="118"/>
        <v>0</v>
      </c>
      <c r="E330" s="24">
        <f t="shared" si="118"/>
        <v>0</v>
      </c>
      <c r="F330" s="24">
        <f t="shared" si="118"/>
        <v>0</v>
      </c>
      <c r="G330" s="24">
        <f t="shared" si="118"/>
        <v>0</v>
      </c>
      <c r="H330" s="24">
        <f t="shared" si="118"/>
        <v>0</v>
      </c>
      <c r="I330" s="24">
        <f t="shared" si="118"/>
        <v>0</v>
      </c>
      <c r="J330" s="24">
        <f t="shared" si="118"/>
        <v>0</v>
      </c>
      <c r="K330" s="24">
        <f t="shared" si="118"/>
        <v>0</v>
      </c>
      <c r="L330" s="24">
        <f t="shared" si="118"/>
        <v>0</v>
      </c>
      <c r="M330" s="24">
        <f t="shared" si="118"/>
        <v>0</v>
      </c>
      <c r="N330" s="24">
        <f t="shared" si="118"/>
        <v>0</v>
      </c>
      <c r="O330" s="45"/>
    </row>
    <row r="331" spans="1:15" s="31" customFormat="1" hidden="1" x14ac:dyDescent="0.2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5.5" hidden="1" x14ac:dyDescent="0.2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idden="1" x14ac:dyDescent="0.2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idden="1" x14ac:dyDescent="0.2">
      <c r="A334" s="14" t="s">
        <v>277</v>
      </c>
      <c r="B334" s="13" t="s">
        <v>276</v>
      </c>
      <c r="C334" s="11">
        <f t="shared" ref="C334:N334" si="119">C335+C350</f>
        <v>0</v>
      </c>
      <c r="D334" s="11">
        <f t="shared" si="119"/>
        <v>0</v>
      </c>
      <c r="E334" s="11">
        <f t="shared" si="119"/>
        <v>0</v>
      </c>
      <c r="F334" s="11">
        <f t="shared" si="119"/>
        <v>0</v>
      </c>
      <c r="G334" s="11">
        <f t="shared" si="119"/>
        <v>0</v>
      </c>
      <c r="H334" s="11">
        <f t="shared" si="119"/>
        <v>0</v>
      </c>
      <c r="I334" s="11">
        <f t="shared" si="119"/>
        <v>0</v>
      </c>
      <c r="J334" s="11">
        <f t="shared" si="119"/>
        <v>0</v>
      </c>
      <c r="K334" s="11">
        <f t="shared" si="119"/>
        <v>0</v>
      </c>
      <c r="L334" s="11">
        <f t="shared" si="119"/>
        <v>0</v>
      </c>
      <c r="M334" s="11">
        <f t="shared" si="119"/>
        <v>0</v>
      </c>
      <c r="N334" s="11">
        <f t="shared" si="119"/>
        <v>0</v>
      </c>
      <c r="O334" s="10"/>
    </row>
    <row r="335" spans="1:15" s="18" customFormat="1" ht="38.25" hidden="1" x14ac:dyDescent="0.2">
      <c r="A335" s="22" t="s">
        <v>275</v>
      </c>
      <c r="B335" s="21" t="s">
        <v>274</v>
      </c>
      <c r="C335" s="20">
        <f t="shared" ref="C335:N335" si="120">C336+C337+C338+C339+C340+C341+C342+C343+C344+C345+C346+C347+C348+C349</f>
        <v>0</v>
      </c>
      <c r="D335" s="20">
        <f t="shared" si="120"/>
        <v>0</v>
      </c>
      <c r="E335" s="20">
        <f t="shared" si="120"/>
        <v>0</v>
      </c>
      <c r="F335" s="20">
        <f t="shared" si="120"/>
        <v>0</v>
      </c>
      <c r="G335" s="20">
        <f t="shared" si="120"/>
        <v>0</v>
      </c>
      <c r="H335" s="20">
        <f t="shared" si="120"/>
        <v>0</v>
      </c>
      <c r="I335" s="20">
        <f t="shared" si="120"/>
        <v>0</v>
      </c>
      <c r="J335" s="20">
        <f t="shared" si="120"/>
        <v>0</v>
      </c>
      <c r="K335" s="20">
        <f t="shared" si="120"/>
        <v>0</v>
      </c>
      <c r="L335" s="20">
        <f t="shared" si="120"/>
        <v>0</v>
      </c>
      <c r="M335" s="20">
        <f t="shared" si="120"/>
        <v>0</v>
      </c>
      <c r="N335" s="20">
        <f t="shared" si="120"/>
        <v>0</v>
      </c>
      <c r="O335" s="19"/>
    </row>
    <row r="336" spans="1:15" hidden="1" x14ac:dyDescent="0.2">
      <c r="A336" s="17" t="s">
        <v>273</v>
      </c>
      <c r="B336" s="16" t="s">
        <v>272</v>
      </c>
      <c r="C336" s="15"/>
      <c r="D336" s="15"/>
      <c r="E336" s="15">
        <f t="shared" ref="E336:E349" si="121">C336+D336</f>
        <v>0</v>
      </c>
      <c r="F336" s="15">
        <f t="shared" ref="F336:F349" si="122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271</v>
      </c>
      <c r="B337" s="16" t="s">
        <v>270</v>
      </c>
      <c r="C337" s="15"/>
      <c r="D337" s="15"/>
      <c r="E337" s="15">
        <f t="shared" si="121"/>
        <v>0</v>
      </c>
      <c r="F337" s="15">
        <f t="shared" si="122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269</v>
      </c>
      <c r="B338" s="16" t="s">
        <v>268</v>
      </c>
      <c r="C338" s="15"/>
      <c r="D338" s="15"/>
      <c r="E338" s="15">
        <f t="shared" si="121"/>
        <v>0</v>
      </c>
      <c r="F338" s="15">
        <f t="shared" si="122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267</v>
      </c>
      <c r="B339" s="16" t="s">
        <v>266</v>
      </c>
      <c r="C339" s="15"/>
      <c r="D339" s="15"/>
      <c r="E339" s="15">
        <f t="shared" si="121"/>
        <v>0</v>
      </c>
      <c r="F339" s="15">
        <f t="shared" si="122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265</v>
      </c>
      <c r="B340" s="16" t="s">
        <v>264</v>
      </c>
      <c r="C340" s="15"/>
      <c r="D340" s="15"/>
      <c r="E340" s="15">
        <f t="shared" si="121"/>
        <v>0</v>
      </c>
      <c r="F340" s="15">
        <f t="shared" si="122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263</v>
      </c>
      <c r="B341" s="16" t="s">
        <v>262</v>
      </c>
      <c r="C341" s="15"/>
      <c r="D341" s="15"/>
      <c r="E341" s="15">
        <f t="shared" si="121"/>
        <v>0</v>
      </c>
      <c r="F341" s="15">
        <f t="shared" si="122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261</v>
      </c>
      <c r="B342" s="16" t="s">
        <v>260</v>
      </c>
      <c r="C342" s="15"/>
      <c r="D342" s="15"/>
      <c r="E342" s="15">
        <f t="shared" si="121"/>
        <v>0</v>
      </c>
      <c r="F342" s="15">
        <f t="shared" si="122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259</v>
      </c>
      <c r="B343" s="16" t="s">
        <v>258</v>
      </c>
      <c r="C343" s="15"/>
      <c r="D343" s="15"/>
      <c r="E343" s="15">
        <f t="shared" si="121"/>
        <v>0</v>
      </c>
      <c r="F343" s="15">
        <f t="shared" si="122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257</v>
      </c>
      <c r="B344" s="16" t="s">
        <v>256</v>
      </c>
      <c r="C344" s="15"/>
      <c r="D344" s="15"/>
      <c r="E344" s="15">
        <f t="shared" si="121"/>
        <v>0</v>
      </c>
      <c r="F344" s="15">
        <f t="shared" si="122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idden="1" x14ac:dyDescent="0.2">
      <c r="A345" s="17" t="s">
        <v>255</v>
      </c>
      <c r="B345" s="16" t="s">
        <v>254</v>
      </c>
      <c r="C345" s="15"/>
      <c r="D345" s="15"/>
      <c r="E345" s="15">
        <f t="shared" si="121"/>
        <v>0</v>
      </c>
      <c r="F345" s="15">
        <f t="shared" si="122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253</v>
      </c>
      <c r="B346" s="16" t="s">
        <v>252</v>
      </c>
      <c r="C346" s="15"/>
      <c r="D346" s="15"/>
      <c r="E346" s="15">
        <f t="shared" si="121"/>
        <v>0</v>
      </c>
      <c r="F346" s="15">
        <f t="shared" si="122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251</v>
      </c>
      <c r="B347" s="16" t="s">
        <v>250</v>
      </c>
      <c r="C347" s="15"/>
      <c r="D347" s="15"/>
      <c r="E347" s="15">
        <f t="shared" si="121"/>
        <v>0</v>
      </c>
      <c r="F347" s="15">
        <f t="shared" si="122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idden="1" x14ac:dyDescent="0.2">
      <c r="A348" s="17" t="s">
        <v>249</v>
      </c>
      <c r="B348" s="16" t="s">
        <v>248</v>
      </c>
      <c r="C348" s="15"/>
      <c r="D348" s="15"/>
      <c r="E348" s="15">
        <f t="shared" si="121"/>
        <v>0</v>
      </c>
      <c r="F348" s="15">
        <f t="shared" si="122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247</v>
      </c>
      <c r="B349" s="16" t="s">
        <v>246</v>
      </c>
      <c r="C349" s="15"/>
      <c r="D349" s="15"/>
      <c r="E349" s="15">
        <f t="shared" si="121"/>
        <v>0</v>
      </c>
      <c r="F349" s="15">
        <f t="shared" si="122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5.5" hidden="1" x14ac:dyDescent="0.2">
      <c r="A350" s="22" t="s">
        <v>245</v>
      </c>
      <c r="B350" s="21" t="s">
        <v>244</v>
      </c>
      <c r="C350" s="20">
        <f t="shared" ref="C350:N350" si="123">C351+C352</f>
        <v>0</v>
      </c>
      <c r="D350" s="20">
        <f t="shared" si="123"/>
        <v>0</v>
      </c>
      <c r="E350" s="20">
        <f t="shared" si="123"/>
        <v>0</v>
      </c>
      <c r="F350" s="20">
        <f t="shared" si="123"/>
        <v>0</v>
      </c>
      <c r="G350" s="20">
        <f t="shared" si="123"/>
        <v>0</v>
      </c>
      <c r="H350" s="20">
        <f t="shared" si="123"/>
        <v>0</v>
      </c>
      <c r="I350" s="20">
        <f t="shared" si="123"/>
        <v>0</v>
      </c>
      <c r="J350" s="20">
        <f t="shared" si="123"/>
        <v>0</v>
      </c>
      <c r="K350" s="20">
        <f t="shared" si="123"/>
        <v>0</v>
      </c>
      <c r="L350" s="20">
        <f t="shared" si="123"/>
        <v>0</v>
      </c>
      <c r="M350" s="20">
        <f t="shared" si="123"/>
        <v>0</v>
      </c>
      <c r="N350" s="20">
        <f t="shared" si="123"/>
        <v>0</v>
      </c>
      <c r="O350" s="19"/>
    </row>
    <row r="351" spans="1:15" hidden="1" x14ac:dyDescent="0.2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idden="1" x14ac:dyDescent="0.2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8.25" hidden="1" x14ac:dyDescent="0.2">
      <c r="A353" s="14" t="s">
        <v>239</v>
      </c>
      <c r="B353" s="13" t="s">
        <v>238</v>
      </c>
      <c r="C353" s="11">
        <f t="shared" ref="C353:N353" si="124">C354+C356+C358+C360+C364+C366+C370+C374+C378+C382+C386+C390+C394+C398+C402+C406</f>
        <v>0</v>
      </c>
      <c r="D353" s="11">
        <f t="shared" si="124"/>
        <v>0</v>
      </c>
      <c r="E353" s="11">
        <f t="shared" si="124"/>
        <v>0</v>
      </c>
      <c r="F353" s="11">
        <f t="shared" si="124"/>
        <v>0</v>
      </c>
      <c r="G353" s="11">
        <f t="shared" si="124"/>
        <v>0</v>
      </c>
      <c r="H353" s="11">
        <f t="shared" si="124"/>
        <v>0</v>
      </c>
      <c r="I353" s="11">
        <f t="shared" si="124"/>
        <v>0</v>
      </c>
      <c r="J353" s="11">
        <f t="shared" si="124"/>
        <v>0</v>
      </c>
      <c r="K353" s="11">
        <f t="shared" si="124"/>
        <v>0</v>
      </c>
      <c r="L353" s="11">
        <f t="shared" si="124"/>
        <v>0</v>
      </c>
      <c r="M353" s="11">
        <f t="shared" si="124"/>
        <v>0</v>
      </c>
      <c r="N353" s="11">
        <f t="shared" si="124"/>
        <v>0</v>
      </c>
      <c r="O353" s="10"/>
    </row>
    <row r="354" spans="1:15" s="18" customFormat="1" hidden="1" x14ac:dyDescent="0.2">
      <c r="A354" s="22" t="s">
        <v>237</v>
      </c>
      <c r="B354" s="21" t="s">
        <v>236</v>
      </c>
      <c r="C354" s="20">
        <f t="shared" ref="C354:N354" si="125">C355</f>
        <v>0</v>
      </c>
      <c r="D354" s="20">
        <f t="shared" si="125"/>
        <v>0</v>
      </c>
      <c r="E354" s="20">
        <f t="shared" si="125"/>
        <v>0</v>
      </c>
      <c r="F354" s="20">
        <f t="shared" si="125"/>
        <v>0</v>
      </c>
      <c r="G354" s="20">
        <f t="shared" si="125"/>
        <v>0</v>
      </c>
      <c r="H354" s="20">
        <f t="shared" si="125"/>
        <v>0</v>
      </c>
      <c r="I354" s="20">
        <f t="shared" si="125"/>
        <v>0</v>
      </c>
      <c r="J354" s="20">
        <f t="shared" si="125"/>
        <v>0</v>
      </c>
      <c r="K354" s="20">
        <f t="shared" si="125"/>
        <v>0</v>
      </c>
      <c r="L354" s="20">
        <f t="shared" si="125"/>
        <v>0</v>
      </c>
      <c r="M354" s="20">
        <f t="shared" si="125"/>
        <v>0</v>
      </c>
      <c r="N354" s="20">
        <f t="shared" si="125"/>
        <v>0</v>
      </c>
      <c r="O354" s="19"/>
    </row>
    <row r="355" spans="1:15" hidden="1" x14ac:dyDescent="0.2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234</v>
      </c>
      <c r="B356" s="21" t="s">
        <v>233</v>
      </c>
      <c r="C356" s="20">
        <f t="shared" ref="C356:N356" si="126">C357</f>
        <v>0</v>
      </c>
      <c r="D356" s="20">
        <f t="shared" si="126"/>
        <v>0</v>
      </c>
      <c r="E356" s="20">
        <f t="shared" si="126"/>
        <v>0</v>
      </c>
      <c r="F356" s="20">
        <f t="shared" si="126"/>
        <v>0</v>
      </c>
      <c r="G356" s="20">
        <f t="shared" si="126"/>
        <v>0</v>
      </c>
      <c r="H356" s="20">
        <f t="shared" si="126"/>
        <v>0</v>
      </c>
      <c r="I356" s="20">
        <f t="shared" si="126"/>
        <v>0</v>
      </c>
      <c r="J356" s="20">
        <f t="shared" si="126"/>
        <v>0</v>
      </c>
      <c r="K356" s="20">
        <f t="shared" si="126"/>
        <v>0</v>
      </c>
      <c r="L356" s="20">
        <f t="shared" si="126"/>
        <v>0</v>
      </c>
      <c r="M356" s="20">
        <f t="shared" si="126"/>
        <v>0</v>
      </c>
      <c r="N356" s="20">
        <f t="shared" si="126"/>
        <v>0</v>
      </c>
      <c r="O356" s="19"/>
    </row>
    <row r="357" spans="1:15" hidden="1" x14ac:dyDescent="0.2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idden="1" x14ac:dyDescent="0.2">
      <c r="A358" s="22" t="s">
        <v>231</v>
      </c>
      <c r="B358" s="21" t="s">
        <v>230</v>
      </c>
      <c r="C358" s="20">
        <f t="shared" ref="C358:N358" si="127">C359</f>
        <v>0</v>
      </c>
      <c r="D358" s="20">
        <f t="shared" si="127"/>
        <v>0</v>
      </c>
      <c r="E358" s="20">
        <f t="shared" si="127"/>
        <v>0</v>
      </c>
      <c r="F358" s="20">
        <f t="shared" si="127"/>
        <v>0</v>
      </c>
      <c r="G358" s="20">
        <f t="shared" si="127"/>
        <v>0</v>
      </c>
      <c r="H358" s="20">
        <f t="shared" si="127"/>
        <v>0</v>
      </c>
      <c r="I358" s="20">
        <f t="shared" si="127"/>
        <v>0</v>
      </c>
      <c r="J358" s="20">
        <f t="shared" si="127"/>
        <v>0</v>
      </c>
      <c r="K358" s="20">
        <f t="shared" si="127"/>
        <v>0</v>
      </c>
      <c r="L358" s="20">
        <f t="shared" si="127"/>
        <v>0</v>
      </c>
      <c r="M358" s="20">
        <f t="shared" si="127"/>
        <v>0</v>
      </c>
      <c r="N358" s="20">
        <f t="shared" si="127"/>
        <v>0</v>
      </c>
      <c r="O358" s="19"/>
    </row>
    <row r="359" spans="1:15" hidden="1" x14ac:dyDescent="0.2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5.5" hidden="1" x14ac:dyDescent="0.2">
      <c r="A360" s="22" t="s">
        <v>228</v>
      </c>
      <c r="B360" s="21" t="s">
        <v>227</v>
      </c>
      <c r="C360" s="20">
        <f t="shared" ref="C360:N360" si="128">C361+C362+C363</f>
        <v>0</v>
      </c>
      <c r="D360" s="20">
        <f t="shared" si="128"/>
        <v>0</v>
      </c>
      <c r="E360" s="20">
        <f t="shared" si="128"/>
        <v>0</v>
      </c>
      <c r="F360" s="20">
        <f t="shared" si="128"/>
        <v>0</v>
      </c>
      <c r="G360" s="20">
        <f t="shared" si="128"/>
        <v>0</v>
      </c>
      <c r="H360" s="20">
        <f t="shared" si="128"/>
        <v>0</v>
      </c>
      <c r="I360" s="20">
        <f t="shared" si="128"/>
        <v>0</v>
      </c>
      <c r="J360" s="20">
        <f t="shared" si="128"/>
        <v>0</v>
      </c>
      <c r="K360" s="20">
        <f t="shared" si="128"/>
        <v>0</v>
      </c>
      <c r="L360" s="20">
        <f t="shared" si="128"/>
        <v>0</v>
      </c>
      <c r="M360" s="20">
        <f t="shared" si="128"/>
        <v>0</v>
      </c>
      <c r="N360" s="20">
        <f t="shared" si="128"/>
        <v>0</v>
      </c>
      <c r="O360" s="19"/>
    </row>
    <row r="361" spans="1:15" hidden="1" x14ac:dyDescent="0.2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idden="1" x14ac:dyDescent="0.2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223</v>
      </c>
      <c r="B364" s="21" t="s">
        <v>222</v>
      </c>
      <c r="C364" s="20">
        <f t="shared" ref="C364:N364" si="129">C365</f>
        <v>0</v>
      </c>
      <c r="D364" s="20">
        <f t="shared" si="129"/>
        <v>0</v>
      </c>
      <c r="E364" s="20">
        <f t="shared" si="129"/>
        <v>0</v>
      </c>
      <c r="F364" s="20">
        <f t="shared" si="129"/>
        <v>0</v>
      </c>
      <c r="G364" s="20">
        <f t="shared" si="129"/>
        <v>0</v>
      </c>
      <c r="H364" s="20">
        <f t="shared" si="129"/>
        <v>0</v>
      </c>
      <c r="I364" s="20">
        <f t="shared" si="129"/>
        <v>0</v>
      </c>
      <c r="J364" s="20">
        <f t="shared" si="129"/>
        <v>0</v>
      </c>
      <c r="K364" s="20">
        <f t="shared" si="129"/>
        <v>0</v>
      </c>
      <c r="L364" s="20">
        <f t="shared" si="129"/>
        <v>0</v>
      </c>
      <c r="M364" s="20">
        <f t="shared" si="129"/>
        <v>0</v>
      </c>
      <c r="N364" s="20">
        <f t="shared" si="129"/>
        <v>0</v>
      </c>
      <c r="O364" s="19"/>
    </row>
    <row r="365" spans="1:15" hidden="1" x14ac:dyDescent="0.2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idden="1" x14ac:dyDescent="0.2">
      <c r="A366" s="22" t="s">
        <v>220</v>
      </c>
      <c r="B366" s="21" t="s">
        <v>219</v>
      </c>
      <c r="C366" s="20">
        <f t="shared" ref="C366:N366" si="130">C367+C368+C369</f>
        <v>0</v>
      </c>
      <c r="D366" s="20">
        <f t="shared" si="130"/>
        <v>0</v>
      </c>
      <c r="E366" s="20">
        <f t="shared" si="130"/>
        <v>0</v>
      </c>
      <c r="F366" s="20">
        <f t="shared" si="130"/>
        <v>0</v>
      </c>
      <c r="G366" s="20">
        <f t="shared" si="130"/>
        <v>0</v>
      </c>
      <c r="H366" s="20">
        <f t="shared" si="130"/>
        <v>0</v>
      </c>
      <c r="I366" s="20">
        <f t="shared" si="130"/>
        <v>0</v>
      </c>
      <c r="J366" s="20">
        <f t="shared" si="130"/>
        <v>0</v>
      </c>
      <c r="K366" s="20">
        <f t="shared" si="130"/>
        <v>0</v>
      </c>
      <c r="L366" s="20">
        <f t="shared" si="130"/>
        <v>0</v>
      </c>
      <c r="M366" s="20">
        <f t="shared" si="130"/>
        <v>0</v>
      </c>
      <c r="N366" s="20">
        <f t="shared" si="130"/>
        <v>0</v>
      </c>
      <c r="O366" s="19"/>
    </row>
    <row r="367" spans="1:15" hidden="1" x14ac:dyDescent="0.2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5.5" hidden="1" x14ac:dyDescent="0.2">
      <c r="A370" s="22" t="s">
        <v>215</v>
      </c>
      <c r="B370" s="21" t="s">
        <v>214</v>
      </c>
      <c r="C370" s="20">
        <f t="shared" ref="C370:N370" si="131">C371+C372+C373</f>
        <v>0</v>
      </c>
      <c r="D370" s="20">
        <f t="shared" si="131"/>
        <v>0</v>
      </c>
      <c r="E370" s="20">
        <f t="shared" si="131"/>
        <v>0</v>
      </c>
      <c r="F370" s="20">
        <f t="shared" si="131"/>
        <v>0</v>
      </c>
      <c r="G370" s="20">
        <f t="shared" si="131"/>
        <v>0</v>
      </c>
      <c r="H370" s="20">
        <f t="shared" si="131"/>
        <v>0</v>
      </c>
      <c r="I370" s="20">
        <f t="shared" si="131"/>
        <v>0</v>
      </c>
      <c r="J370" s="20">
        <f t="shared" si="131"/>
        <v>0</v>
      </c>
      <c r="K370" s="20">
        <f t="shared" si="131"/>
        <v>0</v>
      </c>
      <c r="L370" s="20">
        <f t="shared" si="131"/>
        <v>0</v>
      </c>
      <c r="M370" s="20">
        <f t="shared" si="131"/>
        <v>0</v>
      </c>
      <c r="N370" s="20">
        <f t="shared" si="131"/>
        <v>0</v>
      </c>
      <c r="O370" s="19"/>
    </row>
    <row r="371" spans="1:15" hidden="1" x14ac:dyDescent="0.2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5.5" hidden="1" x14ac:dyDescent="0.2">
      <c r="A374" s="22" t="s">
        <v>210</v>
      </c>
      <c r="B374" s="21" t="s">
        <v>209</v>
      </c>
      <c r="C374" s="20">
        <f t="shared" ref="C374:N374" si="132">C375+C376+C377</f>
        <v>0</v>
      </c>
      <c r="D374" s="20">
        <f t="shared" si="132"/>
        <v>0</v>
      </c>
      <c r="E374" s="20">
        <f t="shared" si="132"/>
        <v>0</v>
      </c>
      <c r="F374" s="20">
        <f t="shared" si="132"/>
        <v>0</v>
      </c>
      <c r="G374" s="20">
        <f t="shared" si="132"/>
        <v>0</v>
      </c>
      <c r="H374" s="20">
        <f t="shared" si="132"/>
        <v>0</v>
      </c>
      <c r="I374" s="20">
        <f t="shared" si="132"/>
        <v>0</v>
      </c>
      <c r="J374" s="20">
        <f t="shared" si="132"/>
        <v>0</v>
      </c>
      <c r="K374" s="20">
        <f t="shared" si="132"/>
        <v>0</v>
      </c>
      <c r="L374" s="20">
        <f t="shared" si="132"/>
        <v>0</v>
      </c>
      <c r="M374" s="20">
        <f t="shared" si="132"/>
        <v>0</v>
      </c>
      <c r="N374" s="20">
        <f t="shared" si="132"/>
        <v>0</v>
      </c>
      <c r="O374" s="19"/>
    </row>
    <row r="375" spans="1:15" hidden="1" x14ac:dyDescent="0.2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5.5" hidden="1" x14ac:dyDescent="0.2">
      <c r="A378" s="22" t="s">
        <v>205</v>
      </c>
      <c r="B378" s="21" t="s">
        <v>204</v>
      </c>
      <c r="C378" s="20">
        <f t="shared" ref="C378:N378" si="133">C379+C380+C381</f>
        <v>0</v>
      </c>
      <c r="D378" s="20">
        <f t="shared" si="133"/>
        <v>0</v>
      </c>
      <c r="E378" s="20">
        <f t="shared" si="133"/>
        <v>0</v>
      </c>
      <c r="F378" s="20">
        <f t="shared" si="133"/>
        <v>0</v>
      </c>
      <c r="G378" s="20">
        <f t="shared" si="133"/>
        <v>0</v>
      </c>
      <c r="H378" s="20">
        <f t="shared" si="133"/>
        <v>0</v>
      </c>
      <c r="I378" s="20">
        <f t="shared" si="133"/>
        <v>0</v>
      </c>
      <c r="J378" s="20">
        <f t="shared" si="133"/>
        <v>0</v>
      </c>
      <c r="K378" s="20">
        <f t="shared" si="133"/>
        <v>0</v>
      </c>
      <c r="L378" s="20">
        <f t="shared" si="133"/>
        <v>0</v>
      </c>
      <c r="M378" s="20">
        <f t="shared" si="133"/>
        <v>0</v>
      </c>
      <c r="N378" s="20">
        <f t="shared" si="133"/>
        <v>0</v>
      </c>
      <c r="O378" s="19"/>
    </row>
    <row r="379" spans="1:15" hidden="1" x14ac:dyDescent="0.2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idden="1" x14ac:dyDescent="0.2">
      <c r="A382" s="22" t="s">
        <v>200</v>
      </c>
      <c r="B382" s="21" t="s">
        <v>199</v>
      </c>
      <c r="C382" s="20">
        <f t="shared" ref="C382:N382" si="134">C383+C384+C385</f>
        <v>0</v>
      </c>
      <c r="D382" s="20">
        <f t="shared" si="134"/>
        <v>0</v>
      </c>
      <c r="E382" s="20">
        <f t="shared" si="134"/>
        <v>0</v>
      </c>
      <c r="F382" s="20">
        <f t="shared" si="134"/>
        <v>0</v>
      </c>
      <c r="G382" s="20">
        <f t="shared" si="134"/>
        <v>0</v>
      </c>
      <c r="H382" s="20">
        <f t="shared" si="134"/>
        <v>0</v>
      </c>
      <c r="I382" s="20">
        <f t="shared" si="134"/>
        <v>0</v>
      </c>
      <c r="J382" s="20">
        <f t="shared" si="134"/>
        <v>0</v>
      </c>
      <c r="K382" s="20">
        <f t="shared" si="134"/>
        <v>0</v>
      </c>
      <c r="L382" s="20">
        <f t="shared" si="134"/>
        <v>0</v>
      </c>
      <c r="M382" s="20">
        <f t="shared" si="134"/>
        <v>0</v>
      </c>
      <c r="N382" s="20">
        <f t="shared" si="134"/>
        <v>0</v>
      </c>
      <c r="O382" s="19"/>
    </row>
    <row r="383" spans="1:15" hidden="1" x14ac:dyDescent="0.2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idden="1" x14ac:dyDescent="0.2">
      <c r="A386" s="22" t="s">
        <v>195</v>
      </c>
      <c r="B386" s="21" t="s">
        <v>194</v>
      </c>
      <c r="C386" s="20">
        <f t="shared" ref="C386:N386" si="135">C387+C388+C389</f>
        <v>0</v>
      </c>
      <c r="D386" s="20">
        <f t="shared" si="135"/>
        <v>0</v>
      </c>
      <c r="E386" s="20">
        <f t="shared" si="135"/>
        <v>0</v>
      </c>
      <c r="F386" s="20">
        <f t="shared" si="135"/>
        <v>0</v>
      </c>
      <c r="G386" s="20">
        <f t="shared" si="135"/>
        <v>0</v>
      </c>
      <c r="H386" s="20">
        <f t="shared" si="135"/>
        <v>0</v>
      </c>
      <c r="I386" s="20">
        <f t="shared" si="135"/>
        <v>0</v>
      </c>
      <c r="J386" s="20">
        <f t="shared" si="135"/>
        <v>0</v>
      </c>
      <c r="K386" s="20">
        <f t="shared" si="135"/>
        <v>0</v>
      </c>
      <c r="L386" s="20">
        <f t="shared" si="135"/>
        <v>0</v>
      </c>
      <c r="M386" s="20">
        <f t="shared" si="135"/>
        <v>0</v>
      </c>
      <c r="N386" s="20">
        <f t="shared" si="135"/>
        <v>0</v>
      </c>
      <c r="O386" s="19"/>
    </row>
    <row r="387" spans="1:15" hidden="1" x14ac:dyDescent="0.2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idden="1" x14ac:dyDescent="0.2">
      <c r="A390" s="22" t="s">
        <v>190</v>
      </c>
      <c r="B390" s="21" t="s">
        <v>189</v>
      </c>
      <c r="C390" s="20">
        <f t="shared" ref="C390:N390" si="136">C391+C392+C393</f>
        <v>0</v>
      </c>
      <c r="D390" s="20">
        <f t="shared" si="136"/>
        <v>0</v>
      </c>
      <c r="E390" s="20">
        <f t="shared" si="136"/>
        <v>0</v>
      </c>
      <c r="F390" s="20">
        <f t="shared" si="136"/>
        <v>0</v>
      </c>
      <c r="G390" s="20">
        <f t="shared" si="136"/>
        <v>0</v>
      </c>
      <c r="H390" s="20">
        <f t="shared" si="136"/>
        <v>0</v>
      </c>
      <c r="I390" s="20">
        <f t="shared" si="136"/>
        <v>0</v>
      </c>
      <c r="J390" s="20">
        <f t="shared" si="136"/>
        <v>0</v>
      </c>
      <c r="K390" s="20">
        <f t="shared" si="136"/>
        <v>0</v>
      </c>
      <c r="L390" s="20">
        <f t="shared" si="136"/>
        <v>0</v>
      </c>
      <c r="M390" s="20">
        <f t="shared" si="136"/>
        <v>0</v>
      </c>
      <c r="N390" s="20">
        <f t="shared" si="136"/>
        <v>0</v>
      </c>
      <c r="O390" s="19"/>
    </row>
    <row r="391" spans="1:15" hidden="1" x14ac:dyDescent="0.2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5.5" hidden="1" x14ac:dyDescent="0.2">
      <c r="A394" s="22" t="s">
        <v>185</v>
      </c>
      <c r="B394" s="21" t="s">
        <v>184</v>
      </c>
      <c r="C394" s="20">
        <f t="shared" ref="C394:N394" si="137">C395+C396+C397</f>
        <v>0</v>
      </c>
      <c r="D394" s="20">
        <f t="shared" si="137"/>
        <v>0</v>
      </c>
      <c r="E394" s="20">
        <f t="shared" si="137"/>
        <v>0</v>
      </c>
      <c r="F394" s="20">
        <f t="shared" si="137"/>
        <v>0</v>
      </c>
      <c r="G394" s="20">
        <f t="shared" si="137"/>
        <v>0</v>
      </c>
      <c r="H394" s="20">
        <f t="shared" si="137"/>
        <v>0</v>
      </c>
      <c r="I394" s="20">
        <f t="shared" si="137"/>
        <v>0</v>
      </c>
      <c r="J394" s="20">
        <f t="shared" si="137"/>
        <v>0</v>
      </c>
      <c r="K394" s="20">
        <f t="shared" si="137"/>
        <v>0</v>
      </c>
      <c r="L394" s="20">
        <f t="shared" si="137"/>
        <v>0</v>
      </c>
      <c r="M394" s="20">
        <f t="shared" si="137"/>
        <v>0</v>
      </c>
      <c r="N394" s="20">
        <f t="shared" si="137"/>
        <v>0</v>
      </c>
      <c r="O394" s="19"/>
    </row>
    <row r="395" spans="1:15" hidden="1" x14ac:dyDescent="0.2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idden="1" x14ac:dyDescent="0.2">
      <c r="A398" s="22" t="s">
        <v>180</v>
      </c>
      <c r="B398" s="21" t="s">
        <v>179</v>
      </c>
      <c r="C398" s="20">
        <f t="shared" ref="C398:N398" si="138">C399+C400+C401</f>
        <v>0</v>
      </c>
      <c r="D398" s="20">
        <f t="shared" si="138"/>
        <v>0</v>
      </c>
      <c r="E398" s="20">
        <f t="shared" si="138"/>
        <v>0</v>
      </c>
      <c r="F398" s="20">
        <f t="shared" si="138"/>
        <v>0</v>
      </c>
      <c r="G398" s="20">
        <f t="shared" si="138"/>
        <v>0</v>
      </c>
      <c r="H398" s="20">
        <f t="shared" si="138"/>
        <v>0</v>
      </c>
      <c r="I398" s="20">
        <f t="shared" si="138"/>
        <v>0</v>
      </c>
      <c r="J398" s="20">
        <f t="shared" si="138"/>
        <v>0</v>
      </c>
      <c r="K398" s="20">
        <f t="shared" si="138"/>
        <v>0</v>
      </c>
      <c r="L398" s="20">
        <f t="shared" si="138"/>
        <v>0</v>
      </c>
      <c r="M398" s="20">
        <f t="shared" si="138"/>
        <v>0</v>
      </c>
      <c r="N398" s="20">
        <f t="shared" si="138"/>
        <v>0</v>
      </c>
      <c r="O398" s="19"/>
    </row>
    <row r="399" spans="1:15" hidden="1" x14ac:dyDescent="0.2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5.5" hidden="1" x14ac:dyDescent="0.2">
      <c r="A402" s="22" t="s">
        <v>175</v>
      </c>
      <c r="B402" s="21" t="s">
        <v>174</v>
      </c>
      <c r="C402" s="20">
        <f t="shared" ref="C402:N402" si="139">C403+C404+C405</f>
        <v>0</v>
      </c>
      <c r="D402" s="20">
        <f t="shared" si="139"/>
        <v>0</v>
      </c>
      <c r="E402" s="20">
        <f t="shared" si="139"/>
        <v>0</v>
      </c>
      <c r="F402" s="20">
        <f t="shared" si="139"/>
        <v>0</v>
      </c>
      <c r="G402" s="20">
        <f t="shared" si="139"/>
        <v>0</v>
      </c>
      <c r="H402" s="20">
        <f t="shared" si="139"/>
        <v>0</v>
      </c>
      <c r="I402" s="20">
        <f t="shared" si="139"/>
        <v>0</v>
      </c>
      <c r="J402" s="20">
        <f t="shared" si="139"/>
        <v>0</v>
      </c>
      <c r="K402" s="20">
        <f t="shared" si="139"/>
        <v>0</v>
      </c>
      <c r="L402" s="20">
        <f t="shared" si="139"/>
        <v>0</v>
      </c>
      <c r="M402" s="20">
        <f t="shared" si="139"/>
        <v>0</v>
      </c>
      <c r="N402" s="20">
        <f t="shared" si="139"/>
        <v>0</v>
      </c>
      <c r="O402" s="19"/>
    </row>
    <row r="403" spans="1:15" hidden="1" x14ac:dyDescent="0.2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idden="1" x14ac:dyDescent="0.2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idden="1" x14ac:dyDescent="0.2">
      <c r="A406" s="22" t="s">
        <v>170</v>
      </c>
      <c r="B406" s="21" t="s">
        <v>169</v>
      </c>
      <c r="C406" s="20">
        <f t="shared" ref="C406:N406" si="140">C407</f>
        <v>0</v>
      </c>
      <c r="D406" s="20">
        <f t="shared" si="140"/>
        <v>0</v>
      </c>
      <c r="E406" s="20">
        <f t="shared" si="140"/>
        <v>0</v>
      </c>
      <c r="F406" s="20">
        <f t="shared" si="140"/>
        <v>0</v>
      </c>
      <c r="G406" s="20">
        <f t="shared" si="140"/>
        <v>0</v>
      </c>
      <c r="H406" s="20">
        <f t="shared" si="140"/>
        <v>0</v>
      </c>
      <c r="I406" s="20">
        <f t="shared" si="140"/>
        <v>0</v>
      </c>
      <c r="J406" s="20">
        <f t="shared" si="140"/>
        <v>0</v>
      </c>
      <c r="K406" s="20">
        <f t="shared" si="140"/>
        <v>0</v>
      </c>
      <c r="L406" s="20">
        <f t="shared" si="140"/>
        <v>0</v>
      </c>
      <c r="M406" s="20">
        <f t="shared" si="140"/>
        <v>0</v>
      </c>
      <c r="N406" s="20">
        <f t="shared" si="140"/>
        <v>0</v>
      </c>
      <c r="O406" s="19"/>
    </row>
    <row r="407" spans="1:15" hidden="1" x14ac:dyDescent="0.2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idden="1" x14ac:dyDescent="0.2">
      <c r="A408" s="23" t="s">
        <v>167</v>
      </c>
      <c r="B408" s="46" t="s">
        <v>166</v>
      </c>
      <c r="C408" s="25">
        <f t="shared" ref="C408:N408" si="141">C409</f>
        <v>0</v>
      </c>
      <c r="D408" s="25">
        <f t="shared" si="141"/>
        <v>0</v>
      </c>
      <c r="E408" s="25">
        <f t="shared" si="141"/>
        <v>0</v>
      </c>
      <c r="F408" s="25">
        <f t="shared" si="141"/>
        <v>0</v>
      </c>
      <c r="G408" s="25">
        <f t="shared" si="141"/>
        <v>0</v>
      </c>
      <c r="H408" s="25">
        <f t="shared" si="141"/>
        <v>0</v>
      </c>
      <c r="I408" s="25">
        <f t="shared" si="141"/>
        <v>0</v>
      </c>
      <c r="J408" s="25">
        <f t="shared" si="141"/>
        <v>0</v>
      </c>
      <c r="K408" s="25">
        <f t="shared" si="141"/>
        <v>0</v>
      </c>
      <c r="L408" s="25">
        <f t="shared" si="141"/>
        <v>0</v>
      </c>
      <c r="M408" s="25">
        <f t="shared" si="141"/>
        <v>0</v>
      </c>
      <c r="N408" s="25">
        <f t="shared" si="141"/>
        <v>0</v>
      </c>
      <c r="O408" s="40"/>
    </row>
    <row r="409" spans="1:15" s="18" customFormat="1" hidden="1" x14ac:dyDescent="0.2">
      <c r="A409" s="22" t="s">
        <v>165</v>
      </c>
      <c r="B409" s="21" t="s">
        <v>164</v>
      </c>
      <c r="C409" s="20">
        <f t="shared" ref="C409:N409" si="142">C410+C411+C412+C413+C414</f>
        <v>0</v>
      </c>
      <c r="D409" s="20">
        <f t="shared" si="142"/>
        <v>0</v>
      </c>
      <c r="E409" s="20">
        <f t="shared" si="142"/>
        <v>0</v>
      </c>
      <c r="F409" s="20">
        <f t="shared" si="142"/>
        <v>0</v>
      </c>
      <c r="G409" s="20">
        <f t="shared" si="142"/>
        <v>0</v>
      </c>
      <c r="H409" s="20">
        <f t="shared" si="142"/>
        <v>0</v>
      </c>
      <c r="I409" s="20">
        <f t="shared" si="142"/>
        <v>0</v>
      </c>
      <c r="J409" s="20">
        <f t="shared" si="142"/>
        <v>0</v>
      </c>
      <c r="K409" s="20">
        <f t="shared" si="142"/>
        <v>0</v>
      </c>
      <c r="L409" s="20">
        <f t="shared" si="142"/>
        <v>0</v>
      </c>
      <c r="M409" s="20">
        <f t="shared" si="142"/>
        <v>0</v>
      </c>
      <c r="N409" s="20">
        <f t="shared" si="142"/>
        <v>0</v>
      </c>
      <c r="O409" s="19"/>
    </row>
    <row r="410" spans="1:15" hidden="1" x14ac:dyDescent="0.2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idden="1" x14ac:dyDescent="0.2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8.25" hidden="1" x14ac:dyDescent="0.2">
      <c r="A415" s="14" t="s">
        <v>153</v>
      </c>
      <c r="B415" s="13" t="s">
        <v>152</v>
      </c>
      <c r="C415" s="11">
        <f t="shared" ref="C415:N415" si="143">C416+C420+C424+C428+C432+C436+C440+C444+C448+C452</f>
        <v>0</v>
      </c>
      <c r="D415" s="11">
        <f t="shared" si="143"/>
        <v>0</v>
      </c>
      <c r="E415" s="11">
        <f t="shared" si="143"/>
        <v>0</v>
      </c>
      <c r="F415" s="11">
        <f t="shared" si="143"/>
        <v>0</v>
      </c>
      <c r="G415" s="11">
        <f t="shared" si="143"/>
        <v>0</v>
      </c>
      <c r="H415" s="11">
        <f t="shared" si="143"/>
        <v>0</v>
      </c>
      <c r="I415" s="11">
        <f t="shared" si="143"/>
        <v>0</v>
      </c>
      <c r="J415" s="11">
        <f t="shared" si="143"/>
        <v>0</v>
      </c>
      <c r="K415" s="11">
        <f t="shared" si="143"/>
        <v>0</v>
      </c>
      <c r="L415" s="11">
        <f t="shared" si="143"/>
        <v>0</v>
      </c>
      <c r="M415" s="11">
        <f t="shared" si="143"/>
        <v>0</v>
      </c>
      <c r="N415" s="11">
        <f t="shared" si="143"/>
        <v>0</v>
      </c>
      <c r="O415" s="10"/>
    </row>
    <row r="416" spans="1:15" s="18" customFormat="1" ht="25.5" hidden="1" x14ac:dyDescent="0.2">
      <c r="A416" s="22" t="s">
        <v>151</v>
      </c>
      <c r="B416" s="21" t="s">
        <v>150</v>
      </c>
      <c r="C416" s="20">
        <f t="shared" ref="C416:N416" si="144">C417+C418+C419</f>
        <v>0</v>
      </c>
      <c r="D416" s="20">
        <f t="shared" si="144"/>
        <v>0</v>
      </c>
      <c r="E416" s="20">
        <f t="shared" si="144"/>
        <v>0</v>
      </c>
      <c r="F416" s="20">
        <f t="shared" si="144"/>
        <v>0</v>
      </c>
      <c r="G416" s="20">
        <f t="shared" si="144"/>
        <v>0</v>
      </c>
      <c r="H416" s="20">
        <f t="shared" si="144"/>
        <v>0</v>
      </c>
      <c r="I416" s="20">
        <f t="shared" si="144"/>
        <v>0</v>
      </c>
      <c r="J416" s="20">
        <f t="shared" si="144"/>
        <v>0</v>
      </c>
      <c r="K416" s="20">
        <f t="shared" si="144"/>
        <v>0</v>
      </c>
      <c r="L416" s="20">
        <f t="shared" si="144"/>
        <v>0</v>
      </c>
      <c r="M416" s="20">
        <f t="shared" si="144"/>
        <v>0</v>
      </c>
      <c r="N416" s="20">
        <f t="shared" si="144"/>
        <v>0</v>
      </c>
      <c r="O416" s="19"/>
    </row>
    <row r="417" spans="1:15" hidden="1" x14ac:dyDescent="0.2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idden="1" x14ac:dyDescent="0.2">
      <c r="A420" s="22" t="s">
        <v>146</v>
      </c>
      <c r="B420" s="21" t="s">
        <v>145</v>
      </c>
      <c r="C420" s="20">
        <f t="shared" ref="C420:N420" si="145">C421+C422+C423</f>
        <v>0</v>
      </c>
      <c r="D420" s="20">
        <f t="shared" si="145"/>
        <v>0</v>
      </c>
      <c r="E420" s="20">
        <f t="shared" si="145"/>
        <v>0</v>
      </c>
      <c r="F420" s="20">
        <f t="shared" si="145"/>
        <v>0</v>
      </c>
      <c r="G420" s="20">
        <f t="shared" si="145"/>
        <v>0</v>
      </c>
      <c r="H420" s="20">
        <f t="shared" si="145"/>
        <v>0</v>
      </c>
      <c r="I420" s="20">
        <f t="shared" si="145"/>
        <v>0</v>
      </c>
      <c r="J420" s="20">
        <f t="shared" si="145"/>
        <v>0</v>
      </c>
      <c r="K420" s="20">
        <f t="shared" si="145"/>
        <v>0</v>
      </c>
      <c r="L420" s="20">
        <f t="shared" si="145"/>
        <v>0</v>
      </c>
      <c r="M420" s="20">
        <f t="shared" si="145"/>
        <v>0</v>
      </c>
      <c r="N420" s="20">
        <f t="shared" si="145"/>
        <v>0</v>
      </c>
      <c r="O420" s="19"/>
    </row>
    <row r="421" spans="1:15" hidden="1" x14ac:dyDescent="0.2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idden="1" x14ac:dyDescent="0.2">
      <c r="A424" s="22" t="s">
        <v>141</v>
      </c>
      <c r="B424" s="21" t="s">
        <v>140</v>
      </c>
      <c r="C424" s="20">
        <f t="shared" ref="C424:N424" si="146">C425+C426+C427</f>
        <v>0</v>
      </c>
      <c r="D424" s="20">
        <f t="shared" si="146"/>
        <v>0</v>
      </c>
      <c r="E424" s="20">
        <f t="shared" si="146"/>
        <v>0</v>
      </c>
      <c r="F424" s="20">
        <f t="shared" si="146"/>
        <v>0</v>
      </c>
      <c r="G424" s="20">
        <f t="shared" si="146"/>
        <v>0</v>
      </c>
      <c r="H424" s="20">
        <f t="shared" si="146"/>
        <v>0</v>
      </c>
      <c r="I424" s="20">
        <f t="shared" si="146"/>
        <v>0</v>
      </c>
      <c r="J424" s="20">
        <f t="shared" si="146"/>
        <v>0</v>
      </c>
      <c r="K424" s="20">
        <f t="shared" si="146"/>
        <v>0</v>
      </c>
      <c r="L424" s="20">
        <f t="shared" si="146"/>
        <v>0</v>
      </c>
      <c r="M424" s="20">
        <f t="shared" si="146"/>
        <v>0</v>
      </c>
      <c r="N424" s="20">
        <f t="shared" si="146"/>
        <v>0</v>
      </c>
      <c r="O424" s="19"/>
    </row>
    <row r="425" spans="1:15" hidden="1" x14ac:dyDescent="0.2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5.5" hidden="1" x14ac:dyDescent="0.2">
      <c r="A428" s="22" t="s">
        <v>136</v>
      </c>
      <c r="B428" s="21" t="s">
        <v>135</v>
      </c>
      <c r="C428" s="20">
        <f t="shared" ref="C428:N428" si="147">C429+C430+C431</f>
        <v>0</v>
      </c>
      <c r="D428" s="20">
        <f t="shared" si="147"/>
        <v>0</v>
      </c>
      <c r="E428" s="20">
        <f t="shared" si="147"/>
        <v>0</v>
      </c>
      <c r="F428" s="20">
        <f t="shared" si="147"/>
        <v>0</v>
      </c>
      <c r="G428" s="20">
        <f t="shared" si="147"/>
        <v>0</v>
      </c>
      <c r="H428" s="20">
        <f t="shared" si="147"/>
        <v>0</v>
      </c>
      <c r="I428" s="20">
        <f t="shared" si="147"/>
        <v>0</v>
      </c>
      <c r="J428" s="20">
        <f t="shared" si="147"/>
        <v>0</v>
      </c>
      <c r="K428" s="20">
        <f t="shared" si="147"/>
        <v>0</v>
      </c>
      <c r="L428" s="20">
        <f t="shared" si="147"/>
        <v>0</v>
      </c>
      <c r="M428" s="20">
        <f t="shared" si="147"/>
        <v>0</v>
      </c>
      <c r="N428" s="20">
        <f t="shared" si="147"/>
        <v>0</v>
      </c>
      <c r="O428" s="19"/>
    </row>
    <row r="429" spans="1:15" hidden="1" x14ac:dyDescent="0.2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5.5" hidden="1" x14ac:dyDescent="0.2">
      <c r="A432" s="22" t="s">
        <v>131</v>
      </c>
      <c r="B432" s="21" t="s">
        <v>130</v>
      </c>
      <c r="C432" s="20">
        <f t="shared" ref="C432:N432" si="148">C433+C434+C435</f>
        <v>0</v>
      </c>
      <c r="D432" s="20">
        <f t="shared" si="148"/>
        <v>0</v>
      </c>
      <c r="E432" s="20">
        <f t="shared" si="148"/>
        <v>0</v>
      </c>
      <c r="F432" s="20">
        <f t="shared" si="148"/>
        <v>0</v>
      </c>
      <c r="G432" s="20">
        <f t="shared" si="148"/>
        <v>0</v>
      </c>
      <c r="H432" s="20">
        <f t="shared" si="148"/>
        <v>0</v>
      </c>
      <c r="I432" s="20">
        <f t="shared" si="148"/>
        <v>0</v>
      </c>
      <c r="J432" s="20">
        <f t="shared" si="148"/>
        <v>0</v>
      </c>
      <c r="K432" s="20">
        <f t="shared" si="148"/>
        <v>0</v>
      </c>
      <c r="L432" s="20">
        <f t="shared" si="148"/>
        <v>0</v>
      </c>
      <c r="M432" s="20">
        <f t="shared" si="148"/>
        <v>0</v>
      </c>
      <c r="N432" s="20">
        <f t="shared" si="148"/>
        <v>0</v>
      </c>
      <c r="O432" s="19"/>
    </row>
    <row r="433" spans="1:15" hidden="1" x14ac:dyDescent="0.2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5.5" hidden="1" x14ac:dyDescent="0.2">
      <c r="A436" s="27" t="s">
        <v>126</v>
      </c>
      <c r="B436" s="26" t="s">
        <v>125</v>
      </c>
      <c r="C436" s="24">
        <f t="shared" ref="C436:N436" si="149">C437+C438+C439</f>
        <v>0</v>
      </c>
      <c r="D436" s="24">
        <f t="shared" si="149"/>
        <v>0</v>
      </c>
      <c r="E436" s="24">
        <f t="shared" si="149"/>
        <v>0</v>
      </c>
      <c r="F436" s="24">
        <f t="shared" si="149"/>
        <v>0</v>
      </c>
      <c r="G436" s="24">
        <f t="shared" si="149"/>
        <v>0</v>
      </c>
      <c r="H436" s="24">
        <f t="shared" si="149"/>
        <v>0</v>
      </c>
      <c r="I436" s="24">
        <f t="shared" si="149"/>
        <v>0</v>
      </c>
      <c r="J436" s="24">
        <f t="shared" si="149"/>
        <v>0</v>
      </c>
      <c r="K436" s="24">
        <f t="shared" si="149"/>
        <v>0</v>
      </c>
      <c r="L436" s="24">
        <f t="shared" si="149"/>
        <v>0</v>
      </c>
      <c r="M436" s="24">
        <f t="shared" si="149"/>
        <v>0</v>
      </c>
      <c r="N436" s="24">
        <f t="shared" si="149"/>
        <v>0</v>
      </c>
      <c r="O436" s="45"/>
    </row>
    <row r="437" spans="1:15" hidden="1" x14ac:dyDescent="0.2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idden="1" x14ac:dyDescent="0.2">
      <c r="A440" s="22" t="s">
        <v>121</v>
      </c>
      <c r="B440" s="21" t="s">
        <v>120</v>
      </c>
      <c r="C440" s="20">
        <f t="shared" ref="C440:N440" si="150">C441+C442+C443</f>
        <v>0</v>
      </c>
      <c r="D440" s="20">
        <f t="shared" si="150"/>
        <v>0</v>
      </c>
      <c r="E440" s="20">
        <f t="shared" si="150"/>
        <v>0</v>
      </c>
      <c r="F440" s="20">
        <f t="shared" si="150"/>
        <v>0</v>
      </c>
      <c r="G440" s="20">
        <f t="shared" si="150"/>
        <v>0</v>
      </c>
      <c r="H440" s="20">
        <f t="shared" si="150"/>
        <v>0</v>
      </c>
      <c r="I440" s="20">
        <f t="shared" si="150"/>
        <v>0</v>
      </c>
      <c r="J440" s="20">
        <f t="shared" si="150"/>
        <v>0</v>
      </c>
      <c r="K440" s="20">
        <f t="shared" si="150"/>
        <v>0</v>
      </c>
      <c r="L440" s="20">
        <f t="shared" si="150"/>
        <v>0</v>
      </c>
      <c r="M440" s="20">
        <f t="shared" si="150"/>
        <v>0</v>
      </c>
      <c r="N440" s="20">
        <f t="shared" si="150"/>
        <v>0</v>
      </c>
      <c r="O440" s="19"/>
    </row>
    <row r="441" spans="1:15" hidden="1" x14ac:dyDescent="0.2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5.5" hidden="1" x14ac:dyDescent="0.2">
      <c r="A444" s="22" t="s">
        <v>116</v>
      </c>
      <c r="B444" s="21" t="s">
        <v>115</v>
      </c>
      <c r="C444" s="20">
        <f t="shared" ref="C444:N444" si="151">C445+C446+C447</f>
        <v>0</v>
      </c>
      <c r="D444" s="20">
        <f t="shared" si="151"/>
        <v>0</v>
      </c>
      <c r="E444" s="20">
        <f t="shared" si="151"/>
        <v>0</v>
      </c>
      <c r="F444" s="20">
        <f t="shared" si="151"/>
        <v>0</v>
      </c>
      <c r="G444" s="20">
        <f t="shared" si="151"/>
        <v>0</v>
      </c>
      <c r="H444" s="20">
        <f t="shared" si="151"/>
        <v>0</v>
      </c>
      <c r="I444" s="20">
        <f t="shared" si="151"/>
        <v>0</v>
      </c>
      <c r="J444" s="20">
        <f t="shared" si="151"/>
        <v>0</v>
      </c>
      <c r="K444" s="20">
        <f t="shared" si="151"/>
        <v>0</v>
      </c>
      <c r="L444" s="20">
        <f t="shared" si="151"/>
        <v>0</v>
      </c>
      <c r="M444" s="20">
        <f t="shared" si="151"/>
        <v>0</v>
      </c>
      <c r="N444" s="20">
        <f t="shared" si="151"/>
        <v>0</v>
      </c>
      <c r="O444" s="19"/>
    </row>
    <row r="445" spans="1:15" hidden="1" x14ac:dyDescent="0.2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idden="1" x14ac:dyDescent="0.2">
      <c r="A448" s="22" t="s">
        <v>111</v>
      </c>
      <c r="B448" s="21" t="s">
        <v>110</v>
      </c>
      <c r="C448" s="20">
        <f t="shared" ref="C448:N448" si="152">C449+C450+C451</f>
        <v>0</v>
      </c>
      <c r="D448" s="20">
        <f t="shared" si="152"/>
        <v>0</v>
      </c>
      <c r="E448" s="20">
        <f t="shared" si="152"/>
        <v>0</v>
      </c>
      <c r="F448" s="20">
        <f t="shared" si="152"/>
        <v>0</v>
      </c>
      <c r="G448" s="20">
        <f t="shared" si="152"/>
        <v>0</v>
      </c>
      <c r="H448" s="20">
        <f t="shared" si="152"/>
        <v>0</v>
      </c>
      <c r="I448" s="20">
        <f t="shared" si="152"/>
        <v>0</v>
      </c>
      <c r="J448" s="20">
        <f t="shared" si="152"/>
        <v>0</v>
      </c>
      <c r="K448" s="20">
        <f t="shared" si="152"/>
        <v>0</v>
      </c>
      <c r="L448" s="20">
        <f t="shared" si="152"/>
        <v>0</v>
      </c>
      <c r="M448" s="20">
        <f t="shared" si="152"/>
        <v>0</v>
      </c>
      <c r="N448" s="20">
        <f t="shared" si="152"/>
        <v>0</v>
      </c>
      <c r="O448" s="19"/>
    </row>
    <row r="449" spans="1:21" hidden="1" x14ac:dyDescent="0.2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1" hidden="1" x14ac:dyDescent="0.2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1" hidden="1" x14ac:dyDescent="0.2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1" s="18" customFormat="1" hidden="1" x14ac:dyDescent="0.2">
      <c r="A452" s="22" t="s">
        <v>106</v>
      </c>
      <c r="B452" s="21" t="s">
        <v>105</v>
      </c>
      <c r="C452" s="20">
        <f t="shared" ref="C452:N452" si="153">C453+C454+C455</f>
        <v>0</v>
      </c>
      <c r="D452" s="20">
        <f t="shared" si="153"/>
        <v>0</v>
      </c>
      <c r="E452" s="20">
        <f t="shared" si="153"/>
        <v>0</v>
      </c>
      <c r="F452" s="20">
        <f t="shared" si="153"/>
        <v>0</v>
      </c>
      <c r="G452" s="20">
        <f t="shared" si="153"/>
        <v>0</v>
      </c>
      <c r="H452" s="20">
        <f t="shared" si="153"/>
        <v>0</v>
      </c>
      <c r="I452" s="20">
        <f t="shared" si="153"/>
        <v>0</v>
      </c>
      <c r="J452" s="20">
        <f t="shared" si="153"/>
        <v>0</v>
      </c>
      <c r="K452" s="20">
        <f t="shared" si="153"/>
        <v>0</v>
      </c>
      <c r="L452" s="20">
        <f t="shared" si="153"/>
        <v>0</v>
      </c>
      <c r="M452" s="20">
        <f t="shared" si="153"/>
        <v>0</v>
      </c>
      <c r="N452" s="20">
        <f t="shared" si="153"/>
        <v>0</v>
      </c>
      <c r="O452" s="19"/>
    </row>
    <row r="453" spans="1:21" hidden="1" x14ac:dyDescent="0.2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1" hidden="1" x14ac:dyDescent="0.2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1" hidden="1" x14ac:dyDescent="0.2">
      <c r="A455" s="17" t="s">
        <v>100</v>
      </c>
      <c r="B455" s="16" t="s">
        <v>99</v>
      </c>
      <c r="C455" s="15"/>
      <c r="D455" s="15"/>
      <c r="E455" s="15">
        <f>C455+D455</f>
        <v>0</v>
      </c>
      <c r="F455" s="15">
        <f>G455+H455+I455+J455</f>
        <v>0</v>
      </c>
      <c r="G455" s="15"/>
      <c r="H455" s="15"/>
      <c r="I455" s="15"/>
      <c r="J455" s="15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1" s="39" customFormat="1" ht="13.5" customHeight="1" x14ac:dyDescent="0.2">
      <c r="A456" s="254" t="s">
        <v>98</v>
      </c>
      <c r="B456" s="255" t="s">
        <v>97</v>
      </c>
      <c r="C456" s="256">
        <f t="shared" ref="C456:N456" si="154">C457+C458+C459+C460+C461+C462+C463+C464+C465+C466+C467+C468+C469+C470</f>
        <v>128</v>
      </c>
      <c r="D456" s="256">
        <f t="shared" si="154"/>
        <v>0</v>
      </c>
      <c r="E456" s="256">
        <f t="shared" si="154"/>
        <v>128</v>
      </c>
      <c r="F456" s="256">
        <f t="shared" si="154"/>
        <v>128</v>
      </c>
      <c r="G456" s="256">
        <f t="shared" si="154"/>
        <v>32</v>
      </c>
      <c r="H456" s="256">
        <f t="shared" si="154"/>
        <v>32</v>
      </c>
      <c r="I456" s="256">
        <f t="shared" si="154"/>
        <v>32</v>
      </c>
      <c r="J456" s="256">
        <f t="shared" si="154"/>
        <v>32</v>
      </c>
      <c r="K456" s="25">
        <f t="shared" si="154"/>
        <v>0</v>
      </c>
      <c r="L456" s="35">
        <f t="shared" si="154"/>
        <v>130</v>
      </c>
      <c r="M456" s="35">
        <f t="shared" si="154"/>
        <v>135</v>
      </c>
      <c r="N456" s="35">
        <f t="shared" si="154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</row>
    <row r="457" spans="1:21" s="18" customFormat="1" hidden="1" x14ac:dyDescent="0.2">
      <c r="A457" s="34" t="s">
        <v>96</v>
      </c>
      <c r="B457" s="43" t="s">
        <v>95</v>
      </c>
      <c r="C457" s="24"/>
      <c r="D457" s="24"/>
      <c r="E457" s="42">
        <f t="shared" ref="E457:E473" si="155">C457+D457</f>
        <v>0</v>
      </c>
      <c r="F457" s="42">
        <f t="shared" ref="F457:F470" si="156">G457+H457+I457+J457</f>
        <v>0</v>
      </c>
      <c r="G457" s="42"/>
      <c r="H457" s="42"/>
      <c r="I457" s="42"/>
      <c r="J457" s="42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1" s="18" customFormat="1" hidden="1" x14ac:dyDescent="0.2">
      <c r="A458" s="22" t="s">
        <v>94</v>
      </c>
      <c r="B458" s="21" t="s">
        <v>93</v>
      </c>
      <c r="C458" s="20"/>
      <c r="D458" s="20"/>
      <c r="E458" s="20">
        <f t="shared" si="155"/>
        <v>0</v>
      </c>
      <c r="F458" s="20">
        <f t="shared" si="156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1" s="18" customFormat="1" hidden="1" x14ac:dyDescent="0.2">
      <c r="A459" s="22" t="s">
        <v>92</v>
      </c>
      <c r="B459" s="21" t="s">
        <v>91</v>
      </c>
      <c r="C459" s="20"/>
      <c r="D459" s="20"/>
      <c r="E459" s="20">
        <f t="shared" si="155"/>
        <v>0</v>
      </c>
      <c r="F459" s="20">
        <f t="shared" si="156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1" s="18" customFormat="1" ht="25.5" hidden="1" x14ac:dyDescent="0.2">
      <c r="A460" s="22" t="s">
        <v>90</v>
      </c>
      <c r="B460" s="21" t="s">
        <v>89</v>
      </c>
      <c r="C460" s="20"/>
      <c r="D460" s="20"/>
      <c r="E460" s="20">
        <f t="shared" si="155"/>
        <v>0</v>
      </c>
      <c r="F460" s="20">
        <f t="shared" si="156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1" s="18" customFormat="1" hidden="1" x14ac:dyDescent="0.2">
      <c r="A461" s="22" t="s">
        <v>88</v>
      </c>
      <c r="B461" s="21" t="s">
        <v>87</v>
      </c>
      <c r="C461" s="20"/>
      <c r="D461" s="20"/>
      <c r="E461" s="20">
        <f t="shared" si="155"/>
        <v>0</v>
      </c>
      <c r="F461" s="20">
        <f t="shared" si="156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1" s="18" customFormat="1" hidden="1" x14ac:dyDescent="0.2">
      <c r="A462" s="22" t="s">
        <v>86</v>
      </c>
      <c r="B462" s="21" t="s">
        <v>85</v>
      </c>
      <c r="C462" s="20"/>
      <c r="D462" s="20"/>
      <c r="E462" s="20">
        <f t="shared" si="155"/>
        <v>0</v>
      </c>
      <c r="F462" s="20">
        <f t="shared" si="156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1" s="18" customFormat="1" hidden="1" x14ac:dyDescent="0.2">
      <c r="A463" s="22" t="s">
        <v>84</v>
      </c>
      <c r="B463" s="21" t="s">
        <v>83</v>
      </c>
      <c r="C463" s="20"/>
      <c r="D463" s="20"/>
      <c r="E463" s="20">
        <f t="shared" si="155"/>
        <v>0</v>
      </c>
      <c r="F463" s="20">
        <f t="shared" si="156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1" s="18" customFormat="1" ht="25.5" hidden="1" x14ac:dyDescent="0.2">
      <c r="A464" s="22" t="s">
        <v>82</v>
      </c>
      <c r="B464" s="21" t="s">
        <v>81</v>
      </c>
      <c r="C464" s="20"/>
      <c r="D464" s="20"/>
      <c r="E464" s="20">
        <f t="shared" si="155"/>
        <v>0</v>
      </c>
      <c r="F464" s="20">
        <f t="shared" si="156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1" s="18" customFormat="1" hidden="1" x14ac:dyDescent="0.2">
      <c r="A465" s="22" t="s">
        <v>80</v>
      </c>
      <c r="B465" s="21" t="s">
        <v>79</v>
      </c>
      <c r="C465" s="20"/>
      <c r="D465" s="20"/>
      <c r="E465" s="20">
        <f t="shared" si="155"/>
        <v>0</v>
      </c>
      <c r="F465" s="20">
        <f t="shared" si="156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1" s="18" customFormat="1" ht="25.5" hidden="1" x14ac:dyDescent="0.2">
      <c r="A466" s="22" t="s">
        <v>78</v>
      </c>
      <c r="B466" s="21" t="s">
        <v>77</v>
      </c>
      <c r="C466" s="20"/>
      <c r="D466" s="20"/>
      <c r="E466" s="20">
        <f t="shared" si="155"/>
        <v>0</v>
      </c>
      <c r="F466" s="20">
        <f t="shared" si="156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1" s="18" customFormat="1" hidden="1" x14ac:dyDescent="0.2">
      <c r="A467" s="22" t="s">
        <v>76</v>
      </c>
      <c r="B467" s="21" t="s">
        <v>75</v>
      </c>
      <c r="C467" s="20"/>
      <c r="D467" s="20"/>
      <c r="E467" s="20">
        <f t="shared" si="155"/>
        <v>0</v>
      </c>
      <c r="F467" s="20">
        <f t="shared" si="156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1" s="18" customFormat="1" hidden="1" x14ac:dyDescent="0.2">
      <c r="A468" s="22" t="s">
        <v>74</v>
      </c>
      <c r="B468" s="21" t="s">
        <v>73</v>
      </c>
      <c r="C468" s="20"/>
      <c r="D468" s="20"/>
      <c r="E468" s="20">
        <f t="shared" si="155"/>
        <v>0</v>
      </c>
      <c r="F468" s="20">
        <f t="shared" si="156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1" s="18" customFormat="1" hidden="1" x14ac:dyDescent="0.2">
      <c r="A469" s="22" t="s">
        <v>72</v>
      </c>
      <c r="B469" s="21" t="s">
        <v>71</v>
      </c>
      <c r="C469" s="20"/>
      <c r="D469" s="20"/>
      <c r="E469" s="20">
        <f t="shared" si="155"/>
        <v>0</v>
      </c>
      <c r="F469" s="20">
        <f t="shared" si="156"/>
        <v>0</v>
      </c>
      <c r="G469" s="20"/>
      <c r="H469" s="20"/>
      <c r="I469" s="20"/>
      <c r="J469" s="20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1" s="18" customFormat="1" x14ac:dyDescent="0.2">
      <c r="A470" s="139" t="s">
        <v>70</v>
      </c>
      <c r="B470" s="140" t="s">
        <v>69</v>
      </c>
      <c r="C470" s="141">
        <v>128</v>
      </c>
      <c r="D470" s="141">
        <v>0</v>
      </c>
      <c r="E470" s="141">
        <f t="shared" si="155"/>
        <v>128</v>
      </c>
      <c r="F470" s="141">
        <f t="shared" si="156"/>
        <v>128</v>
      </c>
      <c r="G470" s="141">
        <v>32</v>
      </c>
      <c r="H470" s="141">
        <v>32</v>
      </c>
      <c r="I470" s="141">
        <v>32</v>
      </c>
      <c r="J470" s="141">
        <v>32</v>
      </c>
      <c r="K470" s="2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</row>
    <row r="471" spans="1:21" s="18" customFormat="1" ht="27" customHeight="1" x14ac:dyDescent="0.25">
      <c r="A471" s="438" t="s">
        <v>998</v>
      </c>
      <c r="B471" s="448">
        <v>60</v>
      </c>
      <c r="C471" s="439">
        <f>C472+C473</f>
        <v>1439.08</v>
      </c>
      <c r="D471" s="439">
        <f>D472+D473</f>
        <v>0</v>
      </c>
      <c r="E471" s="439">
        <f t="shared" si="155"/>
        <v>1439.08</v>
      </c>
      <c r="F471" s="439">
        <f>G471+H471+I471+J471</f>
        <v>1439.08</v>
      </c>
      <c r="G471" s="439">
        <f>G472+G473</f>
        <v>0</v>
      </c>
      <c r="H471" s="439">
        <f t="shared" ref="H471:J471" si="157">H472+H473</f>
        <v>1439.08</v>
      </c>
      <c r="I471" s="439">
        <f t="shared" si="157"/>
        <v>0</v>
      </c>
      <c r="J471" s="439">
        <f t="shared" si="157"/>
        <v>0</v>
      </c>
      <c r="K471" s="2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8">G471+H471</f>
        <v>1439.08</v>
      </c>
    </row>
    <row r="472" spans="1:21" s="18" customFormat="1" ht="15" x14ac:dyDescent="0.25">
      <c r="A472" s="441" t="s">
        <v>994</v>
      </c>
      <c r="B472" s="448" t="s">
        <v>1000</v>
      </c>
      <c r="C472" s="439">
        <v>1209.31</v>
      </c>
      <c r="D472" s="439"/>
      <c r="E472" s="439">
        <f t="shared" si="155"/>
        <v>1209.31</v>
      </c>
      <c r="F472" s="439">
        <f t="shared" ref="F472:F473" si="159">G472+H472+I472+J472</f>
        <v>1209.31</v>
      </c>
      <c r="G472" s="439">
        <v>0</v>
      </c>
      <c r="H472" s="439">
        <v>1209.31</v>
      </c>
      <c r="I472" s="439">
        <v>0</v>
      </c>
      <c r="J472" s="439">
        <v>0</v>
      </c>
      <c r="K472" s="2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8"/>
        <v>1209.31</v>
      </c>
    </row>
    <row r="473" spans="1:21" s="18" customFormat="1" ht="15" x14ac:dyDescent="0.25">
      <c r="A473" s="441" t="s">
        <v>996</v>
      </c>
      <c r="B473" s="448" t="s">
        <v>1001</v>
      </c>
      <c r="C473" s="439">
        <v>229.77</v>
      </c>
      <c r="D473" s="439"/>
      <c r="E473" s="439">
        <f t="shared" si="155"/>
        <v>229.77</v>
      </c>
      <c r="F473" s="439">
        <f t="shared" si="159"/>
        <v>229.77</v>
      </c>
      <c r="G473" s="439">
        <v>0</v>
      </c>
      <c r="H473" s="439">
        <v>229.77</v>
      </c>
      <c r="I473" s="439">
        <v>0</v>
      </c>
      <c r="J473" s="439">
        <v>0</v>
      </c>
      <c r="K473" s="2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8"/>
        <v>229.77</v>
      </c>
    </row>
    <row r="474" spans="1:21" s="39" customFormat="1" x14ac:dyDescent="0.2">
      <c r="A474" s="254" t="s">
        <v>68</v>
      </c>
      <c r="B474" s="255" t="s">
        <v>67</v>
      </c>
      <c r="C474" s="256">
        <f t="shared" ref="C474:N474" si="160">C475+C482+C485</f>
        <v>10</v>
      </c>
      <c r="D474" s="256">
        <f t="shared" si="160"/>
        <v>0</v>
      </c>
      <c r="E474" s="256">
        <f t="shared" si="160"/>
        <v>10</v>
      </c>
      <c r="F474" s="256">
        <f t="shared" si="160"/>
        <v>10</v>
      </c>
      <c r="G474" s="256">
        <f t="shared" si="160"/>
        <v>0</v>
      </c>
      <c r="H474" s="256">
        <f t="shared" si="160"/>
        <v>10</v>
      </c>
      <c r="I474" s="256">
        <f t="shared" si="160"/>
        <v>0</v>
      </c>
      <c r="J474" s="256">
        <f t="shared" si="160"/>
        <v>0</v>
      </c>
      <c r="K474" s="25">
        <f t="shared" si="160"/>
        <v>0</v>
      </c>
      <c r="L474" s="35">
        <f t="shared" si="160"/>
        <v>0</v>
      </c>
      <c r="M474" s="35">
        <f t="shared" si="160"/>
        <v>0</v>
      </c>
      <c r="N474" s="35">
        <f t="shared" si="160"/>
        <v>0</v>
      </c>
      <c r="O474" s="40"/>
      <c r="P474" s="417"/>
      <c r="Q474" s="245"/>
      <c r="R474" s="237"/>
      <c r="S474" s="237"/>
      <c r="T474" s="237"/>
      <c r="U474" s="501">
        <f t="shared" si="158"/>
        <v>10</v>
      </c>
    </row>
    <row r="475" spans="1:21" s="8" customFormat="1" x14ac:dyDescent="0.2">
      <c r="A475" s="254" t="s">
        <v>66</v>
      </c>
      <c r="B475" s="255" t="s">
        <v>65</v>
      </c>
      <c r="C475" s="256">
        <f t="shared" ref="C475:N475" si="161">C476+C481</f>
        <v>10</v>
      </c>
      <c r="D475" s="256">
        <f t="shared" si="161"/>
        <v>0</v>
      </c>
      <c r="E475" s="256">
        <f t="shared" si="161"/>
        <v>10</v>
      </c>
      <c r="F475" s="256">
        <f t="shared" si="161"/>
        <v>10</v>
      </c>
      <c r="G475" s="256">
        <f t="shared" si="161"/>
        <v>0</v>
      </c>
      <c r="H475" s="256">
        <f t="shared" si="161"/>
        <v>10</v>
      </c>
      <c r="I475" s="256">
        <f t="shared" si="161"/>
        <v>0</v>
      </c>
      <c r="J475" s="256">
        <f t="shared" si="161"/>
        <v>0</v>
      </c>
      <c r="K475" s="11">
        <f t="shared" si="161"/>
        <v>0</v>
      </c>
      <c r="L475" s="11">
        <f t="shared" si="161"/>
        <v>0</v>
      </c>
      <c r="M475" s="11">
        <f t="shared" si="161"/>
        <v>0</v>
      </c>
      <c r="N475" s="11">
        <f t="shared" si="161"/>
        <v>0</v>
      </c>
      <c r="O475" s="10"/>
      <c r="P475" s="417"/>
      <c r="Q475" s="244"/>
      <c r="R475" s="237"/>
      <c r="S475" s="237"/>
      <c r="T475" s="237"/>
      <c r="U475" s="501">
        <f t="shared" si="158"/>
        <v>10</v>
      </c>
    </row>
    <row r="476" spans="1:21" s="18" customFormat="1" x14ac:dyDescent="0.2">
      <c r="A476" s="139" t="s">
        <v>64</v>
      </c>
      <c r="B476" s="140" t="s">
        <v>63</v>
      </c>
      <c r="C476" s="141">
        <f t="shared" ref="C476:N476" si="162">C477+C478+C479+C480</f>
        <v>10</v>
      </c>
      <c r="D476" s="141">
        <f t="shared" si="162"/>
        <v>0</v>
      </c>
      <c r="E476" s="141">
        <f t="shared" si="162"/>
        <v>10</v>
      </c>
      <c r="F476" s="141">
        <f t="shared" si="162"/>
        <v>10</v>
      </c>
      <c r="G476" s="141">
        <f t="shared" si="162"/>
        <v>0</v>
      </c>
      <c r="H476" s="141">
        <f t="shared" si="162"/>
        <v>10</v>
      </c>
      <c r="I476" s="141">
        <f t="shared" si="162"/>
        <v>0</v>
      </c>
      <c r="J476" s="141">
        <f t="shared" si="162"/>
        <v>0</v>
      </c>
      <c r="K476" s="20">
        <f t="shared" si="162"/>
        <v>0</v>
      </c>
      <c r="L476" s="20">
        <f t="shared" si="162"/>
        <v>0</v>
      </c>
      <c r="M476" s="20">
        <f t="shared" si="162"/>
        <v>0</v>
      </c>
      <c r="N476" s="20">
        <f t="shared" si="162"/>
        <v>0</v>
      </c>
      <c r="O476" s="19"/>
      <c r="P476" s="417"/>
      <c r="Q476" s="244"/>
      <c r="R476" s="238"/>
      <c r="S476" s="238"/>
      <c r="T476" s="238"/>
      <c r="U476" s="501">
        <f t="shared" si="158"/>
        <v>10</v>
      </c>
    </row>
    <row r="477" spans="1:21" hidden="1" x14ac:dyDescent="0.2">
      <c r="A477" s="17" t="s">
        <v>62</v>
      </c>
      <c r="B477" s="16" t="s">
        <v>61</v>
      </c>
      <c r="C477" s="15"/>
      <c r="D477" s="15"/>
      <c r="E477" s="15">
        <f>C477+D477</f>
        <v>0</v>
      </c>
      <c r="F477" s="15">
        <f>G477+H477+I477+J477</f>
        <v>0</v>
      </c>
      <c r="G477" s="15"/>
      <c r="H477" s="15"/>
      <c r="I477" s="15"/>
      <c r="J477" s="15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1" s="31" customFormat="1" x14ac:dyDescent="0.2">
      <c r="A478" s="135" t="s">
        <v>60</v>
      </c>
      <c r="B478" s="136" t="s">
        <v>59</v>
      </c>
      <c r="C478" s="137">
        <v>10</v>
      </c>
      <c r="D478" s="231"/>
      <c r="E478" s="137">
        <f>C478+D478</f>
        <v>10</v>
      </c>
      <c r="F478" s="137">
        <f>G478+H478+I478+J478</f>
        <v>10</v>
      </c>
      <c r="G478" s="137">
        <v>0</v>
      </c>
      <c r="H478" s="137">
        <v>10</v>
      </c>
      <c r="I478" s="137">
        <v>0</v>
      </c>
      <c r="J478" s="137"/>
      <c r="K478" s="13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8"/>
        <v>10</v>
      </c>
    </row>
    <row r="479" spans="1:21" hidden="1" x14ac:dyDescent="0.2">
      <c r="A479" s="30" t="s">
        <v>58</v>
      </c>
      <c r="B479" s="29" t="s">
        <v>57</v>
      </c>
      <c r="C479" s="28"/>
      <c r="D479" s="28"/>
      <c r="E479" s="28">
        <f>C479+D479</f>
        <v>0</v>
      </c>
      <c r="F479" s="28">
        <f>G479+H479+I479+J479</f>
        <v>0</v>
      </c>
      <c r="G479" s="28"/>
      <c r="H479" s="28"/>
      <c r="I479" s="28"/>
      <c r="J479" s="28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1" hidden="1" x14ac:dyDescent="0.2">
      <c r="A480" s="30" t="s">
        <v>56</v>
      </c>
      <c r="B480" s="29" t="s">
        <v>55</v>
      </c>
      <c r="C480" s="28"/>
      <c r="D480" s="28"/>
      <c r="E480" s="28">
        <f>C480+D480</f>
        <v>0</v>
      </c>
      <c r="F480" s="28">
        <f>G480+H480+I480+J480</f>
        <v>0</v>
      </c>
      <c r="G480" s="28"/>
      <c r="H480" s="28"/>
      <c r="I480" s="28"/>
      <c r="J480" s="28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1" s="18" customFormat="1" ht="15.75" customHeight="1" x14ac:dyDescent="0.2">
      <c r="A481" s="139" t="s">
        <v>54</v>
      </c>
      <c r="B481" s="140" t="s">
        <v>53</v>
      </c>
      <c r="C481" s="141">
        <v>0</v>
      </c>
      <c r="D481" s="141">
        <v>0</v>
      </c>
      <c r="E481" s="256">
        <f>C481+D481</f>
        <v>0</v>
      </c>
      <c r="F481" s="256">
        <f>G481+H481+I481+J481</f>
        <v>0</v>
      </c>
      <c r="G481" s="141"/>
      <c r="H481" s="141"/>
      <c r="I481" s="141"/>
      <c r="J481" s="141"/>
      <c r="K481" s="2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</row>
    <row r="482" spans="1:21" s="8" customFormat="1" ht="2.25" hidden="1" customHeight="1" x14ac:dyDescent="0.2">
      <c r="A482" s="14" t="s">
        <v>52</v>
      </c>
      <c r="B482" s="13" t="s">
        <v>51</v>
      </c>
      <c r="C482" s="11">
        <f t="shared" ref="C482:N483" si="163">C483</f>
        <v>0</v>
      </c>
      <c r="D482" s="11">
        <f t="shared" si="163"/>
        <v>0</v>
      </c>
      <c r="E482" s="11">
        <f t="shared" si="163"/>
        <v>0</v>
      </c>
      <c r="F482" s="11">
        <f t="shared" si="163"/>
        <v>0</v>
      </c>
      <c r="G482" s="11">
        <f t="shared" si="163"/>
        <v>0</v>
      </c>
      <c r="H482" s="11">
        <f t="shared" si="163"/>
        <v>0</v>
      </c>
      <c r="I482" s="11">
        <f t="shared" si="163"/>
        <v>0</v>
      </c>
      <c r="J482" s="11">
        <f t="shared" si="163"/>
        <v>0</v>
      </c>
      <c r="K482" s="11">
        <f t="shared" si="163"/>
        <v>0</v>
      </c>
      <c r="L482" s="11">
        <f t="shared" si="163"/>
        <v>0</v>
      </c>
      <c r="M482" s="11">
        <f t="shared" si="163"/>
        <v>0</v>
      </c>
      <c r="N482" s="11">
        <f t="shared" si="163"/>
        <v>0</v>
      </c>
      <c r="O482" s="10"/>
    </row>
    <row r="483" spans="1:21" s="18" customFormat="1" ht="12.75" hidden="1" customHeight="1" x14ac:dyDescent="0.2">
      <c r="A483" s="22" t="s">
        <v>50</v>
      </c>
      <c r="B483" s="21" t="s">
        <v>49</v>
      </c>
      <c r="C483" s="20">
        <f t="shared" si="163"/>
        <v>0</v>
      </c>
      <c r="D483" s="20">
        <f t="shared" si="163"/>
        <v>0</v>
      </c>
      <c r="E483" s="20">
        <f t="shared" si="163"/>
        <v>0</v>
      </c>
      <c r="F483" s="20">
        <f t="shared" si="163"/>
        <v>0</v>
      </c>
      <c r="G483" s="20">
        <f t="shared" si="163"/>
        <v>0</v>
      </c>
      <c r="H483" s="20">
        <f t="shared" si="163"/>
        <v>0</v>
      </c>
      <c r="I483" s="20">
        <f t="shared" si="163"/>
        <v>0</v>
      </c>
      <c r="J483" s="20">
        <f t="shared" si="163"/>
        <v>0</v>
      </c>
      <c r="K483" s="20">
        <f t="shared" si="163"/>
        <v>0</v>
      </c>
      <c r="L483" s="20">
        <f t="shared" si="163"/>
        <v>0</v>
      </c>
      <c r="M483" s="20">
        <f t="shared" si="163"/>
        <v>0</v>
      </c>
      <c r="N483" s="20">
        <f t="shared" si="163"/>
        <v>0</v>
      </c>
      <c r="O483" s="19"/>
    </row>
    <row r="484" spans="1:21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1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1" s="8" customFormat="1" ht="15" hidden="1" customHeight="1" x14ac:dyDescent="0.2">
      <c r="A486" s="14" t="s">
        <v>44</v>
      </c>
      <c r="B486" s="13" t="s">
        <v>43</v>
      </c>
      <c r="C486" s="11">
        <f t="shared" ref="C486:N486" si="164">C487+C490</f>
        <v>0</v>
      </c>
      <c r="D486" s="11">
        <f t="shared" si="164"/>
        <v>0</v>
      </c>
      <c r="E486" s="11">
        <f t="shared" si="164"/>
        <v>0</v>
      </c>
      <c r="F486" s="11">
        <f t="shared" si="164"/>
        <v>0</v>
      </c>
      <c r="G486" s="11">
        <f t="shared" si="164"/>
        <v>0</v>
      </c>
      <c r="H486" s="11">
        <f t="shared" si="164"/>
        <v>0</v>
      </c>
      <c r="I486" s="11">
        <f t="shared" si="164"/>
        <v>0</v>
      </c>
      <c r="J486" s="11">
        <f t="shared" si="164"/>
        <v>0</v>
      </c>
      <c r="K486" s="11">
        <f t="shared" si="164"/>
        <v>0</v>
      </c>
      <c r="L486" s="11">
        <f t="shared" si="164"/>
        <v>0</v>
      </c>
      <c r="M486" s="11">
        <f t="shared" si="164"/>
        <v>0</v>
      </c>
      <c r="N486" s="11">
        <f t="shared" si="164"/>
        <v>0</v>
      </c>
      <c r="O486" s="10"/>
    </row>
    <row r="487" spans="1:21" s="8" customFormat="1" ht="21.75" hidden="1" customHeight="1" x14ac:dyDescent="0.2">
      <c r="A487" s="14" t="s">
        <v>42</v>
      </c>
      <c r="B487" s="13" t="s">
        <v>41</v>
      </c>
      <c r="C487" s="11">
        <f t="shared" ref="C487:N487" si="165">C488+C489</f>
        <v>0</v>
      </c>
      <c r="D487" s="11">
        <f t="shared" si="165"/>
        <v>0</v>
      </c>
      <c r="E487" s="11">
        <f t="shared" si="165"/>
        <v>0</v>
      </c>
      <c r="F487" s="11">
        <f t="shared" si="165"/>
        <v>0</v>
      </c>
      <c r="G487" s="11">
        <f t="shared" si="165"/>
        <v>0</v>
      </c>
      <c r="H487" s="11">
        <f t="shared" si="165"/>
        <v>0</v>
      </c>
      <c r="I487" s="11">
        <f t="shared" si="165"/>
        <v>0</v>
      </c>
      <c r="J487" s="11">
        <f t="shared" si="165"/>
        <v>0</v>
      </c>
      <c r="K487" s="11">
        <f t="shared" si="165"/>
        <v>0</v>
      </c>
      <c r="L487" s="11">
        <f t="shared" si="165"/>
        <v>0</v>
      </c>
      <c r="M487" s="11">
        <f t="shared" si="165"/>
        <v>0</v>
      </c>
      <c r="N487" s="11">
        <f t="shared" si="165"/>
        <v>0</v>
      </c>
      <c r="O487" s="10"/>
    </row>
    <row r="488" spans="1:21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1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1" s="8" customFormat="1" ht="21.75" hidden="1" customHeight="1" x14ac:dyDescent="0.2">
      <c r="A490" s="23" t="s">
        <v>36</v>
      </c>
      <c r="B490" s="13" t="s">
        <v>35</v>
      </c>
      <c r="C490" s="11">
        <f t="shared" ref="C490:N490" si="166">C491+C496+C500</f>
        <v>0</v>
      </c>
      <c r="D490" s="11">
        <f t="shared" si="166"/>
        <v>0</v>
      </c>
      <c r="E490" s="11">
        <f t="shared" si="166"/>
        <v>0</v>
      </c>
      <c r="F490" s="11">
        <f t="shared" si="166"/>
        <v>0</v>
      </c>
      <c r="G490" s="11">
        <f t="shared" si="166"/>
        <v>0</v>
      </c>
      <c r="H490" s="11">
        <f t="shared" si="166"/>
        <v>0</v>
      </c>
      <c r="I490" s="11">
        <f t="shared" si="166"/>
        <v>0</v>
      </c>
      <c r="J490" s="11">
        <f t="shared" si="166"/>
        <v>0</v>
      </c>
      <c r="K490" s="11">
        <f t="shared" si="166"/>
        <v>0</v>
      </c>
      <c r="L490" s="11">
        <f t="shared" si="166"/>
        <v>0</v>
      </c>
      <c r="M490" s="11">
        <f t="shared" si="166"/>
        <v>0</v>
      </c>
      <c r="N490" s="11">
        <f t="shared" si="166"/>
        <v>0</v>
      </c>
      <c r="O490" s="10"/>
    </row>
    <row r="491" spans="1:21" s="18" customFormat="1" ht="18" hidden="1" customHeight="1" x14ac:dyDescent="0.2">
      <c r="A491" s="22" t="s">
        <v>34</v>
      </c>
      <c r="B491" s="21" t="s">
        <v>33</v>
      </c>
      <c r="C491" s="20">
        <f t="shared" ref="C491:N491" si="167">C492+C493+C494+C495</f>
        <v>0</v>
      </c>
      <c r="D491" s="20">
        <f t="shared" si="167"/>
        <v>0</v>
      </c>
      <c r="E491" s="20">
        <f t="shared" si="167"/>
        <v>0</v>
      </c>
      <c r="F491" s="20">
        <f t="shared" si="167"/>
        <v>0</v>
      </c>
      <c r="G491" s="20">
        <f t="shared" si="167"/>
        <v>0</v>
      </c>
      <c r="H491" s="20">
        <f t="shared" si="167"/>
        <v>0</v>
      </c>
      <c r="I491" s="20">
        <f t="shared" si="167"/>
        <v>0</v>
      </c>
      <c r="J491" s="20">
        <f t="shared" si="167"/>
        <v>0</v>
      </c>
      <c r="K491" s="20">
        <f t="shared" si="167"/>
        <v>0</v>
      </c>
      <c r="L491" s="20">
        <f t="shared" si="167"/>
        <v>0</v>
      </c>
      <c r="M491" s="20">
        <f t="shared" si="167"/>
        <v>0</v>
      </c>
      <c r="N491" s="20">
        <f t="shared" si="167"/>
        <v>0</v>
      </c>
      <c r="O491" s="19"/>
    </row>
    <row r="492" spans="1:21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1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1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1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1" s="18" customFormat="1" ht="16.5" hidden="1" customHeight="1" x14ac:dyDescent="0.2">
      <c r="A496" s="22" t="s">
        <v>24</v>
      </c>
      <c r="B496" s="21" t="s">
        <v>23</v>
      </c>
      <c r="C496" s="20">
        <f t="shared" ref="C496:N496" si="168">C497+C498+C499</f>
        <v>0</v>
      </c>
      <c r="D496" s="20">
        <f t="shared" si="168"/>
        <v>0</v>
      </c>
      <c r="E496" s="20">
        <f t="shared" si="168"/>
        <v>0</v>
      </c>
      <c r="F496" s="20">
        <f t="shared" si="168"/>
        <v>0</v>
      </c>
      <c r="G496" s="20">
        <f t="shared" si="168"/>
        <v>0</v>
      </c>
      <c r="H496" s="20">
        <f t="shared" si="168"/>
        <v>0</v>
      </c>
      <c r="I496" s="20">
        <f t="shared" si="168"/>
        <v>0</v>
      </c>
      <c r="J496" s="20">
        <f t="shared" si="168"/>
        <v>0</v>
      </c>
      <c r="K496" s="20">
        <f t="shared" si="168"/>
        <v>0</v>
      </c>
      <c r="L496" s="20">
        <f t="shared" si="168"/>
        <v>0</v>
      </c>
      <c r="M496" s="20">
        <f t="shared" si="168"/>
        <v>0</v>
      </c>
      <c r="N496" s="20">
        <f t="shared" si="168"/>
        <v>0</v>
      </c>
      <c r="O496" s="19"/>
    </row>
    <row r="497" spans="1:21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1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1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1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1" s="8" customFormat="1" ht="16.5" hidden="1" customHeight="1" x14ac:dyDescent="0.2">
      <c r="A501" s="14" t="s">
        <v>14</v>
      </c>
      <c r="B501" s="13" t="s">
        <v>13</v>
      </c>
      <c r="C501" s="11">
        <f t="shared" ref="C501:N501" si="169">C502</f>
        <v>0</v>
      </c>
      <c r="D501" s="11">
        <f t="shared" si="169"/>
        <v>0</v>
      </c>
      <c r="E501" s="11">
        <f t="shared" si="169"/>
        <v>0</v>
      </c>
      <c r="F501" s="11">
        <f t="shared" si="169"/>
        <v>0</v>
      </c>
      <c r="G501" s="11">
        <f t="shared" si="169"/>
        <v>0</v>
      </c>
      <c r="H501" s="11">
        <f t="shared" si="169"/>
        <v>0</v>
      </c>
      <c r="I501" s="11">
        <f t="shared" si="169"/>
        <v>0</v>
      </c>
      <c r="J501" s="11">
        <f t="shared" si="169"/>
        <v>0</v>
      </c>
      <c r="K501" s="11">
        <f t="shared" si="169"/>
        <v>0</v>
      </c>
      <c r="L501" s="11">
        <f t="shared" si="169"/>
        <v>0</v>
      </c>
      <c r="M501" s="11">
        <f t="shared" si="169"/>
        <v>0</v>
      </c>
      <c r="N501" s="11">
        <f t="shared" si="169"/>
        <v>0</v>
      </c>
      <c r="O501" s="10"/>
    </row>
    <row r="502" spans="1:21" s="18" customFormat="1" ht="10.5" hidden="1" customHeight="1" x14ac:dyDescent="0.2">
      <c r="A502" s="22" t="s">
        <v>12</v>
      </c>
      <c r="B502" s="21" t="s">
        <v>11</v>
      </c>
      <c r="C502" s="20">
        <f t="shared" ref="C502:N502" si="170">C503+C504+C505</f>
        <v>0</v>
      </c>
      <c r="D502" s="20">
        <f t="shared" si="170"/>
        <v>0</v>
      </c>
      <c r="E502" s="20">
        <f t="shared" si="170"/>
        <v>0</v>
      </c>
      <c r="F502" s="20">
        <f t="shared" si="170"/>
        <v>0</v>
      </c>
      <c r="G502" s="20">
        <f t="shared" si="170"/>
        <v>0</v>
      </c>
      <c r="H502" s="20">
        <f t="shared" si="170"/>
        <v>0</v>
      </c>
      <c r="I502" s="20">
        <f t="shared" si="170"/>
        <v>0</v>
      </c>
      <c r="J502" s="20">
        <f t="shared" si="170"/>
        <v>0</v>
      </c>
      <c r="K502" s="20">
        <f t="shared" si="170"/>
        <v>0</v>
      </c>
      <c r="L502" s="20">
        <f t="shared" si="170"/>
        <v>0</v>
      </c>
      <c r="M502" s="20">
        <f t="shared" si="170"/>
        <v>0</v>
      </c>
      <c r="N502" s="20">
        <f t="shared" si="170"/>
        <v>0</v>
      </c>
      <c r="O502" s="19"/>
    </row>
    <row r="503" spans="1:21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1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1" ht="13.5" hidden="1" customHeight="1" x14ac:dyDescent="0.2">
      <c r="A505" s="17" t="s">
        <v>6</v>
      </c>
      <c r="B505" s="16" t="s">
        <v>5</v>
      </c>
      <c r="C505" s="15"/>
      <c r="D505" s="15"/>
      <c r="E505" s="15">
        <f>C505+D505</f>
        <v>0</v>
      </c>
      <c r="F505" s="15">
        <f>G505+H505+I505+J505</f>
        <v>0</v>
      </c>
      <c r="G505" s="15"/>
      <c r="H505" s="15"/>
      <c r="I505" s="15"/>
      <c r="J505" s="15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1" s="8" customFormat="1" x14ac:dyDescent="0.2">
      <c r="A506" s="383" t="s">
        <v>4</v>
      </c>
      <c r="B506" s="384" t="s">
        <v>3</v>
      </c>
      <c r="C506" s="385">
        <f t="shared" ref="C506:N506" si="171">C13-C203</f>
        <v>-482</v>
      </c>
      <c r="D506" s="385">
        <f t="shared" si="171"/>
        <v>0</v>
      </c>
      <c r="E506" s="385">
        <f t="shared" si="171"/>
        <v>-482</v>
      </c>
      <c r="F506" s="385">
        <f t="shared" si="171"/>
        <v>-482</v>
      </c>
      <c r="G506" s="256">
        <f t="shared" si="171"/>
        <v>-128</v>
      </c>
      <c r="H506" s="256">
        <f t="shared" si="171"/>
        <v>-262</v>
      </c>
      <c r="I506" s="256">
        <f t="shared" si="171"/>
        <v>-39</v>
      </c>
      <c r="J506" s="256">
        <f t="shared" si="171"/>
        <v>-53</v>
      </c>
      <c r="K506" s="11">
        <f t="shared" si="171"/>
        <v>-75</v>
      </c>
      <c r="L506" s="11">
        <v>0</v>
      </c>
      <c r="M506" s="11">
        <f t="shared" si="171"/>
        <v>0</v>
      </c>
      <c r="N506" s="11">
        <f t="shared" si="171"/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</row>
    <row r="507" spans="1:21" x14ac:dyDescent="0.2">
      <c r="A507" s="7" t="s">
        <v>2</v>
      </c>
      <c r="Q507" s="239"/>
      <c r="R507" s="239"/>
      <c r="S507" s="239"/>
    </row>
    <row r="508" spans="1:21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1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1" x14ac:dyDescent="0.2">
      <c r="F510" s="229"/>
      <c r="I510" s="1068"/>
      <c r="J510" s="1068"/>
      <c r="K510" s="1068"/>
      <c r="L510" s="1068"/>
      <c r="M510" s="1068"/>
    </row>
    <row r="511" spans="1:21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79" fitToHeight="0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11"/>
  <sheetViews>
    <sheetView zoomScale="98" zoomScaleNormal="98" workbookViewId="0">
      <pane ySplit="12" topLeftCell="A13" activePane="bottomLeft" state="frozen"/>
      <selection pane="bottomLeft" activeCell="F2" sqref="F2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10.85546875" style="3" hidden="1" customWidth="1"/>
    <col min="4" max="4" width="9.7109375" style="3" hidden="1" customWidth="1"/>
    <col min="5" max="5" width="12.28515625" style="3" hidden="1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10.7109375" style="3" customWidth="1"/>
    <col min="11" max="11" width="4.42578125" style="3" hidden="1" customWidth="1"/>
    <col min="12" max="12" width="9.7109375" style="3" hidden="1" customWidth="1"/>
    <col min="13" max="13" width="11.42578125" style="3" hidden="1" customWidth="1"/>
    <col min="14" max="14" width="11" style="3" hidden="1" customWidth="1"/>
    <col min="15" max="15" width="0.140625" style="2" hidden="1" customWidth="1"/>
    <col min="16" max="16" width="10.42578125" style="1" hidden="1" customWidth="1"/>
    <col min="17" max="20" width="9.140625" style="1" hidden="1" customWidth="1"/>
    <col min="21" max="16384" width="9.140625" style="1"/>
  </cols>
  <sheetData>
    <row r="1" spans="1:24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24" x14ac:dyDescent="0.2">
      <c r="A2" s="96" t="s">
        <v>1004</v>
      </c>
      <c r="C2" s="1068" t="s">
        <v>856</v>
      </c>
      <c r="D2" s="1068"/>
      <c r="E2" s="1068"/>
      <c r="F2" s="93" t="s">
        <v>856</v>
      </c>
      <c r="G2" s="93"/>
      <c r="H2" s="1068" t="s">
        <v>1006</v>
      </c>
      <c r="I2" s="1068"/>
      <c r="J2" s="1068"/>
      <c r="L2" s="1068" t="s">
        <v>855</v>
      </c>
      <c r="M2" s="1068"/>
      <c r="N2" s="1068"/>
      <c r="Q2" s="286"/>
    </row>
    <row r="3" spans="1:24" x14ac:dyDescent="0.2">
      <c r="A3" s="96"/>
      <c r="D3" s="257"/>
      <c r="G3" s="446"/>
      <c r="H3" s="1068" t="s">
        <v>1007</v>
      </c>
      <c r="I3" s="1068"/>
      <c r="J3" s="1068"/>
      <c r="L3" s="446"/>
      <c r="M3" s="446"/>
      <c r="N3" s="446"/>
      <c r="Q3" s="286"/>
    </row>
    <row r="4" spans="1:24" x14ac:dyDescent="0.2">
      <c r="A4" s="96" t="s">
        <v>958</v>
      </c>
      <c r="B4" s="142" t="s">
        <v>958</v>
      </c>
      <c r="G4" s="446"/>
      <c r="H4" s="446"/>
      <c r="I4" s="446"/>
      <c r="J4" s="93"/>
      <c r="L4" s="446"/>
      <c r="M4" s="446"/>
      <c r="N4" s="446"/>
      <c r="Q4" s="286"/>
      <c r="S4" s="1" t="s">
        <v>958</v>
      </c>
    </row>
    <row r="5" spans="1:24" x14ac:dyDescent="0.2">
      <c r="A5" s="96"/>
      <c r="G5" s="446"/>
      <c r="H5" s="446"/>
      <c r="I5" s="446"/>
      <c r="J5" s="93"/>
      <c r="L5" s="446"/>
      <c r="M5" s="446"/>
      <c r="N5" s="446"/>
      <c r="Q5" s="286"/>
    </row>
    <row r="6" spans="1:24" x14ac:dyDescent="0.2">
      <c r="Q6" s="286"/>
      <c r="R6" s="1" t="s">
        <v>958</v>
      </c>
    </row>
    <row r="7" spans="1:24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4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4" s="8" customFormat="1" x14ac:dyDescent="0.2">
      <c r="A9" s="95" t="s">
        <v>1008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4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4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  <c r="V11" s="369" t="s">
        <v>848</v>
      </c>
      <c r="W11" s="369" t="s">
        <v>847</v>
      </c>
      <c r="X11" s="369" t="s">
        <v>846</v>
      </c>
    </row>
    <row r="12" spans="1:24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447">
        <v>8</v>
      </c>
      <c r="S12" s="447">
        <v>9</v>
      </c>
      <c r="T12" s="447">
        <v>10</v>
      </c>
    </row>
    <row r="13" spans="1:24" s="8" customFormat="1" x14ac:dyDescent="0.2">
      <c r="A13" s="89" t="s">
        <v>843</v>
      </c>
      <c r="B13" s="88" t="s">
        <v>842</v>
      </c>
      <c r="C13" s="454">
        <f t="shared" ref="C13:T13" si="0">C14+C63+C67+C77+C105+C167</f>
        <v>15570.08</v>
      </c>
      <c r="D13" s="454">
        <f t="shared" si="0"/>
        <v>1656</v>
      </c>
      <c r="E13" s="454">
        <f t="shared" si="0"/>
        <v>17226.080000000002</v>
      </c>
      <c r="F13" s="454">
        <f t="shared" si="0"/>
        <v>17226.080000000002</v>
      </c>
      <c r="G13" s="454">
        <f t="shared" si="0"/>
        <v>3931</v>
      </c>
      <c r="H13" s="454">
        <f t="shared" si="0"/>
        <v>5360.08</v>
      </c>
      <c r="I13" s="454">
        <f t="shared" si="0"/>
        <v>3841</v>
      </c>
      <c r="J13" s="86">
        <f t="shared" si="0"/>
        <v>4094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414">
        <f t="shared" si="0"/>
        <v>0</v>
      </c>
      <c r="P13" s="86">
        <f>Q13+R13+S13+T13</f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414">
        <f t="shared" si="0"/>
        <v>0</v>
      </c>
      <c r="U13" s="505">
        <f>G13+H13</f>
        <v>9291.08</v>
      </c>
    </row>
    <row r="14" spans="1:24" s="8" customFormat="1" x14ac:dyDescent="0.2">
      <c r="A14" s="69" t="s">
        <v>841</v>
      </c>
      <c r="B14" s="68" t="s">
        <v>840</v>
      </c>
      <c r="C14" s="426">
        <f t="shared" ref="C14:N14" si="1">C15+C20</f>
        <v>5225</v>
      </c>
      <c r="D14" s="426">
        <f t="shared" si="1"/>
        <v>10</v>
      </c>
      <c r="E14" s="426">
        <f t="shared" si="1"/>
        <v>5235</v>
      </c>
      <c r="F14" s="426">
        <f t="shared" si="1"/>
        <v>5235</v>
      </c>
      <c r="G14" s="426">
        <f t="shared" si="1"/>
        <v>1595</v>
      </c>
      <c r="H14" s="426">
        <f t="shared" si="1"/>
        <v>1385</v>
      </c>
      <c r="I14" s="426">
        <f t="shared" si="1"/>
        <v>1345</v>
      </c>
      <c r="J14" s="67">
        <f t="shared" si="1"/>
        <v>910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475"/>
      <c r="U14" s="489">
        <f>G14+H14</f>
        <v>2980</v>
      </c>
    </row>
    <row r="15" spans="1:24" s="8" customFormat="1" x14ac:dyDescent="0.2">
      <c r="A15" s="69" t="s">
        <v>839</v>
      </c>
      <c r="B15" s="68" t="s">
        <v>838</v>
      </c>
      <c r="C15" s="426">
        <f t="shared" ref="C15:N16" si="3">C16</f>
        <v>0</v>
      </c>
      <c r="D15" s="426">
        <f t="shared" si="3"/>
        <v>0</v>
      </c>
      <c r="E15" s="426">
        <f t="shared" si="3"/>
        <v>0</v>
      </c>
      <c r="F15" s="426">
        <f t="shared" si="3"/>
        <v>0</v>
      </c>
      <c r="G15" s="426">
        <f t="shared" si="3"/>
        <v>0</v>
      </c>
      <c r="H15" s="426">
        <f t="shared" si="3"/>
        <v>0</v>
      </c>
      <c r="I15" s="426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475"/>
      <c r="U15" s="397"/>
    </row>
    <row r="16" spans="1:24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475"/>
      <c r="U16" s="397"/>
    </row>
    <row r="17" spans="1:21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1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1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1" s="8" customFormat="1" hidden="1" x14ac:dyDescent="0.2">
      <c r="A20" s="69" t="s">
        <v>829</v>
      </c>
      <c r="B20" s="68" t="s">
        <v>828</v>
      </c>
      <c r="C20" s="67">
        <f t="shared" ref="C20:N20" si="5">C21+C32</f>
        <v>5225</v>
      </c>
      <c r="D20" s="67">
        <f t="shared" si="5"/>
        <v>10</v>
      </c>
      <c r="E20" s="67">
        <f t="shared" si="5"/>
        <v>5235</v>
      </c>
      <c r="F20" s="67">
        <f t="shared" si="5"/>
        <v>5235</v>
      </c>
      <c r="G20" s="67">
        <f t="shared" si="5"/>
        <v>1595</v>
      </c>
      <c r="H20" s="67">
        <f t="shared" si="5"/>
        <v>1385</v>
      </c>
      <c r="I20" s="67">
        <f t="shared" si="5"/>
        <v>1345</v>
      </c>
      <c r="J20" s="67">
        <f t="shared" si="5"/>
        <v>910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1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475"/>
      <c r="U21" s="397"/>
    </row>
    <row r="22" spans="1:21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475"/>
      <c r="U22" s="397"/>
    </row>
    <row r="23" spans="1:21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76"/>
      <c r="U23" s="406"/>
    </row>
    <row r="24" spans="1:21" x14ac:dyDescent="0.2">
      <c r="A24" s="61" t="s">
        <v>821</v>
      </c>
      <c r="B24" s="445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477"/>
      <c r="U24" s="399"/>
    </row>
    <row r="25" spans="1:21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1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1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1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1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1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1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1" s="8" customFormat="1" x14ac:dyDescent="0.2">
      <c r="A32" s="69" t="s">
        <v>805</v>
      </c>
      <c r="B32" s="68" t="s">
        <v>804</v>
      </c>
      <c r="C32" s="67">
        <f t="shared" ref="C32:N32" si="12">C33+C48+C50+C52+C58</f>
        <v>5225</v>
      </c>
      <c r="D32" s="426">
        <f t="shared" si="12"/>
        <v>10</v>
      </c>
      <c r="E32" s="67">
        <f t="shared" si="12"/>
        <v>5235</v>
      </c>
      <c r="F32" s="67">
        <f t="shared" si="12"/>
        <v>5235</v>
      </c>
      <c r="G32" s="82">
        <f t="shared" si="12"/>
        <v>1595</v>
      </c>
      <c r="H32" s="67">
        <f t="shared" si="12"/>
        <v>1385</v>
      </c>
      <c r="I32" s="67">
        <f t="shared" si="12"/>
        <v>1345</v>
      </c>
      <c r="J32" s="67">
        <f t="shared" si="12"/>
        <v>910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:P33" si="13">Q32+R32+S32+T32</f>
        <v>0</v>
      </c>
      <c r="Q32" s="395"/>
      <c r="R32" s="395"/>
      <c r="S32" s="395"/>
      <c r="T32" s="475"/>
      <c r="U32" s="397"/>
    </row>
    <row r="33" spans="1:24" s="8" customFormat="1" ht="15.75" customHeight="1" x14ac:dyDescent="0.2">
      <c r="A33" s="69" t="s">
        <v>803</v>
      </c>
      <c r="B33" s="247" t="s">
        <v>802</v>
      </c>
      <c r="C33" s="226">
        <f t="shared" ref="C33:N33" si="14">C34+C35+C36+C37+C38+C39+C40+C41+C42+C43+C44+C45+C46+C47</f>
        <v>5225</v>
      </c>
      <c r="D33" s="227">
        <f t="shared" si="14"/>
        <v>10</v>
      </c>
      <c r="E33" s="226">
        <f t="shared" si="14"/>
        <v>5235</v>
      </c>
      <c r="F33" s="226">
        <f t="shared" si="14"/>
        <v>5235</v>
      </c>
      <c r="G33" s="276">
        <f t="shared" si="14"/>
        <v>1595</v>
      </c>
      <c r="H33" s="226">
        <f t="shared" si="14"/>
        <v>1385</v>
      </c>
      <c r="I33" s="226">
        <f t="shared" si="14"/>
        <v>1345</v>
      </c>
      <c r="J33" s="227">
        <f t="shared" si="14"/>
        <v>910</v>
      </c>
      <c r="K33" s="67">
        <f t="shared" si="14"/>
        <v>0</v>
      </c>
      <c r="L33" s="67">
        <f t="shared" si="14"/>
        <v>6040</v>
      </c>
      <c r="M33" s="67">
        <f t="shared" si="14"/>
        <v>6005</v>
      </c>
      <c r="N33" s="67">
        <f t="shared" si="14"/>
        <v>5970</v>
      </c>
      <c r="O33" s="66"/>
      <c r="P33" s="86">
        <f t="shared" si="13"/>
        <v>0</v>
      </c>
      <c r="Q33" s="35"/>
      <c r="R33" s="401"/>
      <c r="S33" s="401"/>
      <c r="T33" s="475"/>
      <c r="U33" s="397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7" t="s">
        <v>798</v>
      </c>
      <c r="C35" s="110">
        <v>97</v>
      </c>
      <c r="D35" s="235">
        <v>10</v>
      </c>
      <c r="E35" s="110">
        <f t="shared" si="15"/>
        <v>107</v>
      </c>
      <c r="F35" s="226">
        <f t="shared" si="16"/>
        <v>107</v>
      </c>
      <c r="G35" s="252">
        <v>25</v>
      </c>
      <c r="H35" s="471">
        <v>35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478"/>
      <c r="U35" s="490">
        <f>G35+H35</f>
        <v>60</v>
      </c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109" t="s">
        <v>782</v>
      </c>
      <c r="C43" s="110">
        <v>4088</v>
      </c>
      <c r="D43" s="235"/>
      <c r="E43" s="110">
        <f t="shared" si="15"/>
        <v>4088</v>
      </c>
      <c r="F43" s="226">
        <f t="shared" si="16"/>
        <v>4088</v>
      </c>
      <c r="G43" s="252">
        <v>1200</v>
      </c>
      <c r="H43" s="252">
        <v>1000</v>
      </c>
      <c r="I43" s="110">
        <v>1000</v>
      </c>
      <c r="J43" s="110">
        <v>888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478"/>
      <c r="U43" s="490">
        <f>G43+H43</f>
        <v>2200</v>
      </c>
    </row>
    <row r="44" spans="1:24" s="31" customFormat="1" x14ac:dyDescent="0.2">
      <c r="A44" s="108" t="s">
        <v>1003</v>
      </c>
      <c r="B44" s="251" t="s">
        <v>780</v>
      </c>
      <c r="C44" s="110">
        <v>1040</v>
      </c>
      <c r="D44" s="235"/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478"/>
      <c r="U44" s="490">
        <f>G44+H44</f>
        <v>720</v>
      </c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478"/>
      <c r="U47" s="491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1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1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1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1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1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1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1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1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1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1" s="8" customFormat="1" ht="11.2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475"/>
      <c r="U58" s="492"/>
    </row>
    <row r="59" spans="1:21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1" s="31" customFormat="1" ht="10.5" customHeight="1" x14ac:dyDescent="0.2">
      <c r="A60" s="461" t="s">
        <v>749</v>
      </c>
      <c r="B60" s="462" t="s">
        <v>748</v>
      </c>
      <c r="C60" s="463">
        <v>0</v>
      </c>
      <c r="D60" s="466">
        <v>-10</v>
      </c>
      <c r="E60" s="464">
        <f>C60+D60</f>
        <v>-10</v>
      </c>
      <c r="F60" s="464">
        <f>G60+H60+I60+J60</f>
        <v>-10</v>
      </c>
      <c r="G60" s="465">
        <v>0</v>
      </c>
      <c r="H60" s="466">
        <v>-10</v>
      </c>
      <c r="I60" s="464">
        <v>0</v>
      </c>
      <c r="J60" s="464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478"/>
      <c r="U60" s="490">
        <f>G60+H60</f>
        <v>-10</v>
      </c>
    </row>
    <row r="61" spans="1:21" s="31" customFormat="1" ht="11.25" customHeight="1" x14ac:dyDescent="0.2">
      <c r="A61" s="461" t="s">
        <v>747</v>
      </c>
      <c r="B61" s="462" t="s">
        <v>746</v>
      </c>
      <c r="C61" s="463">
        <v>0</v>
      </c>
      <c r="D61" s="466">
        <v>10</v>
      </c>
      <c r="E61" s="464">
        <f>C61+D61</f>
        <v>10</v>
      </c>
      <c r="F61" s="464">
        <f>G61+H61+I61+J61</f>
        <v>10</v>
      </c>
      <c r="G61" s="465">
        <v>0</v>
      </c>
      <c r="H61" s="466">
        <v>10</v>
      </c>
      <c r="I61" s="464">
        <v>0</v>
      </c>
      <c r="J61" s="464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478"/>
      <c r="U61" s="490">
        <f>G61+H61</f>
        <v>10</v>
      </c>
    </row>
    <row r="62" spans="1:21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1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1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1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1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1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1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1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1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1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1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1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1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477"/>
      <c r="U74" s="493"/>
    </row>
    <row r="75" spans="1:21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1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1" s="39" customFormat="1" x14ac:dyDescent="0.2">
      <c r="A77" s="246" t="s">
        <v>715</v>
      </c>
      <c r="B77" s="247" t="s">
        <v>714</v>
      </c>
      <c r="C77" s="226">
        <f t="shared" ref="C77:N77" si="30">C78</f>
        <v>10345.08</v>
      </c>
      <c r="D77" s="226">
        <f t="shared" si="30"/>
        <v>1646</v>
      </c>
      <c r="E77" s="226">
        <f t="shared" si="30"/>
        <v>11991.08</v>
      </c>
      <c r="F77" s="227">
        <f t="shared" si="30"/>
        <v>11991.08</v>
      </c>
      <c r="G77" s="253">
        <f t="shared" si="30"/>
        <v>2336</v>
      </c>
      <c r="H77" s="253">
        <f t="shared" si="30"/>
        <v>3975.08</v>
      </c>
      <c r="I77" s="253">
        <f t="shared" si="30"/>
        <v>2496</v>
      </c>
      <c r="J77" s="253">
        <f t="shared" si="30"/>
        <v>3184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479"/>
      <c r="U77" s="494">
        <f>G77+H77</f>
        <v>6311.08</v>
      </c>
    </row>
    <row r="78" spans="1:21" s="39" customFormat="1" x14ac:dyDescent="0.2">
      <c r="A78" s="246" t="s">
        <v>713</v>
      </c>
      <c r="B78" s="247" t="s">
        <v>712</v>
      </c>
      <c r="C78" s="226">
        <f>C79+C84+C88</f>
        <v>10345.08</v>
      </c>
      <c r="D78" s="226">
        <f t="shared" ref="D78:J78" si="32">D79+D84+D88</f>
        <v>1646</v>
      </c>
      <c r="E78" s="226">
        <f t="shared" si="32"/>
        <v>11991.08</v>
      </c>
      <c r="F78" s="226">
        <f t="shared" si="32"/>
        <v>11991.08</v>
      </c>
      <c r="G78" s="226">
        <f t="shared" si="32"/>
        <v>2336</v>
      </c>
      <c r="H78" s="226">
        <f t="shared" si="32"/>
        <v>3975.08</v>
      </c>
      <c r="I78" s="226">
        <f t="shared" si="32"/>
        <v>2496</v>
      </c>
      <c r="J78" s="226">
        <f t="shared" si="32"/>
        <v>3184</v>
      </c>
      <c r="K78" s="77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80"/>
      <c r="U78" s="495"/>
    </row>
    <row r="79" spans="1:21" s="8" customFormat="1" x14ac:dyDescent="0.2">
      <c r="A79" s="246" t="s">
        <v>711</v>
      </c>
      <c r="B79" s="247" t="s">
        <v>710</v>
      </c>
      <c r="C79" s="226">
        <f>C83</f>
        <v>0</v>
      </c>
      <c r="D79" s="226">
        <f t="shared" ref="D79:J79" si="34">D83</f>
        <v>0</v>
      </c>
      <c r="E79" s="226">
        <f t="shared" si="34"/>
        <v>0</v>
      </c>
      <c r="F79" s="226">
        <f t="shared" si="34"/>
        <v>0</v>
      </c>
      <c r="G79" s="226">
        <f t="shared" si="34"/>
        <v>0</v>
      </c>
      <c r="H79" s="226">
        <f t="shared" si="34"/>
        <v>0</v>
      </c>
      <c r="I79" s="226">
        <f t="shared" si="34"/>
        <v>0</v>
      </c>
      <c r="J79" s="226">
        <f t="shared" si="34"/>
        <v>0</v>
      </c>
      <c r="K79" s="67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475"/>
      <c r="U79" s="492"/>
    </row>
    <row r="80" spans="1:21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3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3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3" x14ac:dyDescent="0.2">
      <c r="A83" s="108" t="s">
        <v>703</v>
      </c>
      <c r="B83" s="109" t="s">
        <v>702</v>
      </c>
      <c r="C83" s="227">
        <v>0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>
        <v>0</v>
      </c>
      <c r="J83" s="252">
        <v>0</v>
      </c>
      <c r="K83" s="59"/>
      <c r="L83" s="59"/>
      <c r="M83" s="59"/>
      <c r="N83" s="59"/>
      <c r="O83" s="3"/>
      <c r="U83" s="493"/>
    </row>
    <row r="84" spans="1:23" ht="15" x14ac:dyDescent="0.25">
      <c r="A84" s="437" t="s">
        <v>993</v>
      </c>
      <c r="B84" s="449">
        <v>42.88</v>
      </c>
      <c r="C84" s="439">
        <v>1439.08</v>
      </c>
      <c r="D84" s="439"/>
      <c r="E84" s="439">
        <f t="shared" ref="E84:E86" si="36">C84+D84</f>
        <v>1439.08</v>
      </c>
      <c r="F84" s="439">
        <f>G84+H84+I84+J84</f>
        <v>1439.08</v>
      </c>
      <c r="G84" s="439">
        <f>G85+G86</f>
        <v>0</v>
      </c>
      <c r="H84" s="439">
        <f t="shared" ref="H84:J84" si="37">H85+H86</f>
        <v>1439.08</v>
      </c>
      <c r="I84" s="439">
        <f t="shared" si="37"/>
        <v>0</v>
      </c>
      <c r="J84" s="439">
        <f t="shared" si="37"/>
        <v>0</v>
      </c>
      <c r="K84" s="59"/>
      <c r="L84" s="59"/>
      <c r="M84" s="59"/>
      <c r="N84" s="59"/>
      <c r="O84" s="3"/>
      <c r="U84" s="496">
        <f>G84+H84</f>
        <v>1439.08</v>
      </c>
    </row>
    <row r="85" spans="1:23" ht="15" x14ac:dyDescent="0.25">
      <c r="A85" s="440" t="s">
        <v>994</v>
      </c>
      <c r="B85" s="449" t="s">
        <v>995</v>
      </c>
      <c r="C85" s="439">
        <v>1209.31</v>
      </c>
      <c r="D85" s="439"/>
      <c r="E85" s="439">
        <f t="shared" si="36"/>
        <v>1209.31</v>
      </c>
      <c r="F85" s="439">
        <f t="shared" ref="F85:F86" si="38">G85+H85+I85+J85</f>
        <v>1209.31</v>
      </c>
      <c r="G85" s="439">
        <v>0</v>
      </c>
      <c r="H85" s="439">
        <v>1209.31</v>
      </c>
      <c r="I85" s="439">
        <v>0</v>
      </c>
      <c r="J85" s="439">
        <v>0</v>
      </c>
      <c r="K85" s="59"/>
      <c r="L85" s="59"/>
      <c r="M85" s="59"/>
      <c r="N85" s="59"/>
      <c r="O85" s="3"/>
      <c r="U85" s="497">
        <f>G85+H85</f>
        <v>1209.31</v>
      </c>
    </row>
    <row r="86" spans="1:23" ht="15" x14ac:dyDescent="0.25">
      <c r="A86" s="440" t="s">
        <v>996</v>
      </c>
      <c r="B86" s="449" t="s">
        <v>997</v>
      </c>
      <c r="C86" s="439">
        <v>229.77</v>
      </c>
      <c r="D86" s="439"/>
      <c r="E86" s="439">
        <f t="shared" si="36"/>
        <v>229.77</v>
      </c>
      <c r="F86" s="439">
        <f t="shared" si="38"/>
        <v>229.77</v>
      </c>
      <c r="G86" s="439">
        <v>0</v>
      </c>
      <c r="H86" s="439">
        <v>229.77</v>
      </c>
      <c r="I86" s="439">
        <v>0</v>
      </c>
      <c r="J86" s="439">
        <v>0</v>
      </c>
      <c r="K86" s="5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477"/>
      <c r="U86" s="497">
        <f>G86+H86</f>
        <v>229.77</v>
      </c>
    </row>
    <row r="87" spans="1:23" ht="38.25" hidden="1" x14ac:dyDescent="0.2">
      <c r="A87" s="61" t="s">
        <v>701</v>
      </c>
      <c r="B87" s="60" t="s">
        <v>700</v>
      </c>
      <c r="C87" s="59"/>
      <c r="D87" s="59"/>
      <c r="E87" s="59">
        <f>C87+D87</f>
        <v>0</v>
      </c>
      <c r="F87" s="59">
        <f>G87+H87+I87+J87</f>
        <v>0</v>
      </c>
      <c r="G87" s="59"/>
      <c r="H87" s="59"/>
      <c r="I87" s="59"/>
      <c r="J87" s="59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3" s="39" customFormat="1" ht="11.25" customHeight="1" x14ac:dyDescent="0.2">
      <c r="A88" s="246" t="s">
        <v>699</v>
      </c>
      <c r="B88" s="249" t="s">
        <v>698</v>
      </c>
      <c r="C88" s="227">
        <f t="shared" ref="C88:N88" si="39">C89+C90+C91+C92+C93+C97+C101+C102+C103+C104</f>
        <v>8906</v>
      </c>
      <c r="D88" s="227">
        <f t="shared" si="39"/>
        <v>1646</v>
      </c>
      <c r="E88" s="227">
        <f t="shared" si="39"/>
        <v>10552</v>
      </c>
      <c r="F88" s="227">
        <f t="shared" si="39"/>
        <v>10552</v>
      </c>
      <c r="G88" s="253">
        <f t="shared" si="39"/>
        <v>2336</v>
      </c>
      <c r="H88" s="253">
        <f t="shared" si="39"/>
        <v>2536</v>
      </c>
      <c r="I88" s="253">
        <f t="shared" si="39"/>
        <v>2496</v>
      </c>
      <c r="J88" s="253">
        <f t="shared" si="39"/>
        <v>3184</v>
      </c>
      <c r="K88" s="77">
        <f t="shared" si="39"/>
        <v>0</v>
      </c>
      <c r="L88" s="226">
        <f t="shared" si="39"/>
        <v>8000</v>
      </c>
      <c r="M88" s="226">
        <f t="shared" si="39"/>
        <v>8050</v>
      </c>
      <c r="N88" s="226">
        <f t="shared" si="39"/>
        <v>8100</v>
      </c>
      <c r="O88" s="76"/>
      <c r="P88" s="86">
        <f>Q88+R88+S88+T88</f>
        <v>0</v>
      </c>
      <c r="Q88" s="395"/>
      <c r="R88" s="395"/>
      <c r="S88" s="395"/>
      <c r="T88" s="479"/>
      <c r="U88" s="494">
        <f>G88+H88</f>
        <v>4872</v>
      </c>
    </row>
    <row r="89" spans="1:23" hidden="1" x14ac:dyDescent="0.2">
      <c r="A89" s="61" t="s">
        <v>697</v>
      </c>
      <c r="B89" s="60" t="s">
        <v>696</v>
      </c>
      <c r="C89" s="59"/>
      <c r="D89" s="59"/>
      <c r="E89" s="59">
        <f>C89+D89</f>
        <v>0</v>
      </c>
      <c r="F89" s="59">
        <f>G89+H89+I89+J89</f>
        <v>0</v>
      </c>
      <c r="G89" s="59"/>
      <c r="H89" s="59"/>
      <c r="I89" s="59"/>
      <c r="J89" s="59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3" s="31" customFormat="1" ht="12.75" customHeight="1" x14ac:dyDescent="0.2">
      <c r="A90" s="248" t="s">
        <v>695</v>
      </c>
      <c r="B90" s="249" t="s">
        <v>694</v>
      </c>
      <c r="C90" s="227">
        <v>916</v>
      </c>
      <c r="D90" s="313">
        <v>16</v>
      </c>
      <c r="E90" s="228">
        <f>C90+D90</f>
        <v>932</v>
      </c>
      <c r="F90" s="227">
        <f>G90+H90+I90+J90</f>
        <v>932</v>
      </c>
      <c r="G90" s="227">
        <v>336</v>
      </c>
      <c r="H90" s="227">
        <v>336</v>
      </c>
      <c r="I90" s="314">
        <v>206</v>
      </c>
      <c r="J90" s="227">
        <v>54</v>
      </c>
      <c r="K90" s="70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0">Q90+R90+S90+T90</f>
        <v>216</v>
      </c>
      <c r="Q90" s="427">
        <v>54</v>
      </c>
      <c r="R90" s="427">
        <v>54</v>
      </c>
      <c r="S90" s="427">
        <v>54</v>
      </c>
      <c r="T90" s="481">
        <v>54</v>
      </c>
      <c r="U90" s="490">
        <f>G90+H90</f>
        <v>672</v>
      </c>
      <c r="V90" s="31" t="s">
        <v>958</v>
      </c>
      <c r="W90" s="455">
        <v>16</v>
      </c>
    </row>
    <row r="91" spans="1:23" s="31" customFormat="1" ht="11.25" customHeight="1" x14ac:dyDescent="0.2">
      <c r="A91" s="248" t="s">
        <v>693</v>
      </c>
      <c r="B91" s="249" t="s">
        <v>692</v>
      </c>
      <c r="C91" s="228">
        <v>0</v>
      </c>
      <c r="D91" s="228"/>
      <c r="E91" s="228">
        <f>C91+D91</f>
        <v>0</v>
      </c>
      <c r="F91" s="227">
        <f>G91+H91+I91+J91</f>
        <v>0</v>
      </c>
      <c r="G91" s="252">
        <v>0</v>
      </c>
      <c r="H91" s="252">
        <v>0</v>
      </c>
      <c r="I91" s="252">
        <v>0</v>
      </c>
      <c r="J91" s="252">
        <v>0</v>
      </c>
      <c r="K91" s="112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0"/>
        <v>0</v>
      </c>
      <c r="Q91" s="35"/>
      <c r="R91" s="401"/>
      <c r="S91" s="401"/>
      <c r="T91" s="482"/>
      <c r="U91" s="490">
        <f>G91+H91</f>
        <v>0</v>
      </c>
      <c r="V91" s="239"/>
    </row>
    <row r="92" spans="1:23" hidden="1" x14ac:dyDescent="0.2">
      <c r="A92" s="61" t="s">
        <v>691</v>
      </c>
      <c r="B92" s="60" t="s">
        <v>690</v>
      </c>
      <c r="C92" s="59"/>
      <c r="D92" s="75"/>
      <c r="E92" s="59">
        <f>C92+D92</f>
        <v>0</v>
      </c>
      <c r="F92" s="59">
        <f>G92+H92+I92+J92</f>
        <v>0</v>
      </c>
      <c r="G92" s="75"/>
      <c r="H92" s="75"/>
      <c r="I92" s="75"/>
      <c r="J92" s="7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3" s="18" customFormat="1" ht="25.5" hidden="1" x14ac:dyDescent="0.2">
      <c r="A93" s="65" t="s">
        <v>689</v>
      </c>
      <c r="B93" s="74" t="s">
        <v>688</v>
      </c>
      <c r="C93" s="73">
        <f t="shared" ref="C93:N93" si="41">C94+C95+C96</f>
        <v>0</v>
      </c>
      <c r="D93" s="73">
        <f t="shared" si="41"/>
        <v>0</v>
      </c>
      <c r="E93" s="73">
        <f t="shared" si="41"/>
        <v>0</v>
      </c>
      <c r="F93" s="73">
        <f t="shared" si="41"/>
        <v>0</v>
      </c>
      <c r="G93" s="73">
        <f t="shared" si="41"/>
        <v>0</v>
      </c>
      <c r="H93" s="73">
        <f t="shared" si="41"/>
        <v>0</v>
      </c>
      <c r="I93" s="73">
        <f t="shared" si="41"/>
        <v>0</v>
      </c>
      <c r="J93" s="73">
        <f t="shared" si="41"/>
        <v>0</v>
      </c>
      <c r="K93" s="63">
        <f t="shared" si="41"/>
        <v>0</v>
      </c>
      <c r="L93" s="63">
        <f t="shared" si="41"/>
        <v>0</v>
      </c>
      <c r="M93" s="63">
        <f t="shared" si="41"/>
        <v>0</v>
      </c>
      <c r="N93" s="63">
        <f t="shared" si="41"/>
        <v>0</v>
      </c>
      <c r="O93" s="62"/>
    </row>
    <row r="94" spans="1:23" s="31" customFormat="1" ht="25.5" hidden="1" x14ac:dyDescent="0.2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3" ht="25.5" hidden="1" x14ac:dyDescent="0.2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3" ht="25.5" hidden="1" x14ac:dyDescent="0.2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s="18" customFormat="1" ht="25.5" hidden="1" x14ac:dyDescent="0.2">
      <c r="A97" s="65" t="s">
        <v>681</v>
      </c>
      <c r="B97" s="64" t="s">
        <v>680</v>
      </c>
      <c r="C97" s="63">
        <f t="shared" ref="C97:N97" si="42">C98+C99+C100</f>
        <v>0</v>
      </c>
      <c r="D97" s="63">
        <f t="shared" si="42"/>
        <v>0</v>
      </c>
      <c r="E97" s="63">
        <f t="shared" si="42"/>
        <v>0</v>
      </c>
      <c r="F97" s="63">
        <f t="shared" si="42"/>
        <v>0</v>
      </c>
      <c r="G97" s="63">
        <f t="shared" si="42"/>
        <v>0</v>
      </c>
      <c r="H97" s="63">
        <f t="shared" si="42"/>
        <v>0</v>
      </c>
      <c r="I97" s="63">
        <f t="shared" si="42"/>
        <v>0</v>
      </c>
      <c r="J97" s="63">
        <f t="shared" si="42"/>
        <v>0</v>
      </c>
      <c r="K97" s="63">
        <f t="shared" si="42"/>
        <v>0</v>
      </c>
      <c r="L97" s="63">
        <f t="shared" si="42"/>
        <v>0</v>
      </c>
      <c r="M97" s="63">
        <f t="shared" si="42"/>
        <v>0</v>
      </c>
      <c r="N97" s="63">
        <f t="shared" si="42"/>
        <v>0</v>
      </c>
      <c r="O97" s="62"/>
    </row>
    <row r="98" spans="1:22" ht="25.5" hidden="1" x14ac:dyDescent="0.2">
      <c r="A98" s="61" t="s">
        <v>679</v>
      </c>
      <c r="B98" s="60" t="s">
        <v>678</v>
      </c>
      <c r="C98" s="59"/>
      <c r="D98" s="59"/>
      <c r="E98" s="59">
        <f t="shared" ref="E98:E104" si="43">C98+D98</f>
        <v>0</v>
      </c>
      <c r="F98" s="59">
        <f t="shared" ref="F98:F104" si="44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t="25.5" hidden="1" x14ac:dyDescent="0.2">
      <c r="A99" s="61" t="s">
        <v>677</v>
      </c>
      <c r="B99" s="60" t="s">
        <v>676</v>
      </c>
      <c r="C99" s="59"/>
      <c r="D99" s="59"/>
      <c r="E99" s="59">
        <f t="shared" si="43"/>
        <v>0</v>
      </c>
      <c r="F99" s="59">
        <f t="shared" si="44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ht="25.5" hidden="1" x14ac:dyDescent="0.2">
      <c r="A100" s="61" t="s">
        <v>675</v>
      </c>
      <c r="B100" s="60" t="s">
        <v>674</v>
      </c>
      <c r="C100" s="59"/>
      <c r="D100" s="59"/>
      <c r="E100" s="59">
        <f t="shared" si="43"/>
        <v>0</v>
      </c>
      <c r="F100" s="59">
        <f t="shared" si="44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2" hidden="1" x14ac:dyDescent="0.2">
      <c r="A101" s="61" t="s">
        <v>673</v>
      </c>
      <c r="B101" s="60" t="s">
        <v>672</v>
      </c>
      <c r="C101" s="59"/>
      <c r="D101" s="59"/>
      <c r="E101" s="59">
        <f t="shared" si="43"/>
        <v>0</v>
      </c>
      <c r="F101" s="59">
        <f t="shared" si="44"/>
        <v>0</v>
      </c>
      <c r="G101" s="59"/>
      <c r="H101" s="59"/>
      <c r="I101" s="59"/>
      <c r="J101" s="59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2" ht="0.75" customHeight="1" x14ac:dyDescent="0.2">
      <c r="A102" s="61" t="s">
        <v>671</v>
      </c>
      <c r="B102" s="80" t="s">
        <v>670</v>
      </c>
      <c r="C102" s="450"/>
      <c r="D102" s="450"/>
      <c r="E102" s="450">
        <f t="shared" si="43"/>
        <v>0</v>
      </c>
      <c r="F102" s="450">
        <f t="shared" si="44"/>
        <v>0</v>
      </c>
      <c r="G102" s="450"/>
      <c r="H102" s="450"/>
      <c r="I102" s="450"/>
      <c r="J102" s="450"/>
      <c r="K102" s="59">
        <v>0</v>
      </c>
      <c r="L102" s="59">
        <v>0</v>
      </c>
      <c r="M102" s="59">
        <v>0</v>
      </c>
      <c r="N102" s="59">
        <v>0</v>
      </c>
      <c r="O102" s="3">
        <v>2</v>
      </c>
      <c r="U102" s="490">
        <f>G102+H102</f>
        <v>0</v>
      </c>
    </row>
    <row r="103" spans="1:22" s="31" customFormat="1" ht="11.25" customHeight="1" x14ac:dyDescent="0.2">
      <c r="A103" s="472" t="s">
        <v>669</v>
      </c>
      <c r="B103" s="473" t="s">
        <v>668</v>
      </c>
      <c r="C103" s="474">
        <v>7990</v>
      </c>
      <c r="D103" s="459">
        <v>1630</v>
      </c>
      <c r="E103" s="228">
        <f t="shared" si="43"/>
        <v>9620</v>
      </c>
      <c r="F103" s="228">
        <f t="shared" si="44"/>
        <v>9620</v>
      </c>
      <c r="G103" s="252">
        <v>2000</v>
      </c>
      <c r="H103" s="111">
        <v>2200</v>
      </c>
      <c r="I103" s="460">
        <v>2290</v>
      </c>
      <c r="J103" s="460">
        <v>3130</v>
      </c>
      <c r="K103" s="70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5">Q103+R103+S103+T103</f>
        <v>0</v>
      </c>
      <c r="Q103" s="402"/>
      <c r="R103" s="403"/>
      <c r="S103" s="398"/>
      <c r="T103" s="482"/>
      <c r="U103" s="498">
        <f>G103+H103</f>
        <v>4200</v>
      </c>
      <c r="V103" s="239"/>
    </row>
    <row r="104" spans="1:22" s="31" customFormat="1" x14ac:dyDescent="0.2">
      <c r="A104" s="250" t="s">
        <v>667</v>
      </c>
      <c r="B104" s="251" t="s">
        <v>666</v>
      </c>
      <c r="C104" s="228">
        <v>0</v>
      </c>
      <c r="D104" s="228"/>
      <c r="E104" s="228">
        <f t="shared" si="43"/>
        <v>0</v>
      </c>
      <c r="F104" s="228">
        <f t="shared" si="44"/>
        <v>0</v>
      </c>
      <c r="G104" s="252">
        <v>0</v>
      </c>
      <c r="H104" s="228">
        <v>0</v>
      </c>
      <c r="I104" s="228">
        <v>0</v>
      </c>
      <c r="J104" s="228">
        <v>0</v>
      </c>
      <c r="K104" s="70"/>
      <c r="L104" s="110"/>
      <c r="M104" s="110"/>
      <c r="N104" s="110"/>
      <c r="O104" s="7">
        <v>1</v>
      </c>
      <c r="P104" s="86">
        <f t="shared" si="45"/>
        <v>0</v>
      </c>
      <c r="Q104" s="404"/>
      <c r="R104" s="398"/>
      <c r="S104" s="398"/>
      <c r="T104" s="482"/>
      <c r="U104" s="403"/>
      <c r="V104" s="239"/>
    </row>
    <row r="105" spans="1:22" s="8" customFormat="1" ht="51" hidden="1" x14ac:dyDescent="0.2">
      <c r="A105" s="69" t="s">
        <v>665</v>
      </c>
      <c r="B105" s="68" t="s">
        <v>664</v>
      </c>
      <c r="C105" s="67">
        <f t="shared" ref="C105:N105" si="46">C106+C109+C112+C115+C120+C123+C128+C133+C138+C143+C148+C153+C157+C162</f>
        <v>0</v>
      </c>
      <c r="D105" s="67">
        <f t="shared" si="46"/>
        <v>0</v>
      </c>
      <c r="E105" s="67">
        <f t="shared" si="46"/>
        <v>0</v>
      </c>
      <c r="F105" s="67">
        <f t="shared" si="46"/>
        <v>0</v>
      </c>
      <c r="G105" s="67">
        <f t="shared" si="46"/>
        <v>0</v>
      </c>
      <c r="H105" s="67">
        <f t="shared" si="46"/>
        <v>0</v>
      </c>
      <c r="I105" s="67">
        <f t="shared" si="46"/>
        <v>0</v>
      </c>
      <c r="J105" s="67">
        <f t="shared" si="46"/>
        <v>0</v>
      </c>
      <c r="K105" s="67">
        <f t="shared" si="46"/>
        <v>0</v>
      </c>
      <c r="L105" s="67">
        <f t="shared" si="46"/>
        <v>0</v>
      </c>
      <c r="M105" s="67">
        <f t="shared" si="46"/>
        <v>0</v>
      </c>
      <c r="N105" s="67">
        <f t="shared" si="46"/>
        <v>0</v>
      </c>
      <c r="O105" s="66"/>
    </row>
    <row r="106" spans="1:22" s="18" customFormat="1" hidden="1" x14ac:dyDescent="0.2">
      <c r="A106" s="65" t="s">
        <v>663</v>
      </c>
      <c r="B106" s="64" t="s">
        <v>662</v>
      </c>
      <c r="C106" s="63">
        <f t="shared" ref="C106:N106" si="47">C107+C108</f>
        <v>0</v>
      </c>
      <c r="D106" s="63">
        <f t="shared" si="47"/>
        <v>0</v>
      </c>
      <c r="E106" s="63">
        <f t="shared" si="47"/>
        <v>0</v>
      </c>
      <c r="F106" s="63">
        <f t="shared" si="47"/>
        <v>0</v>
      </c>
      <c r="G106" s="63">
        <f t="shared" si="47"/>
        <v>0</v>
      </c>
      <c r="H106" s="63">
        <f t="shared" si="47"/>
        <v>0</v>
      </c>
      <c r="I106" s="63">
        <f t="shared" si="47"/>
        <v>0</v>
      </c>
      <c r="J106" s="63">
        <f t="shared" si="47"/>
        <v>0</v>
      </c>
      <c r="K106" s="63">
        <f t="shared" si="47"/>
        <v>0</v>
      </c>
      <c r="L106" s="63">
        <f t="shared" si="47"/>
        <v>0</v>
      </c>
      <c r="M106" s="63">
        <f t="shared" si="47"/>
        <v>0</v>
      </c>
      <c r="N106" s="63">
        <f t="shared" si="47"/>
        <v>0</v>
      </c>
      <c r="O106" s="62"/>
    </row>
    <row r="107" spans="1:22" ht="25.5" hidden="1" x14ac:dyDescent="0.2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t="25.5" hidden="1" x14ac:dyDescent="0.2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659</v>
      </c>
      <c r="B109" s="64" t="s">
        <v>658</v>
      </c>
      <c r="C109" s="63">
        <f t="shared" ref="C109:N109" si="48">C110+C111</f>
        <v>0</v>
      </c>
      <c r="D109" s="63">
        <f t="shared" si="48"/>
        <v>0</v>
      </c>
      <c r="E109" s="63">
        <f t="shared" si="48"/>
        <v>0</v>
      </c>
      <c r="F109" s="63">
        <f t="shared" si="48"/>
        <v>0</v>
      </c>
      <c r="G109" s="63">
        <f t="shared" si="48"/>
        <v>0</v>
      </c>
      <c r="H109" s="63">
        <f t="shared" si="48"/>
        <v>0</v>
      </c>
      <c r="I109" s="63">
        <f t="shared" si="48"/>
        <v>0</v>
      </c>
      <c r="J109" s="63">
        <f t="shared" si="48"/>
        <v>0</v>
      </c>
      <c r="K109" s="63">
        <f t="shared" si="48"/>
        <v>0</v>
      </c>
      <c r="L109" s="63">
        <f t="shared" si="48"/>
        <v>0</v>
      </c>
      <c r="M109" s="63">
        <f t="shared" si="48"/>
        <v>0</v>
      </c>
      <c r="N109" s="63">
        <f t="shared" si="48"/>
        <v>0</v>
      </c>
      <c r="O109" s="62"/>
    </row>
    <row r="110" spans="1:22" ht="25.5" hidden="1" x14ac:dyDescent="0.2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t="25.5" hidden="1" x14ac:dyDescent="0.2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idden="1" x14ac:dyDescent="0.2">
      <c r="A112" s="65" t="s">
        <v>655</v>
      </c>
      <c r="B112" s="64" t="s">
        <v>654</v>
      </c>
      <c r="C112" s="63">
        <f t="shared" ref="C112:N112" si="49">C113+C114</f>
        <v>0</v>
      </c>
      <c r="D112" s="63">
        <f t="shared" si="49"/>
        <v>0</v>
      </c>
      <c r="E112" s="63">
        <f t="shared" si="49"/>
        <v>0</v>
      </c>
      <c r="F112" s="63">
        <f t="shared" si="49"/>
        <v>0</v>
      </c>
      <c r="G112" s="63">
        <f t="shared" si="49"/>
        <v>0</v>
      </c>
      <c r="H112" s="63">
        <f t="shared" si="49"/>
        <v>0</v>
      </c>
      <c r="I112" s="63">
        <f t="shared" si="49"/>
        <v>0</v>
      </c>
      <c r="J112" s="63">
        <f t="shared" si="49"/>
        <v>0</v>
      </c>
      <c r="K112" s="63">
        <f t="shared" si="49"/>
        <v>0</v>
      </c>
      <c r="L112" s="63">
        <f t="shared" si="49"/>
        <v>0</v>
      </c>
      <c r="M112" s="63">
        <f t="shared" si="49"/>
        <v>0</v>
      </c>
      <c r="N112" s="63">
        <f t="shared" si="49"/>
        <v>0</v>
      </c>
      <c r="O112" s="62"/>
    </row>
    <row r="113" spans="1:15" ht="25.5" hidden="1" x14ac:dyDescent="0.2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5.5" hidden="1" x14ac:dyDescent="0.2">
      <c r="A115" s="65" t="s">
        <v>651</v>
      </c>
      <c r="B115" s="64" t="s">
        <v>650</v>
      </c>
      <c r="C115" s="63">
        <f t="shared" ref="C115:N115" si="50">C116+C117+C118+C119</f>
        <v>0</v>
      </c>
      <c r="D115" s="63">
        <f t="shared" si="50"/>
        <v>0</v>
      </c>
      <c r="E115" s="63">
        <f t="shared" si="50"/>
        <v>0</v>
      </c>
      <c r="F115" s="63">
        <f t="shared" si="50"/>
        <v>0</v>
      </c>
      <c r="G115" s="63">
        <f t="shared" si="50"/>
        <v>0</v>
      </c>
      <c r="H115" s="63">
        <f t="shared" si="50"/>
        <v>0</v>
      </c>
      <c r="I115" s="63">
        <f t="shared" si="50"/>
        <v>0</v>
      </c>
      <c r="J115" s="63">
        <f t="shared" si="50"/>
        <v>0</v>
      </c>
      <c r="K115" s="63">
        <f t="shared" si="50"/>
        <v>0</v>
      </c>
      <c r="L115" s="63">
        <f t="shared" si="50"/>
        <v>0</v>
      </c>
      <c r="M115" s="63">
        <f t="shared" si="50"/>
        <v>0</v>
      </c>
      <c r="N115" s="63">
        <f t="shared" si="50"/>
        <v>0</v>
      </c>
      <c r="O115" s="62"/>
    </row>
    <row r="116" spans="1:15" ht="25.5" hidden="1" x14ac:dyDescent="0.2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5.5" hidden="1" x14ac:dyDescent="0.2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5.5" hidden="1" x14ac:dyDescent="0.2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idden="1" x14ac:dyDescent="0.2">
      <c r="A120" s="65" t="s">
        <v>645</v>
      </c>
      <c r="B120" s="64" t="s">
        <v>644</v>
      </c>
      <c r="C120" s="63">
        <f t="shared" ref="C120:N120" si="51">C121+C122</f>
        <v>0</v>
      </c>
      <c r="D120" s="63">
        <f t="shared" si="51"/>
        <v>0</v>
      </c>
      <c r="E120" s="63">
        <f t="shared" si="51"/>
        <v>0</v>
      </c>
      <c r="F120" s="63">
        <f t="shared" si="51"/>
        <v>0</v>
      </c>
      <c r="G120" s="63">
        <f t="shared" si="51"/>
        <v>0</v>
      </c>
      <c r="H120" s="63">
        <f t="shared" si="51"/>
        <v>0</v>
      </c>
      <c r="I120" s="63">
        <f t="shared" si="51"/>
        <v>0</v>
      </c>
      <c r="J120" s="63">
        <f t="shared" si="51"/>
        <v>0</v>
      </c>
      <c r="K120" s="63">
        <f t="shared" si="51"/>
        <v>0</v>
      </c>
      <c r="L120" s="63">
        <f t="shared" si="51"/>
        <v>0</v>
      </c>
      <c r="M120" s="63">
        <f t="shared" si="51"/>
        <v>0</v>
      </c>
      <c r="N120" s="63">
        <f t="shared" si="51"/>
        <v>0</v>
      </c>
      <c r="O120" s="62"/>
    </row>
    <row r="121" spans="1:15" ht="25.5" hidden="1" x14ac:dyDescent="0.2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5.5" hidden="1" x14ac:dyDescent="0.2">
      <c r="A123" s="65" t="s">
        <v>641</v>
      </c>
      <c r="B123" s="64" t="s">
        <v>640</v>
      </c>
      <c r="C123" s="63">
        <f t="shared" ref="C123:N123" si="52">C124+C125+C126+C127</f>
        <v>0</v>
      </c>
      <c r="D123" s="63">
        <f t="shared" si="52"/>
        <v>0</v>
      </c>
      <c r="E123" s="63">
        <f t="shared" si="52"/>
        <v>0</v>
      </c>
      <c r="F123" s="63">
        <f t="shared" si="52"/>
        <v>0</v>
      </c>
      <c r="G123" s="63">
        <f t="shared" si="52"/>
        <v>0</v>
      </c>
      <c r="H123" s="63">
        <f t="shared" si="52"/>
        <v>0</v>
      </c>
      <c r="I123" s="63">
        <f t="shared" si="52"/>
        <v>0</v>
      </c>
      <c r="J123" s="63">
        <f t="shared" si="52"/>
        <v>0</v>
      </c>
      <c r="K123" s="63">
        <f t="shared" si="52"/>
        <v>0</v>
      </c>
      <c r="L123" s="63">
        <f t="shared" si="52"/>
        <v>0</v>
      </c>
      <c r="M123" s="63">
        <f t="shared" si="52"/>
        <v>0</v>
      </c>
      <c r="N123" s="63">
        <f t="shared" si="52"/>
        <v>0</v>
      </c>
      <c r="O123" s="62"/>
    </row>
    <row r="124" spans="1:15" ht="25.5" hidden="1" x14ac:dyDescent="0.2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5.5" hidden="1" x14ac:dyDescent="0.2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5.5" hidden="1" x14ac:dyDescent="0.2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5.5" hidden="1" x14ac:dyDescent="0.2">
      <c r="A128" s="65" t="s">
        <v>635</v>
      </c>
      <c r="B128" s="64" t="s">
        <v>634</v>
      </c>
      <c r="C128" s="63">
        <f t="shared" ref="C128:N128" si="53">C129+C130+C131+C132</f>
        <v>0</v>
      </c>
      <c r="D128" s="63">
        <f t="shared" si="53"/>
        <v>0</v>
      </c>
      <c r="E128" s="63">
        <f t="shared" si="53"/>
        <v>0</v>
      </c>
      <c r="F128" s="63">
        <f t="shared" si="53"/>
        <v>0</v>
      </c>
      <c r="G128" s="63">
        <f t="shared" si="53"/>
        <v>0</v>
      </c>
      <c r="H128" s="63">
        <f t="shared" si="53"/>
        <v>0</v>
      </c>
      <c r="I128" s="63">
        <f t="shared" si="53"/>
        <v>0</v>
      </c>
      <c r="J128" s="63">
        <f t="shared" si="53"/>
        <v>0</v>
      </c>
      <c r="K128" s="63">
        <f t="shared" si="53"/>
        <v>0</v>
      </c>
      <c r="L128" s="63">
        <f t="shared" si="53"/>
        <v>0</v>
      </c>
      <c r="M128" s="63">
        <f t="shared" si="53"/>
        <v>0</v>
      </c>
      <c r="N128" s="63">
        <f t="shared" si="53"/>
        <v>0</v>
      </c>
      <c r="O128" s="62"/>
    </row>
    <row r="129" spans="1:15" ht="25.5" hidden="1" x14ac:dyDescent="0.2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5.5" hidden="1" x14ac:dyDescent="0.2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5.5" hidden="1" x14ac:dyDescent="0.2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5.5" hidden="1" x14ac:dyDescent="0.2">
      <c r="A133" s="65" t="s">
        <v>629</v>
      </c>
      <c r="B133" s="64" t="s">
        <v>628</v>
      </c>
      <c r="C133" s="63">
        <f t="shared" ref="C133:N133" si="54">C134+C135+C136+C137</f>
        <v>0</v>
      </c>
      <c r="D133" s="63">
        <f t="shared" si="54"/>
        <v>0</v>
      </c>
      <c r="E133" s="63">
        <f t="shared" si="54"/>
        <v>0</v>
      </c>
      <c r="F133" s="63">
        <f t="shared" si="54"/>
        <v>0</v>
      </c>
      <c r="G133" s="63">
        <f t="shared" si="54"/>
        <v>0</v>
      </c>
      <c r="H133" s="63">
        <f t="shared" si="54"/>
        <v>0</v>
      </c>
      <c r="I133" s="63">
        <f t="shared" si="54"/>
        <v>0</v>
      </c>
      <c r="J133" s="63">
        <f t="shared" si="54"/>
        <v>0</v>
      </c>
      <c r="K133" s="63">
        <f t="shared" si="54"/>
        <v>0</v>
      </c>
      <c r="L133" s="63">
        <f t="shared" si="54"/>
        <v>0</v>
      </c>
      <c r="M133" s="63">
        <f t="shared" si="54"/>
        <v>0</v>
      </c>
      <c r="N133" s="63">
        <f t="shared" si="54"/>
        <v>0</v>
      </c>
      <c r="O133" s="62"/>
    </row>
    <row r="134" spans="1:15" ht="25.5" hidden="1" x14ac:dyDescent="0.2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5.5" hidden="1" x14ac:dyDescent="0.2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5.5" hidden="1" x14ac:dyDescent="0.2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5.5" hidden="1" x14ac:dyDescent="0.2">
      <c r="A138" s="65" t="s">
        <v>623</v>
      </c>
      <c r="B138" s="64" t="s">
        <v>622</v>
      </c>
      <c r="C138" s="63">
        <f t="shared" ref="C138:N138" si="55">C139+C140+C141+C142</f>
        <v>0</v>
      </c>
      <c r="D138" s="63">
        <f t="shared" si="55"/>
        <v>0</v>
      </c>
      <c r="E138" s="63">
        <f t="shared" si="55"/>
        <v>0</v>
      </c>
      <c r="F138" s="63">
        <f t="shared" si="55"/>
        <v>0</v>
      </c>
      <c r="G138" s="63">
        <f t="shared" si="55"/>
        <v>0</v>
      </c>
      <c r="H138" s="63">
        <f t="shared" si="55"/>
        <v>0</v>
      </c>
      <c r="I138" s="63">
        <f t="shared" si="55"/>
        <v>0</v>
      </c>
      <c r="J138" s="63">
        <f t="shared" si="55"/>
        <v>0</v>
      </c>
      <c r="K138" s="63">
        <f t="shared" si="55"/>
        <v>0</v>
      </c>
      <c r="L138" s="63">
        <f t="shared" si="55"/>
        <v>0</v>
      </c>
      <c r="M138" s="63">
        <f t="shared" si="55"/>
        <v>0</v>
      </c>
      <c r="N138" s="63">
        <f t="shared" si="55"/>
        <v>0</v>
      </c>
      <c r="O138" s="62"/>
    </row>
    <row r="139" spans="1:15" ht="25.5" hidden="1" x14ac:dyDescent="0.2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5.5" hidden="1" x14ac:dyDescent="0.2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5.5" hidden="1" x14ac:dyDescent="0.2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idden="1" x14ac:dyDescent="0.2">
      <c r="A143" s="65" t="s">
        <v>617</v>
      </c>
      <c r="B143" s="64" t="s">
        <v>616</v>
      </c>
      <c r="C143" s="63">
        <f t="shared" ref="C143:N143" si="56">C144+C145+C146+C147</f>
        <v>0</v>
      </c>
      <c r="D143" s="63">
        <f t="shared" si="56"/>
        <v>0</v>
      </c>
      <c r="E143" s="63">
        <f t="shared" si="56"/>
        <v>0</v>
      </c>
      <c r="F143" s="63">
        <f t="shared" si="56"/>
        <v>0</v>
      </c>
      <c r="G143" s="63">
        <f t="shared" si="56"/>
        <v>0</v>
      </c>
      <c r="H143" s="63">
        <f t="shared" si="56"/>
        <v>0</v>
      </c>
      <c r="I143" s="63">
        <f t="shared" si="56"/>
        <v>0</v>
      </c>
      <c r="J143" s="63">
        <f t="shared" si="56"/>
        <v>0</v>
      </c>
      <c r="K143" s="63">
        <f t="shared" si="56"/>
        <v>0</v>
      </c>
      <c r="L143" s="63">
        <f t="shared" si="56"/>
        <v>0</v>
      </c>
      <c r="M143" s="63">
        <f t="shared" si="56"/>
        <v>0</v>
      </c>
      <c r="N143" s="63">
        <f t="shared" si="56"/>
        <v>0</v>
      </c>
      <c r="O143" s="62"/>
    </row>
    <row r="144" spans="1:15" ht="25.5" hidden="1" x14ac:dyDescent="0.2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5.5" hidden="1" x14ac:dyDescent="0.2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5.5" hidden="1" x14ac:dyDescent="0.2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5.5" hidden="1" x14ac:dyDescent="0.2">
      <c r="A148" s="65" t="s">
        <v>611</v>
      </c>
      <c r="B148" s="64" t="s">
        <v>610</v>
      </c>
      <c r="C148" s="63">
        <f t="shared" ref="C148:N148" si="57">C149+C150+C151+C152</f>
        <v>0</v>
      </c>
      <c r="D148" s="63">
        <f t="shared" si="57"/>
        <v>0</v>
      </c>
      <c r="E148" s="63">
        <f t="shared" si="57"/>
        <v>0</v>
      </c>
      <c r="F148" s="63">
        <f t="shared" si="57"/>
        <v>0</v>
      </c>
      <c r="G148" s="63">
        <f t="shared" si="57"/>
        <v>0</v>
      </c>
      <c r="H148" s="63">
        <f t="shared" si="57"/>
        <v>0</v>
      </c>
      <c r="I148" s="63">
        <f t="shared" si="57"/>
        <v>0</v>
      </c>
      <c r="J148" s="63">
        <f t="shared" si="57"/>
        <v>0</v>
      </c>
      <c r="K148" s="63">
        <f t="shared" si="57"/>
        <v>0</v>
      </c>
      <c r="L148" s="63">
        <f t="shared" si="57"/>
        <v>0</v>
      </c>
      <c r="M148" s="63">
        <f t="shared" si="57"/>
        <v>0</v>
      </c>
      <c r="N148" s="63">
        <f t="shared" si="57"/>
        <v>0</v>
      </c>
      <c r="O148" s="62"/>
    </row>
    <row r="149" spans="1:15" ht="25.5" hidden="1" x14ac:dyDescent="0.2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5.5" hidden="1" x14ac:dyDescent="0.2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5.5" hidden="1" x14ac:dyDescent="0.2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8.25" hidden="1" x14ac:dyDescent="0.2">
      <c r="A153" s="65" t="s">
        <v>605</v>
      </c>
      <c r="B153" s="64" t="s">
        <v>604</v>
      </c>
      <c r="C153" s="63">
        <f t="shared" ref="C153:N153" si="58">C154+C155+C156</f>
        <v>0</v>
      </c>
      <c r="D153" s="63">
        <f t="shared" si="58"/>
        <v>0</v>
      </c>
      <c r="E153" s="63">
        <f t="shared" si="58"/>
        <v>0</v>
      </c>
      <c r="F153" s="63">
        <f t="shared" si="58"/>
        <v>0</v>
      </c>
      <c r="G153" s="63">
        <f t="shared" si="58"/>
        <v>0</v>
      </c>
      <c r="H153" s="63">
        <f t="shared" si="58"/>
        <v>0</v>
      </c>
      <c r="I153" s="63">
        <f t="shared" si="58"/>
        <v>0</v>
      </c>
      <c r="J153" s="63">
        <f t="shared" si="58"/>
        <v>0</v>
      </c>
      <c r="K153" s="63">
        <f t="shared" si="58"/>
        <v>0</v>
      </c>
      <c r="L153" s="63">
        <f t="shared" si="58"/>
        <v>0</v>
      </c>
      <c r="M153" s="63">
        <f t="shared" si="58"/>
        <v>0</v>
      </c>
      <c r="N153" s="63">
        <f t="shared" si="58"/>
        <v>0</v>
      </c>
      <c r="O153" s="62"/>
    </row>
    <row r="154" spans="1:15" ht="25.5" hidden="1" x14ac:dyDescent="0.2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5.5" hidden="1" x14ac:dyDescent="0.2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5.5" hidden="1" x14ac:dyDescent="0.2">
      <c r="A157" s="65" t="s">
        <v>600</v>
      </c>
      <c r="B157" s="64" t="s">
        <v>599</v>
      </c>
      <c r="C157" s="63">
        <f t="shared" ref="C157:N157" si="59">C158+C159+C160+C161</f>
        <v>0</v>
      </c>
      <c r="D157" s="63">
        <f t="shared" si="59"/>
        <v>0</v>
      </c>
      <c r="E157" s="63">
        <f t="shared" si="59"/>
        <v>0</v>
      </c>
      <c r="F157" s="63">
        <f t="shared" si="59"/>
        <v>0</v>
      </c>
      <c r="G157" s="63">
        <f t="shared" si="59"/>
        <v>0</v>
      </c>
      <c r="H157" s="63">
        <f t="shared" si="59"/>
        <v>0</v>
      </c>
      <c r="I157" s="63">
        <f t="shared" si="59"/>
        <v>0</v>
      </c>
      <c r="J157" s="63">
        <f t="shared" si="59"/>
        <v>0</v>
      </c>
      <c r="K157" s="63">
        <f t="shared" si="59"/>
        <v>0</v>
      </c>
      <c r="L157" s="63">
        <f t="shared" si="59"/>
        <v>0</v>
      </c>
      <c r="M157" s="63">
        <f t="shared" si="59"/>
        <v>0</v>
      </c>
      <c r="N157" s="63">
        <f t="shared" si="59"/>
        <v>0</v>
      </c>
      <c r="O157" s="62"/>
    </row>
    <row r="158" spans="1:15" ht="25.5" hidden="1" x14ac:dyDescent="0.2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5.5" hidden="1" x14ac:dyDescent="0.2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5.5" hidden="1" x14ac:dyDescent="0.2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5.5" hidden="1" x14ac:dyDescent="0.2">
      <c r="A162" s="65" t="s">
        <v>594</v>
      </c>
      <c r="B162" s="64" t="s">
        <v>593</v>
      </c>
      <c r="C162" s="63">
        <f t="shared" ref="C162:N162" si="60">C163+C164+C165+C166</f>
        <v>0</v>
      </c>
      <c r="D162" s="63">
        <f t="shared" si="60"/>
        <v>0</v>
      </c>
      <c r="E162" s="63">
        <f t="shared" si="60"/>
        <v>0</v>
      </c>
      <c r="F162" s="63">
        <f t="shared" si="60"/>
        <v>0</v>
      </c>
      <c r="G162" s="63">
        <f t="shared" si="60"/>
        <v>0</v>
      </c>
      <c r="H162" s="63">
        <f t="shared" si="60"/>
        <v>0</v>
      </c>
      <c r="I162" s="63">
        <f t="shared" si="60"/>
        <v>0</v>
      </c>
      <c r="J162" s="63">
        <f t="shared" si="60"/>
        <v>0</v>
      </c>
      <c r="K162" s="63">
        <f t="shared" si="60"/>
        <v>0</v>
      </c>
      <c r="L162" s="63">
        <f t="shared" si="60"/>
        <v>0</v>
      </c>
      <c r="M162" s="63">
        <f t="shared" si="60"/>
        <v>0</v>
      </c>
      <c r="N162" s="63">
        <f t="shared" si="60"/>
        <v>0</v>
      </c>
      <c r="O162" s="62"/>
    </row>
    <row r="163" spans="1:15" ht="25.5" hidden="1" x14ac:dyDescent="0.2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5.5" hidden="1" x14ac:dyDescent="0.2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5.5" hidden="1" x14ac:dyDescent="0.2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5.5" hidden="1" x14ac:dyDescent="0.2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8.25" hidden="1" x14ac:dyDescent="0.2">
      <c r="A167" s="69" t="s">
        <v>587</v>
      </c>
      <c r="B167" s="68" t="s">
        <v>586</v>
      </c>
      <c r="C167" s="67">
        <f t="shared" ref="C167:N167" si="61">C168+C172+C176+C180+C184+C192+C196+C199</f>
        <v>0</v>
      </c>
      <c r="D167" s="67">
        <f t="shared" si="61"/>
        <v>0</v>
      </c>
      <c r="E167" s="67">
        <f t="shared" si="61"/>
        <v>0</v>
      </c>
      <c r="F167" s="67">
        <f t="shared" si="61"/>
        <v>0</v>
      </c>
      <c r="G167" s="67">
        <f t="shared" si="61"/>
        <v>0</v>
      </c>
      <c r="H167" s="67">
        <f t="shared" si="61"/>
        <v>0</v>
      </c>
      <c r="I167" s="67">
        <f t="shared" si="61"/>
        <v>0</v>
      </c>
      <c r="J167" s="67">
        <f t="shared" si="61"/>
        <v>0</v>
      </c>
      <c r="K167" s="67">
        <f t="shared" si="61"/>
        <v>0</v>
      </c>
      <c r="L167" s="67">
        <f t="shared" si="61"/>
        <v>0</v>
      </c>
      <c r="M167" s="67">
        <f t="shared" si="61"/>
        <v>0</v>
      </c>
      <c r="N167" s="67">
        <f t="shared" si="61"/>
        <v>0</v>
      </c>
      <c r="O167" s="66"/>
    </row>
    <row r="168" spans="1:15" s="18" customFormat="1" ht="25.5" hidden="1" x14ac:dyDescent="0.2">
      <c r="A168" s="65" t="s">
        <v>585</v>
      </c>
      <c r="B168" s="64" t="s">
        <v>584</v>
      </c>
      <c r="C168" s="63">
        <f t="shared" ref="C168:N168" si="62">C169+C170+C171</f>
        <v>0</v>
      </c>
      <c r="D168" s="63">
        <f t="shared" si="62"/>
        <v>0</v>
      </c>
      <c r="E168" s="63">
        <f t="shared" si="62"/>
        <v>0</v>
      </c>
      <c r="F168" s="63">
        <f t="shared" si="62"/>
        <v>0</v>
      </c>
      <c r="G168" s="63">
        <f t="shared" si="62"/>
        <v>0</v>
      </c>
      <c r="H168" s="63">
        <f t="shared" si="62"/>
        <v>0</v>
      </c>
      <c r="I168" s="63">
        <f t="shared" si="62"/>
        <v>0</v>
      </c>
      <c r="J168" s="63">
        <f t="shared" si="62"/>
        <v>0</v>
      </c>
      <c r="K168" s="63">
        <f t="shared" si="62"/>
        <v>0</v>
      </c>
      <c r="L168" s="63">
        <f t="shared" si="62"/>
        <v>0</v>
      </c>
      <c r="M168" s="63">
        <f t="shared" si="62"/>
        <v>0</v>
      </c>
      <c r="N168" s="63">
        <f t="shared" si="62"/>
        <v>0</v>
      </c>
      <c r="O168" s="62"/>
    </row>
    <row r="169" spans="1:15" ht="25.5" hidden="1" x14ac:dyDescent="0.2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5.5" hidden="1" x14ac:dyDescent="0.2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idden="1" x14ac:dyDescent="0.2">
      <c r="A172" s="65" t="s">
        <v>580</v>
      </c>
      <c r="B172" s="64" t="s">
        <v>579</v>
      </c>
      <c r="C172" s="63">
        <f t="shared" ref="C172:N172" si="63">C173+C174+C175</f>
        <v>0</v>
      </c>
      <c r="D172" s="63">
        <f t="shared" si="63"/>
        <v>0</v>
      </c>
      <c r="E172" s="63">
        <f t="shared" si="63"/>
        <v>0</v>
      </c>
      <c r="F172" s="63">
        <f t="shared" si="63"/>
        <v>0</v>
      </c>
      <c r="G172" s="63">
        <f t="shared" si="63"/>
        <v>0</v>
      </c>
      <c r="H172" s="63">
        <f t="shared" si="63"/>
        <v>0</v>
      </c>
      <c r="I172" s="63">
        <f t="shared" si="63"/>
        <v>0</v>
      </c>
      <c r="J172" s="63">
        <f t="shared" si="63"/>
        <v>0</v>
      </c>
      <c r="K172" s="63">
        <f t="shared" si="63"/>
        <v>0</v>
      </c>
      <c r="L172" s="63">
        <f t="shared" si="63"/>
        <v>0</v>
      </c>
      <c r="M172" s="63">
        <f t="shared" si="63"/>
        <v>0</v>
      </c>
      <c r="N172" s="63">
        <f t="shared" si="63"/>
        <v>0</v>
      </c>
      <c r="O172" s="62"/>
    </row>
    <row r="173" spans="1:15" ht="25.5" hidden="1" x14ac:dyDescent="0.2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5.5" hidden="1" x14ac:dyDescent="0.2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idden="1" x14ac:dyDescent="0.2">
      <c r="A176" s="65" t="s">
        <v>575</v>
      </c>
      <c r="B176" s="64" t="s">
        <v>574</v>
      </c>
      <c r="C176" s="63">
        <f t="shared" ref="C176:N176" si="64">C177+C178+C179</f>
        <v>0</v>
      </c>
      <c r="D176" s="63">
        <f t="shared" si="64"/>
        <v>0</v>
      </c>
      <c r="E176" s="63">
        <f t="shared" si="64"/>
        <v>0</v>
      </c>
      <c r="F176" s="63">
        <f t="shared" si="64"/>
        <v>0</v>
      </c>
      <c r="G176" s="63">
        <f t="shared" si="64"/>
        <v>0</v>
      </c>
      <c r="H176" s="63">
        <f t="shared" si="64"/>
        <v>0</v>
      </c>
      <c r="I176" s="63">
        <f t="shared" si="64"/>
        <v>0</v>
      </c>
      <c r="J176" s="63">
        <f t="shared" si="64"/>
        <v>0</v>
      </c>
      <c r="K176" s="63">
        <f t="shared" si="64"/>
        <v>0</v>
      </c>
      <c r="L176" s="63">
        <f t="shared" si="64"/>
        <v>0</v>
      </c>
      <c r="M176" s="63">
        <f t="shared" si="64"/>
        <v>0</v>
      </c>
      <c r="N176" s="63">
        <f t="shared" si="64"/>
        <v>0</v>
      </c>
      <c r="O176" s="62"/>
    </row>
    <row r="177" spans="1:15" ht="25.5" hidden="1" x14ac:dyDescent="0.2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5.5" hidden="1" x14ac:dyDescent="0.2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5.5" hidden="1" x14ac:dyDescent="0.2">
      <c r="A180" s="65" t="s">
        <v>570</v>
      </c>
      <c r="B180" s="64" t="s">
        <v>569</v>
      </c>
      <c r="C180" s="63">
        <f t="shared" ref="C180:N180" si="65">C181+C182+C183</f>
        <v>0</v>
      </c>
      <c r="D180" s="63">
        <f t="shared" si="65"/>
        <v>0</v>
      </c>
      <c r="E180" s="63">
        <f t="shared" si="65"/>
        <v>0</v>
      </c>
      <c r="F180" s="63">
        <f t="shared" si="65"/>
        <v>0</v>
      </c>
      <c r="G180" s="63">
        <f t="shared" si="65"/>
        <v>0</v>
      </c>
      <c r="H180" s="63">
        <f t="shared" si="65"/>
        <v>0</v>
      </c>
      <c r="I180" s="63">
        <f t="shared" si="65"/>
        <v>0</v>
      </c>
      <c r="J180" s="63">
        <f t="shared" si="65"/>
        <v>0</v>
      </c>
      <c r="K180" s="63">
        <f t="shared" si="65"/>
        <v>0</v>
      </c>
      <c r="L180" s="63">
        <f t="shared" si="65"/>
        <v>0</v>
      </c>
      <c r="M180" s="63">
        <f t="shared" si="65"/>
        <v>0</v>
      </c>
      <c r="N180" s="63">
        <f t="shared" si="65"/>
        <v>0</v>
      </c>
      <c r="O180" s="62"/>
    </row>
    <row r="181" spans="1:15" ht="25.5" hidden="1" x14ac:dyDescent="0.2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5.5" hidden="1" x14ac:dyDescent="0.2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5.5" hidden="1" x14ac:dyDescent="0.2">
      <c r="A184" s="65" t="s">
        <v>565</v>
      </c>
      <c r="B184" s="64" t="s">
        <v>564</v>
      </c>
      <c r="C184" s="63">
        <f t="shared" ref="C184:N184" si="66">C185+C186+C187</f>
        <v>0</v>
      </c>
      <c r="D184" s="63">
        <f t="shared" si="66"/>
        <v>0</v>
      </c>
      <c r="E184" s="63">
        <f t="shared" si="66"/>
        <v>0</v>
      </c>
      <c r="F184" s="63">
        <f t="shared" si="66"/>
        <v>0</v>
      </c>
      <c r="G184" s="63">
        <f t="shared" si="66"/>
        <v>0</v>
      </c>
      <c r="H184" s="63">
        <f t="shared" si="66"/>
        <v>0</v>
      </c>
      <c r="I184" s="63">
        <f t="shared" si="66"/>
        <v>0</v>
      </c>
      <c r="J184" s="63">
        <f t="shared" si="66"/>
        <v>0</v>
      </c>
      <c r="K184" s="63">
        <f t="shared" si="66"/>
        <v>0</v>
      </c>
      <c r="L184" s="63">
        <f t="shared" si="66"/>
        <v>0</v>
      </c>
      <c r="M184" s="63">
        <f t="shared" si="66"/>
        <v>0</v>
      </c>
      <c r="N184" s="63">
        <f t="shared" si="66"/>
        <v>0</v>
      </c>
      <c r="O184" s="62"/>
    </row>
    <row r="185" spans="1:15" ht="25.5" hidden="1" x14ac:dyDescent="0.2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5.5" hidden="1" x14ac:dyDescent="0.2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5.5" hidden="1" x14ac:dyDescent="0.2">
      <c r="A188" s="65" t="s">
        <v>560</v>
      </c>
      <c r="B188" s="64" t="s">
        <v>559</v>
      </c>
      <c r="C188" s="63">
        <f t="shared" ref="C188:N188" si="67">C189+C190+C191</f>
        <v>0</v>
      </c>
      <c r="D188" s="63">
        <f t="shared" si="67"/>
        <v>0</v>
      </c>
      <c r="E188" s="63">
        <f t="shared" si="67"/>
        <v>0</v>
      </c>
      <c r="F188" s="63">
        <f t="shared" si="67"/>
        <v>0</v>
      </c>
      <c r="G188" s="63">
        <f t="shared" si="67"/>
        <v>0</v>
      </c>
      <c r="H188" s="63">
        <f t="shared" si="67"/>
        <v>0</v>
      </c>
      <c r="I188" s="63">
        <f t="shared" si="67"/>
        <v>0</v>
      </c>
      <c r="J188" s="63">
        <f t="shared" si="67"/>
        <v>0</v>
      </c>
      <c r="K188" s="63">
        <f t="shared" si="67"/>
        <v>0</v>
      </c>
      <c r="L188" s="63">
        <f t="shared" si="67"/>
        <v>0</v>
      </c>
      <c r="M188" s="63">
        <f t="shared" si="67"/>
        <v>0</v>
      </c>
      <c r="N188" s="63">
        <f t="shared" si="67"/>
        <v>0</v>
      </c>
      <c r="O188" s="62"/>
    </row>
    <row r="189" spans="1:15" ht="25.5" hidden="1" x14ac:dyDescent="0.2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5.5" hidden="1" x14ac:dyDescent="0.2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5.5" hidden="1" x14ac:dyDescent="0.2">
      <c r="A192" s="65" t="s">
        <v>555</v>
      </c>
      <c r="B192" s="64" t="s">
        <v>554</v>
      </c>
      <c r="C192" s="63">
        <f t="shared" ref="C192:N192" si="68">C193+C194+C195</f>
        <v>0</v>
      </c>
      <c r="D192" s="63">
        <f t="shared" si="68"/>
        <v>0</v>
      </c>
      <c r="E192" s="63">
        <f t="shared" si="68"/>
        <v>0</v>
      </c>
      <c r="F192" s="63">
        <f t="shared" si="68"/>
        <v>0</v>
      </c>
      <c r="G192" s="63">
        <f t="shared" si="68"/>
        <v>0</v>
      </c>
      <c r="H192" s="63">
        <f t="shared" si="68"/>
        <v>0</v>
      </c>
      <c r="I192" s="63">
        <f t="shared" si="68"/>
        <v>0</v>
      </c>
      <c r="J192" s="63">
        <f t="shared" si="68"/>
        <v>0</v>
      </c>
      <c r="K192" s="63">
        <f t="shared" si="68"/>
        <v>0</v>
      </c>
      <c r="L192" s="63">
        <f t="shared" si="68"/>
        <v>0</v>
      </c>
      <c r="M192" s="63">
        <f t="shared" si="68"/>
        <v>0</v>
      </c>
      <c r="N192" s="63">
        <f t="shared" si="68"/>
        <v>0</v>
      </c>
      <c r="O192" s="62"/>
    </row>
    <row r="193" spans="1:24" ht="25.5" hidden="1" x14ac:dyDescent="0.2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4" ht="25.5" hidden="1" x14ac:dyDescent="0.2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4" ht="25.5" hidden="1" x14ac:dyDescent="0.2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4" s="18" customFormat="1" ht="25.5" hidden="1" x14ac:dyDescent="0.2">
      <c r="A196" s="65" t="s">
        <v>550</v>
      </c>
      <c r="B196" s="64" t="s">
        <v>549</v>
      </c>
      <c r="C196" s="63">
        <f t="shared" ref="C196:N196" si="69">C197+C198</f>
        <v>0</v>
      </c>
      <c r="D196" s="63">
        <f t="shared" si="69"/>
        <v>0</v>
      </c>
      <c r="E196" s="63">
        <f t="shared" si="69"/>
        <v>0</v>
      </c>
      <c r="F196" s="63">
        <f t="shared" si="69"/>
        <v>0</v>
      </c>
      <c r="G196" s="63">
        <f t="shared" si="69"/>
        <v>0</v>
      </c>
      <c r="H196" s="63">
        <f t="shared" si="69"/>
        <v>0</v>
      </c>
      <c r="I196" s="63">
        <f t="shared" si="69"/>
        <v>0</v>
      </c>
      <c r="J196" s="63">
        <f t="shared" si="69"/>
        <v>0</v>
      </c>
      <c r="K196" s="63">
        <f t="shared" si="69"/>
        <v>0</v>
      </c>
      <c r="L196" s="63">
        <f t="shared" si="69"/>
        <v>0</v>
      </c>
      <c r="M196" s="63">
        <f t="shared" si="69"/>
        <v>0</v>
      </c>
      <c r="N196" s="63">
        <f t="shared" si="69"/>
        <v>0</v>
      </c>
      <c r="O196" s="62"/>
    </row>
    <row r="197" spans="1:24" ht="25.5" hidden="1" x14ac:dyDescent="0.2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4" ht="25.5" hidden="1" x14ac:dyDescent="0.2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4" s="18" customFormat="1" ht="25.5" hidden="1" x14ac:dyDescent="0.2">
      <c r="A199" s="65" t="s">
        <v>546</v>
      </c>
      <c r="B199" s="64" t="s">
        <v>545</v>
      </c>
      <c r="C199" s="63">
        <f t="shared" ref="C199:N199" si="70">C200+C201+C202</f>
        <v>0</v>
      </c>
      <c r="D199" s="63">
        <f t="shared" si="70"/>
        <v>0</v>
      </c>
      <c r="E199" s="63">
        <f t="shared" si="70"/>
        <v>0</v>
      </c>
      <c r="F199" s="63">
        <f t="shared" si="70"/>
        <v>0</v>
      </c>
      <c r="G199" s="63">
        <f t="shared" si="70"/>
        <v>0</v>
      </c>
      <c r="H199" s="63">
        <f t="shared" si="70"/>
        <v>0</v>
      </c>
      <c r="I199" s="63">
        <f t="shared" si="70"/>
        <v>0</v>
      </c>
      <c r="J199" s="63">
        <f t="shared" si="70"/>
        <v>0</v>
      </c>
      <c r="K199" s="63">
        <f t="shared" si="70"/>
        <v>0</v>
      </c>
      <c r="L199" s="63">
        <f t="shared" si="70"/>
        <v>0</v>
      </c>
      <c r="M199" s="63">
        <f t="shared" si="70"/>
        <v>0</v>
      </c>
      <c r="N199" s="63">
        <f t="shared" si="70"/>
        <v>0</v>
      </c>
      <c r="O199" s="62"/>
    </row>
    <row r="200" spans="1:24" ht="25.5" hidden="1" x14ac:dyDescent="0.2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4" ht="25.5" hidden="1" x14ac:dyDescent="0.2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4" ht="25.5" hidden="1" x14ac:dyDescent="0.2">
      <c r="A202" s="61" t="s">
        <v>540</v>
      </c>
      <c r="B202" s="60" t="s">
        <v>539</v>
      </c>
      <c r="C202" s="59"/>
      <c r="D202" s="59"/>
      <c r="E202" s="59">
        <f>C202+D202</f>
        <v>0</v>
      </c>
      <c r="F202" s="59">
        <f>G202+H202+I202+J202</f>
        <v>0</v>
      </c>
      <c r="G202" s="59"/>
      <c r="H202" s="59"/>
      <c r="I202" s="59"/>
      <c r="J202" s="59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4" s="8" customFormat="1" x14ac:dyDescent="0.2">
      <c r="A203" s="58" t="s">
        <v>538</v>
      </c>
      <c r="B203" s="451" t="s">
        <v>537</v>
      </c>
      <c r="C203" s="353">
        <f>C205+C238+C294+C308+C312+C314+C334+C353+C408+C415+C456+C471+C474+C482+C485+C486+C501</f>
        <v>16052.08</v>
      </c>
      <c r="D203" s="353">
        <f t="shared" ref="D203:J203" si="71">D205+D238+D294+D308+D312+D314+D334+D353+D408+D415+D456+D471+D474+D482+D485+D486+D501</f>
        <v>1656</v>
      </c>
      <c r="E203" s="353">
        <f t="shared" si="71"/>
        <v>17708.080000000002</v>
      </c>
      <c r="F203" s="353">
        <f t="shared" si="71"/>
        <v>17708.080000000002</v>
      </c>
      <c r="G203" s="353">
        <f t="shared" si="71"/>
        <v>4059</v>
      </c>
      <c r="H203" s="353">
        <f t="shared" si="71"/>
        <v>5622.08</v>
      </c>
      <c r="I203" s="353">
        <f t="shared" si="71"/>
        <v>3880</v>
      </c>
      <c r="J203" s="353">
        <f t="shared" si="71"/>
        <v>4147</v>
      </c>
      <c r="K203" s="56">
        <f t="shared" ref="K203:O203" si="72">K205+K238+K294+K308+K312+K314+K334+K353+K408+K415+K456+K474+K482+K485+K486+K501</f>
        <v>90</v>
      </c>
      <c r="L203" s="56">
        <f t="shared" si="72"/>
        <v>14040</v>
      </c>
      <c r="M203" s="56">
        <f t="shared" si="72"/>
        <v>14055</v>
      </c>
      <c r="N203" s="56">
        <f t="shared" si="72"/>
        <v>14070</v>
      </c>
      <c r="O203" s="415">
        <f t="shared" si="72"/>
        <v>19</v>
      </c>
      <c r="P203" s="86">
        <f t="shared" ref="P203:P207" si="73">Q203+R203+S203+T203</f>
        <v>216</v>
      </c>
      <c r="Q203" s="56">
        <f>Q206+Q248</f>
        <v>54</v>
      </c>
      <c r="R203" s="56">
        <f t="shared" ref="R203:T203" si="74">R206+R248</f>
        <v>54</v>
      </c>
      <c r="S203" s="56">
        <f t="shared" si="74"/>
        <v>54</v>
      </c>
      <c r="T203" s="415">
        <f t="shared" si="74"/>
        <v>54</v>
      </c>
      <c r="U203" s="505">
        <f>G203+H203</f>
        <v>9681.08</v>
      </c>
      <c r="V203" s="237"/>
    </row>
    <row r="204" spans="1:24" s="8" customFormat="1" x14ac:dyDescent="0.2">
      <c r="A204" s="14" t="s">
        <v>536</v>
      </c>
      <c r="B204" s="452" t="s">
        <v>535</v>
      </c>
      <c r="C204" s="425">
        <f t="shared" ref="C204:N204" si="75">C205+C238+C294+C308+C312+C315+C344+C348+C349+C350+C408+C456</f>
        <v>14613</v>
      </c>
      <c r="D204" s="425">
        <f t="shared" si="75"/>
        <v>1646</v>
      </c>
      <c r="E204" s="425">
        <f t="shared" si="75"/>
        <v>16259</v>
      </c>
      <c r="F204" s="425">
        <f t="shared" si="75"/>
        <v>16259</v>
      </c>
      <c r="G204" s="453">
        <f t="shared" si="75"/>
        <v>4059</v>
      </c>
      <c r="H204" s="425">
        <f t="shared" si="75"/>
        <v>4173</v>
      </c>
      <c r="I204" s="425">
        <f t="shared" si="75"/>
        <v>3880</v>
      </c>
      <c r="J204" s="425">
        <f t="shared" si="75"/>
        <v>4147</v>
      </c>
      <c r="K204" s="11">
        <f t="shared" si="75"/>
        <v>90</v>
      </c>
      <c r="L204" s="35">
        <f t="shared" si="75"/>
        <v>14040</v>
      </c>
      <c r="M204" s="35">
        <f t="shared" si="75"/>
        <v>14055</v>
      </c>
      <c r="N204" s="35">
        <f t="shared" si="75"/>
        <v>14070</v>
      </c>
      <c r="O204" s="10"/>
      <c r="P204" s="86">
        <f t="shared" si="73"/>
        <v>0</v>
      </c>
      <c r="Q204" s="405"/>
      <c r="R204" s="395"/>
      <c r="S204" s="395"/>
      <c r="T204" s="475"/>
      <c r="U204" s="405">
        <f t="shared" ref="U204:U207" si="76">G204+H204</f>
        <v>8232</v>
      </c>
    </row>
    <row r="205" spans="1:24" s="8" customFormat="1" x14ac:dyDescent="0.2">
      <c r="A205" s="14" t="s">
        <v>534</v>
      </c>
      <c r="B205" s="13" t="s">
        <v>533</v>
      </c>
      <c r="C205" s="11">
        <f t="shared" ref="C205:N205" si="77">C206+C222+C230</f>
        <v>11602</v>
      </c>
      <c r="D205" s="425">
        <f t="shared" si="77"/>
        <v>1646</v>
      </c>
      <c r="E205" s="11">
        <f t="shared" si="77"/>
        <v>13248</v>
      </c>
      <c r="F205" s="11">
        <f t="shared" si="77"/>
        <v>13248</v>
      </c>
      <c r="G205" s="36">
        <f t="shared" si="77"/>
        <v>3138</v>
      </c>
      <c r="H205" s="11">
        <f t="shared" si="77"/>
        <v>3278</v>
      </c>
      <c r="I205" s="11">
        <f t="shared" si="77"/>
        <v>3334</v>
      </c>
      <c r="J205" s="11">
        <f t="shared" si="77"/>
        <v>3498</v>
      </c>
      <c r="K205" s="11">
        <f t="shared" si="77"/>
        <v>90</v>
      </c>
      <c r="L205" s="35">
        <f t="shared" si="77"/>
        <v>10675</v>
      </c>
      <c r="M205" s="35">
        <f t="shared" si="77"/>
        <v>10680</v>
      </c>
      <c r="N205" s="35">
        <f t="shared" si="77"/>
        <v>10685</v>
      </c>
      <c r="O205" s="10"/>
      <c r="P205" s="86">
        <f t="shared" si="73"/>
        <v>0</v>
      </c>
      <c r="Q205" s="405"/>
      <c r="R205" s="395"/>
      <c r="S205" s="395"/>
      <c r="T205" s="475"/>
      <c r="U205" s="405">
        <f t="shared" si="76"/>
        <v>6416</v>
      </c>
    </row>
    <row r="206" spans="1:24" s="18" customFormat="1" ht="12.75" customHeight="1" x14ac:dyDescent="0.2">
      <c r="A206" s="34" t="s">
        <v>532</v>
      </c>
      <c r="B206" s="43" t="s">
        <v>531</v>
      </c>
      <c r="C206" s="42">
        <f t="shared" ref="C206:T206" si="78">C207+C213+C208+C209+C210+C211+C212+C214+C215+C216+C217+C218+C220+C219+C221</f>
        <v>11202</v>
      </c>
      <c r="D206" s="141">
        <f t="shared" si="78"/>
        <v>1596</v>
      </c>
      <c r="E206" s="42">
        <f t="shared" si="78"/>
        <v>12798</v>
      </c>
      <c r="F206" s="42">
        <f t="shared" si="78"/>
        <v>12798</v>
      </c>
      <c r="G206" s="52">
        <f t="shared" si="78"/>
        <v>3068</v>
      </c>
      <c r="H206" s="52">
        <f t="shared" si="78"/>
        <v>3048</v>
      </c>
      <c r="I206" s="52">
        <f t="shared" si="78"/>
        <v>3264</v>
      </c>
      <c r="J206" s="52">
        <f t="shared" si="78"/>
        <v>3418</v>
      </c>
      <c r="K206" s="52">
        <f t="shared" si="78"/>
        <v>90</v>
      </c>
      <c r="L206" s="52">
        <f t="shared" si="78"/>
        <v>10675</v>
      </c>
      <c r="M206" s="52">
        <f t="shared" si="78"/>
        <v>10680</v>
      </c>
      <c r="N206" s="52">
        <f t="shared" si="78"/>
        <v>10685</v>
      </c>
      <c r="O206" s="416">
        <f t="shared" si="78"/>
        <v>15</v>
      </c>
      <c r="P206" s="86">
        <f>Q206+R206+S206+T206</f>
        <v>192</v>
      </c>
      <c r="Q206" s="52">
        <f t="shared" si="78"/>
        <v>48</v>
      </c>
      <c r="R206" s="52">
        <f>R207+R210+R221</f>
        <v>48</v>
      </c>
      <c r="S206" s="52">
        <f t="shared" si="78"/>
        <v>48</v>
      </c>
      <c r="T206" s="416">
        <f t="shared" si="78"/>
        <v>48</v>
      </c>
      <c r="U206" s="405">
        <f t="shared" si="76"/>
        <v>6116</v>
      </c>
      <c r="V206" s="18">
        <f>V207+V210+V221</f>
        <v>0</v>
      </c>
      <c r="W206" s="18">
        <f>W207+W236+W221</f>
        <v>306</v>
      </c>
      <c r="X206" s="18">
        <f>X207+X209+X210+X236</f>
        <v>1340</v>
      </c>
    </row>
    <row r="207" spans="1:24" s="31" customFormat="1" x14ac:dyDescent="0.2">
      <c r="A207" s="135" t="s">
        <v>530</v>
      </c>
      <c r="B207" s="136" t="s">
        <v>529</v>
      </c>
      <c r="C207" s="48">
        <v>7240</v>
      </c>
      <c r="D207" s="231">
        <v>1470</v>
      </c>
      <c r="E207" s="137">
        <f t="shared" ref="E207:E221" si="79">C207+D207</f>
        <v>8710</v>
      </c>
      <c r="F207" s="137">
        <f t="shared" ref="F207:F221" si="80">G207+H207+I207+J207</f>
        <v>8710</v>
      </c>
      <c r="G207" s="137">
        <v>2000</v>
      </c>
      <c r="H207" s="432">
        <v>2100</v>
      </c>
      <c r="I207" s="432">
        <v>2200</v>
      </c>
      <c r="J207" s="432">
        <v>2410</v>
      </c>
      <c r="K207" s="28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si="73"/>
        <v>0</v>
      </c>
      <c r="Q207" s="231"/>
      <c r="R207" s="231"/>
      <c r="S207" s="231"/>
      <c r="T207" s="478"/>
      <c r="U207" s="405">
        <f t="shared" si="76"/>
        <v>4100</v>
      </c>
      <c r="V207" s="485">
        <v>100</v>
      </c>
      <c r="W207" s="456">
        <v>270</v>
      </c>
      <c r="X207" s="456">
        <v>1100</v>
      </c>
    </row>
    <row r="208" spans="1:24" hidden="1" x14ac:dyDescent="0.2">
      <c r="A208" s="17" t="s">
        <v>528</v>
      </c>
      <c r="B208" s="16" t="s">
        <v>527</v>
      </c>
      <c r="C208" s="15"/>
      <c r="D208" s="15"/>
      <c r="E208" s="15">
        <f t="shared" si="79"/>
        <v>0</v>
      </c>
      <c r="F208" s="15">
        <f t="shared" si="80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4" x14ac:dyDescent="0.2">
      <c r="A209" s="135" t="s">
        <v>526</v>
      </c>
      <c r="B209" s="136" t="s">
        <v>525</v>
      </c>
      <c r="C209" s="137">
        <v>750</v>
      </c>
      <c r="D209" s="231">
        <v>50</v>
      </c>
      <c r="E209" s="137">
        <f t="shared" si="79"/>
        <v>800</v>
      </c>
      <c r="F209" s="137">
        <f t="shared" si="80"/>
        <v>800</v>
      </c>
      <c r="G209" s="137">
        <v>200</v>
      </c>
      <c r="H209" s="137">
        <v>200</v>
      </c>
      <c r="I209" s="137">
        <v>200</v>
      </c>
      <c r="J209" s="432">
        <v>200</v>
      </c>
      <c r="K209" s="15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81">Q209+R209+S209+T209</f>
        <v>0</v>
      </c>
      <c r="Q209" s="269"/>
      <c r="R209" s="260"/>
      <c r="S209" s="137"/>
      <c r="T209" s="477"/>
      <c r="U209" s="499">
        <f>G209+H209</f>
        <v>400</v>
      </c>
      <c r="V209" s="486"/>
      <c r="W209" s="457"/>
      <c r="X209" s="456">
        <v>50</v>
      </c>
    </row>
    <row r="210" spans="1:24" x14ac:dyDescent="0.2">
      <c r="A210" s="135" t="s">
        <v>524</v>
      </c>
      <c r="B210" s="136" t="s">
        <v>523</v>
      </c>
      <c r="C210" s="137">
        <v>1740</v>
      </c>
      <c r="D210" s="231">
        <v>120</v>
      </c>
      <c r="E210" s="137">
        <f t="shared" si="79"/>
        <v>1860</v>
      </c>
      <c r="F210" s="137">
        <f t="shared" si="80"/>
        <v>1860</v>
      </c>
      <c r="G210" s="137">
        <v>480</v>
      </c>
      <c r="H210" s="432">
        <v>440</v>
      </c>
      <c r="I210" s="137">
        <v>480</v>
      </c>
      <c r="J210" s="432">
        <v>460</v>
      </c>
      <c r="K210" s="15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81"/>
        <v>0</v>
      </c>
      <c r="Q210" s="277"/>
      <c r="R210" s="277"/>
      <c r="S210" s="277"/>
      <c r="T210" s="477"/>
      <c r="U210" s="499">
        <f>G210+H210</f>
        <v>920</v>
      </c>
      <c r="V210" s="485">
        <v>-40</v>
      </c>
      <c r="W210" s="457"/>
      <c r="X210" s="456">
        <v>160</v>
      </c>
    </row>
    <row r="211" spans="1:24" hidden="1" x14ac:dyDescent="0.2">
      <c r="A211" s="17" t="s">
        <v>522</v>
      </c>
      <c r="B211" s="16" t="s">
        <v>521</v>
      </c>
      <c r="C211" s="15"/>
      <c r="D211" s="15"/>
      <c r="E211" s="15">
        <f t="shared" si="79"/>
        <v>0</v>
      </c>
      <c r="F211" s="15">
        <f t="shared" si="80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4" hidden="1" x14ac:dyDescent="0.2">
      <c r="A212" s="17" t="s">
        <v>520</v>
      </c>
      <c r="B212" s="16" t="s">
        <v>519</v>
      </c>
      <c r="C212" s="15"/>
      <c r="D212" s="15"/>
      <c r="E212" s="15">
        <f t="shared" si="79"/>
        <v>0</v>
      </c>
      <c r="F212" s="15">
        <f t="shared" si="80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24" hidden="1" x14ac:dyDescent="0.2">
      <c r="A213" s="17" t="s">
        <v>518</v>
      </c>
      <c r="B213" s="53" t="s">
        <v>517</v>
      </c>
      <c r="C213" s="15"/>
      <c r="D213" s="15"/>
      <c r="E213" s="15">
        <f t="shared" si="79"/>
        <v>0</v>
      </c>
      <c r="F213" s="15">
        <f t="shared" si="80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24" hidden="1" x14ac:dyDescent="0.2">
      <c r="A214" s="17" t="s">
        <v>516</v>
      </c>
      <c r="B214" s="16" t="s">
        <v>515</v>
      </c>
      <c r="C214" s="15"/>
      <c r="D214" s="15"/>
      <c r="E214" s="15">
        <f t="shared" si="79"/>
        <v>0</v>
      </c>
      <c r="F214" s="15">
        <f t="shared" si="80"/>
        <v>0</v>
      </c>
      <c r="G214" s="15"/>
      <c r="H214" s="15"/>
      <c r="I214" s="15"/>
      <c r="J214" s="15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24" s="31" customFormat="1" x14ac:dyDescent="0.2">
      <c r="A215" s="135" t="s">
        <v>514</v>
      </c>
      <c r="B215" s="136" t="s">
        <v>513</v>
      </c>
      <c r="C215" s="137">
        <v>600</v>
      </c>
      <c r="D215" s="231"/>
      <c r="E215" s="137">
        <f t="shared" si="79"/>
        <v>600</v>
      </c>
      <c r="F215" s="137">
        <f t="shared" si="80"/>
        <v>600</v>
      </c>
      <c r="G215" s="137">
        <v>150</v>
      </c>
      <c r="H215" s="137">
        <v>150</v>
      </c>
      <c r="I215" s="137">
        <v>150</v>
      </c>
      <c r="J215" s="137">
        <v>150</v>
      </c>
      <c r="K215" s="28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478"/>
      <c r="U215" s="500">
        <f>G215+H215</f>
        <v>300</v>
      </c>
      <c r="V215" s="487"/>
      <c r="W215" s="315"/>
      <c r="X215" s="315"/>
    </row>
    <row r="216" spans="1:24" s="31" customFormat="1" hidden="1" x14ac:dyDescent="0.2">
      <c r="A216" s="30" t="s">
        <v>512</v>
      </c>
      <c r="B216" s="29" t="s">
        <v>511</v>
      </c>
      <c r="C216" s="28"/>
      <c r="D216" s="28"/>
      <c r="E216" s="28">
        <f t="shared" si="79"/>
        <v>0</v>
      </c>
      <c r="F216" s="28">
        <f t="shared" si="80"/>
        <v>0</v>
      </c>
      <c r="G216" s="28"/>
      <c r="H216" s="28"/>
      <c r="I216" s="28"/>
      <c r="J216" s="28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24" s="31" customFormat="1" hidden="1" x14ac:dyDescent="0.2">
      <c r="A217" s="30" t="s">
        <v>510</v>
      </c>
      <c r="B217" s="29" t="s">
        <v>509</v>
      </c>
      <c r="C217" s="28"/>
      <c r="D217" s="28"/>
      <c r="E217" s="28">
        <f t="shared" si="79"/>
        <v>0</v>
      </c>
      <c r="F217" s="28">
        <f t="shared" si="80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24" s="31" customFormat="1" hidden="1" x14ac:dyDescent="0.2">
      <c r="A218" s="30" t="s">
        <v>508</v>
      </c>
      <c r="B218" s="29" t="s">
        <v>507</v>
      </c>
      <c r="C218" s="28"/>
      <c r="D218" s="28"/>
      <c r="E218" s="28">
        <f t="shared" si="79"/>
        <v>0</v>
      </c>
      <c r="F218" s="28">
        <f t="shared" si="80"/>
        <v>0</v>
      </c>
      <c r="G218" s="28"/>
      <c r="H218" s="28"/>
      <c r="I218" s="28"/>
      <c r="J218" s="28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24" s="31" customFormat="1" x14ac:dyDescent="0.2">
      <c r="A219" s="135" t="s">
        <v>506</v>
      </c>
      <c r="B219" s="138" t="s">
        <v>505</v>
      </c>
      <c r="C219" s="137">
        <v>360</v>
      </c>
      <c r="D219" s="231"/>
      <c r="E219" s="137">
        <f t="shared" si="79"/>
        <v>360</v>
      </c>
      <c r="F219" s="137">
        <f t="shared" si="80"/>
        <v>360</v>
      </c>
      <c r="G219" s="137">
        <v>90</v>
      </c>
      <c r="H219" s="137">
        <v>90</v>
      </c>
      <c r="I219" s="137">
        <v>90</v>
      </c>
      <c r="J219" s="137">
        <v>90</v>
      </c>
      <c r="K219" s="222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478"/>
      <c r="U219" s="500">
        <f>G219+H219</f>
        <v>180</v>
      </c>
      <c r="V219" s="487"/>
      <c r="W219" s="315"/>
      <c r="X219" s="315"/>
    </row>
    <row r="220" spans="1:24" s="31" customFormat="1" x14ac:dyDescent="0.2">
      <c r="A220" s="135" t="s">
        <v>504</v>
      </c>
      <c r="B220" s="138" t="s">
        <v>503</v>
      </c>
      <c r="C220" s="137">
        <v>0</v>
      </c>
      <c r="D220" s="231"/>
      <c r="E220" s="137">
        <f t="shared" si="79"/>
        <v>0</v>
      </c>
      <c r="F220" s="137">
        <f t="shared" si="80"/>
        <v>0</v>
      </c>
      <c r="G220" s="137">
        <v>0</v>
      </c>
      <c r="H220" s="137">
        <v>0</v>
      </c>
      <c r="I220" s="137">
        <v>0</v>
      </c>
      <c r="J220" s="137">
        <v>0</v>
      </c>
      <c r="K220" s="28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2">Q220+R220+S220+T220</f>
        <v>0</v>
      </c>
      <c r="Q220" s="404"/>
      <c r="R220" s="398"/>
      <c r="S220" s="398"/>
      <c r="T220" s="478"/>
      <c r="U220" s="233"/>
      <c r="V220" s="487"/>
      <c r="W220" s="315"/>
      <c r="X220" s="315"/>
    </row>
    <row r="221" spans="1:24" s="31" customFormat="1" x14ac:dyDescent="0.2">
      <c r="A221" s="135" t="s">
        <v>502</v>
      </c>
      <c r="B221" s="136" t="s">
        <v>501</v>
      </c>
      <c r="C221" s="137">
        <v>512</v>
      </c>
      <c r="D221" s="231">
        <v>-44</v>
      </c>
      <c r="E221" s="137">
        <f t="shared" si="79"/>
        <v>468</v>
      </c>
      <c r="F221" s="137">
        <f t="shared" si="80"/>
        <v>468</v>
      </c>
      <c r="G221" s="137">
        <v>148</v>
      </c>
      <c r="H221" s="432">
        <v>68</v>
      </c>
      <c r="I221" s="432">
        <v>144</v>
      </c>
      <c r="J221" s="137">
        <v>108</v>
      </c>
      <c r="K221" s="28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2"/>
        <v>192</v>
      </c>
      <c r="Q221" s="277">
        <v>48</v>
      </c>
      <c r="R221" s="277">
        <v>48</v>
      </c>
      <c r="S221" s="277">
        <v>48</v>
      </c>
      <c r="T221" s="483">
        <v>48</v>
      </c>
      <c r="U221" s="500">
        <f>G221+H221</f>
        <v>216</v>
      </c>
      <c r="V221" s="485">
        <v>-60</v>
      </c>
      <c r="W221" s="427">
        <v>16</v>
      </c>
      <c r="X221" s="315"/>
    </row>
    <row r="222" spans="1:24" s="18" customFormat="1" x14ac:dyDescent="0.2">
      <c r="A222" s="139" t="s">
        <v>500</v>
      </c>
      <c r="B222" s="140" t="s">
        <v>499</v>
      </c>
      <c r="C222" s="141">
        <f t="shared" ref="C222:N222" si="83">C223+C224+C225+C226+C227+C228+C229</f>
        <v>165</v>
      </c>
      <c r="D222" s="141">
        <f t="shared" si="83"/>
        <v>0</v>
      </c>
      <c r="E222" s="141">
        <f t="shared" si="83"/>
        <v>165</v>
      </c>
      <c r="F222" s="141">
        <f t="shared" si="83"/>
        <v>165</v>
      </c>
      <c r="G222" s="141">
        <f t="shared" si="83"/>
        <v>0</v>
      </c>
      <c r="H222" s="141">
        <f t="shared" si="83"/>
        <v>165</v>
      </c>
      <c r="I222" s="141">
        <f t="shared" si="83"/>
        <v>0</v>
      </c>
      <c r="J222" s="141">
        <f t="shared" si="83"/>
        <v>0</v>
      </c>
      <c r="K222" s="20">
        <f t="shared" si="83"/>
        <v>0</v>
      </c>
      <c r="L222" s="42">
        <f t="shared" si="83"/>
        <v>0</v>
      </c>
      <c r="M222" s="42">
        <f t="shared" si="83"/>
        <v>0</v>
      </c>
      <c r="N222" s="42">
        <f t="shared" si="83"/>
        <v>0</v>
      </c>
      <c r="O222" s="19"/>
      <c r="P222" s="86">
        <f t="shared" si="82"/>
        <v>0</v>
      </c>
      <c r="Q222" s="407"/>
      <c r="R222" s="407"/>
      <c r="S222" s="407"/>
      <c r="T222" s="476"/>
      <c r="U222" s="501">
        <f>G222+H222</f>
        <v>165</v>
      </c>
      <c r="V222" s="488"/>
      <c r="W222" s="458"/>
      <c r="X222" s="458"/>
    </row>
    <row r="223" spans="1:24" hidden="1" x14ac:dyDescent="0.2">
      <c r="A223" s="17" t="s">
        <v>498</v>
      </c>
      <c r="B223" s="16" t="s">
        <v>497</v>
      </c>
      <c r="C223" s="15"/>
      <c r="D223" s="15"/>
      <c r="E223" s="15">
        <f t="shared" ref="E223:E229" si="84">C223+D223</f>
        <v>0</v>
      </c>
      <c r="F223" s="15">
        <f t="shared" ref="F223:F229" si="85">G223+H223+I223+J223</f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4" hidden="1" x14ac:dyDescent="0.2">
      <c r="A224" s="17" t="s">
        <v>496</v>
      </c>
      <c r="B224" s="16" t="s">
        <v>495</v>
      </c>
      <c r="C224" s="15"/>
      <c r="D224" s="15"/>
      <c r="E224" s="15">
        <f t="shared" si="84"/>
        <v>0</v>
      </c>
      <c r="F224" s="15">
        <f t="shared" si="85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4" hidden="1" x14ac:dyDescent="0.2">
      <c r="A225" s="17" t="s">
        <v>494</v>
      </c>
      <c r="B225" s="16" t="s">
        <v>493</v>
      </c>
      <c r="C225" s="15"/>
      <c r="D225" s="15"/>
      <c r="E225" s="15">
        <f t="shared" si="84"/>
        <v>0</v>
      </c>
      <c r="F225" s="15">
        <f t="shared" si="85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4" hidden="1" x14ac:dyDescent="0.2">
      <c r="A226" s="17" t="s">
        <v>492</v>
      </c>
      <c r="B226" s="16" t="s">
        <v>491</v>
      </c>
      <c r="C226" s="15"/>
      <c r="D226" s="15"/>
      <c r="E226" s="15">
        <f t="shared" si="84"/>
        <v>0</v>
      </c>
      <c r="F226" s="15">
        <f t="shared" si="85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4" hidden="1" x14ac:dyDescent="0.2">
      <c r="A227" s="17" t="s">
        <v>490</v>
      </c>
      <c r="B227" s="16" t="s">
        <v>489</v>
      </c>
      <c r="C227" s="15"/>
      <c r="D227" s="15"/>
      <c r="E227" s="15">
        <f t="shared" si="84"/>
        <v>0</v>
      </c>
      <c r="F227" s="15">
        <f t="shared" si="85"/>
        <v>0</v>
      </c>
      <c r="G227" s="15"/>
      <c r="H227" s="15"/>
      <c r="I227" s="15"/>
      <c r="J227" s="15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4" x14ac:dyDescent="0.2">
      <c r="A228" s="135" t="s">
        <v>488</v>
      </c>
      <c r="B228" s="136" t="s">
        <v>487</v>
      </c>
      <c r="C228" s="137">
        <v>165</v>
      </c>
      <c r="D228" s="137"/>
      <c r="E228" s="137">
        <f t="shared" si="84"/>
        <v>165</v>
      </c>
      <c r="F228" s="137">
        <f t="shared" si="85"/>
        <v>165</v>
      </c>
      <c r="G228" s="137">
        <v>0</v>
      </c>
      <c r="H228" s="137">
        <v>165</v>
      </c>
      <c r="I228" s="137">
        <v>0</v>
      </c>
      <c r="J228" s="137">
        <v>0</v>
      </c>
      <c r="K228" s="15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477"/>
      <c r="U228" s="499">
        <f>G228+H228</f>
        <v>165</v>
      </c>
      <c r="V228" s="486"/>
      <c r="W228" s="457"/>
      <c r="X228" s="457" t="s">
        <v>958</v>
      </c>
    </row>
    <row r="229" spans="1:24" hidden="1" x14ac:dyDescent="0.2">
      <c r="A229" s="17" t="s">
        <v>486</v>
      </c>
      <c r="B229" s="16" t="s">
        <v>485</v>
      </c>
      <c r="C229" s="15"/>
      <c r="D229" s="15"/>
      <c r="E229" s="15">
        <f t="shared" si="84"/>
        <v>0</v>
      </c>
      <c r="F229" s="15">
        <f t="shared" si="85"/>
        <v>0</v>
      </c>
      <c r="G229" s="15"/>
      <c r="H229" s="15"/>
      <c r="I229" s="15"/>
      <c r="J229" s="15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4" s="18" customFormat="1" x14ac:dyDescent="0.2">
      <c r="A230" s="139" t="s">
        <v>484</v>
      </c>
      <c r="B230" s="140" t="s">
        <v>483</v>
      </c>
      <c r="C230" s="141">
        <f t="shared" ref="C230:N230" si="86">C231+C232+C233+C234+C236+C235+C237</f>
        <v>235</v>
      </c>
      <c r="D230" s="141">
        <f t="shared" si="86"/>
        <v>50</v>
      </c>
      <c r="E230" s="141">
        <f t="shared" si="86"/>
        <v>285</v>
      </c>
      <c r="F230" s="141">
        <f t="shared" si="86"/>
        <v>285</v>
      </c>
      <c r="G230" s="141">
        <f t="shared" si="86"/>
        <v>70</v>
      </c>
      <c r="H230" s="141">
        <f t="shared" si="86"/>
        <v>65</v>
      </c>
      <c r="I230" s="141">
        <f t="shared" si="86"/>
        <v>70</v>
      </c>
      <c r="J230" s="141">
        <f t="shared" si="86"/>
        <v>80</v>
      </c>
      <c r="K230" s="20">
        <f t="shared" si="86"/>
        <v>0</v>
      </c>
      <c r="L230" s="42">
        <f t="shared" si="86"/>
        <v>0</v>
      </c>
      <c r="M230" s="42">
        <f t="shared" si="86"/>
        <v>0</v>
      </c>
      <c r="N230" s="42">
        <f t="shared" si="86"/>
        <v>0</v>
      </c>
      <c r="O230" s="19"/>
      <c r="P230" s="86">
        <f>Q230+R230+S230+T230</f>
        <v>0</v>
      </c>
      <c r="Q230" s="408"/>
      <c r="R230" s="407"/>
      <c r="S230" s="407"/>
      <c r="T230" s="476"/>
      <c r="U230" s="501">
        <f>G230+H230</f>
        <v>135</v>
      </c>
      <c r="V230" s="488"/>
      <c r="W230" s="458"/>
      <c r="X230" s="458"/>
    </row>
    <row r="231" spans="1:24" hidden="1" x14ac:dyDescent="0.2">
      <c r="A231" s="51" t="s">
        <v>482</v>
      </c>
      <c r="B231" s="50" t="s">
        <v>481</v>
      </c>
      <c r="C231" s="28"/>
      <c r="D231" s="28"/>
      <c r="E231" s="48">
        <f t="shared" ref="E231:E237" si="87">C231+D231</f>
        <v>0</v>
      </c>
      <c r="F231" s="48">
        <f t="shared" ref="F231:F237" si="88">G231+H231+I231+J231</f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4" hidden="1" x14ac:dyDescent="0.2">
      <c r="A232" s="51" t="s">
        <v>480</v>
      </c>
      <c r="B232" s="50" t="s">
        <v>479</v>
      </c>
      <c r="C232" s="28"/>
      <c r="D232" s="28"/>
      <c r="E232" s="48">
        <f t="shared" si="87"/>
        <v>0</v>
      </c>
      <c r="F232" s="48">
        <f t="shared" si="88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4" hidden="1" x14ac:dyDescent="0.2">
      <c r="A233" s="51" t="s">
        <v>478</v>
      </c>
      <c r="B233" s="50" t="s">
        <v>477</v>
      </c>
      <c r="C233" s="28"/>
      <c r="D233" s="28"/>
      <c r="E233" s="48">
        <f t="shared" si="87"/>
        <v>0</v>
      </c>
      <c r="F233" s="48">
        <f t="shared" si="88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4" hidden="1" x14ac:dyDescent="0.2">
      <c r="A234" s="51" t="s">
        <v>476</v>
      </c>
      <c r="B234" s="50" t="s">
        <v>475</v>
      </c>
      <c r="C234" s="28"/>
      <c r="D234" s="28"/>
      <c r="E234" s="48">
        <f t="shared" si="87"/>
        <v>0</v>
      </c>
      <c r="F234" s="48">
        <f t="shared" si="88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4" hidden="1" x14ac:dyDescent="0.2">
      <c r="A235" s="51" t="s">
        <v>474</v>
      </c>
      <c r="B235" s="50" t="s">
        <v>473</v>
      </c>
      <c r="C235" s="28"/>
      <c r="D235" s="28"/>
      <c r="E235" s="48">
        <f t="shared" si="87"/>
        <v>0</v>
      </c>
      <c r="F235" s="48">
        <f t="shared" si="88"/>
        <v>0</v>
      </c>
      <c r="G235" s="48"/>
      <c r="H235" s="48"/>
      <c r="I235" s="48"/>
      <c r="J235" s="48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4" x14ac:dyDescent="0.2">
      <c r="A236" s="135" t="s">
        <v>472</v>
      </c>
      <c r="B236" s="138" t="s">
        <v>471</v>
      </c>
      <c r="C236" s="137">
        <v>235</v>
      </c>
      <c r="D236" s="231">
        <v>50</v>
      </c>
      <c r="E236" s="137">
        <f t="shared" si="87"/>
        <v>285</v>
      </c>
      <c r="F236" s="137">
        <f t="shared" si="88"/>
        <v>285</v>
      </c>
      <c r="G236" s="137">
        <v>70</v>
      </c>
      <c r="H236" s="137">
        <v>65</v>
      </c>
      <c r="I236" s="432">
        <v>70</v>
      </c>
      <c r="J236" s="432">
        <v>80</v>
      </c>
      <c r="K236" s="15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477"/>
      <c r="U236" s="499">
        <f>G236+H236</f>
        <v>135</v>
      </c>
      <c r="V236" s="486"/>
      <c r="W236" s="456">
        <v>20</v>
      </c>
      <c r="X236" s="456">
        <v>30</v>
      </c>
    </row>
    <row r="237" spans="1:24" hidden="1" x14ac:dyDescent="0.2">
      <c r="A237" s="17" t="s">
        <v>470</v>
      </c>
      <c r="B237" s="53" t="s">
        <v>469</v>
      </c>
      <c r="C237" s="15"/>
      <c r="D237" s="15"/>
      <c r="E237" s="15">
        <f t="shared" si="87"/>
        <v>0</v>
      </c>
      <c r="F237" s="15">
        <f t="shared" si="88"/>
        <v>0</v>
      </c>
      <c r="G237" s="15"/>
      <c r="H237" s="15"/>
      <c r="I237" s="15"/>
      <c r="J237" s="15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4" s="8" customFormat="1" ht="12" customHeight="1" x14ac:dyDescent="0.2">
      <c r="A238" s="23" t="s">
        <v>468</v>
      </c>
      <c r="B238" s="37" t="s">
        <v>467</v>
      </c>
      <c r="C238" s="35">
        <f t="shared" ref="C238:O238" si="89">C239+C250+C251+C254+C259+C263+C266+C267+C268+C269+C270+C271+C272+C273+C274+C275+C276+C277+C278+C279+C280+C283+C284+C285</f>
        <v>2883</v>
      </c>
      <c r="D238" s="256">
        <f t="shared" si="89"/>
        <v>0</v>
      </c>
      <c r="E238" s="256">
        <f t="shared" si="89"/>
        <v>2883</v>
      </c>
      <c r="F238" s="256">
        <f t="shared" si="89"/>
        <v>2883</v>
      </c>
      <c r="G238" s="256">
        <f t="shared" si="89"/>
        <v>889</v>
      </c>
      <c r="H238" s="256">
        <f t="shared" si="89"/>
        <v>863</v>
      </c>
      <c r="I238" s="256">
        <f t="shared" si="89"/>
        <v>514</v>
      </c>
      <c r="J238" s="256">
        <f t="shared" si="89"/>
        <v>617</v>
      </c>
      <c r="K238" s="35">
        <f t="shared" si="89"/>
        <v>0</v>
      </c>
      <c r="L238" s="35">
        <f t="shared" si="89"/>
        <v>3235</v>
      </c>
      <c r="M238" s="35">
        <f t="shared" si="89"/>
        <v>3240</v>
      </c>
      <c r="N238" s="35">
        <f t="shared" si="89"/>
        <v>3245</v>
      </c>
      <c r="O238" s="413">
        <f t="shared" si="89"/>
        <v>17</v>
      </c>
      <c r="P238" s="417"/>
      <c r="Q238" s="245"/>
      <c r="R238" s="245"/>
      <c r="S238" s="259"/>
      <c r="T238" s="237"/>
      <c r="U238" s="489">
        <f>G238+H238</f>
        <v>1752</v>
      </c>
    </row>
    <row r="239" spans="1:24" s="18" customFormat="1" x14ac:dyDescent="0.2">
      <c r="A239" s="34" t="s">
        <v>466</v>
      </c>
      <c r="B239" s="43" t="s">
        <v>465</v>
      </c>
      <c r="C239" s="42">
        <f t="shared" ref="C239:N239" si="90">C240+C241+C242+C243+C244+C245+C246+C247+C248+C249</f>
        <v>1219</v>
      </c>
      <c r="D239" s="141">
        <f t="shared" si="90"/>
        <v>0</v>
      </c>
      <c r="E239" s="141">
        <f t="shared" si="90"/>
        <v>1219</v>
      </c>
      <c r="F239" s="141">
        <f t="shared" si="90"/>
        <v>1219</v>
      </c>
      <c r="G239" s="141">
        <f t="shared" si="90"/>
        <v>415</v>
      </c>
      <c r="H239" s="141">
        <f t="shared" si="90"/>
        <v>412</v>
      </c>
      <c r="I239" s="141">
        <f t="shared" si="90"/>
        <v>307</v>
      </c>
      <c r="J239" s="141">
        <f t="shared" si="90"/>
        <v>85</v>
      </c>
      <c r="K239" s="20">
        <f t="shared" si="90"/>
        <v>0</v>
      </c>
      <c r="L239" s="42">
        <f t="shared" si="90"/>
        <v>3235</v>
      </c>
      <c r="M239" s="42">
        <f t="shared" si="90"/>
        <v>3240</v>
      </c>
      <c r="N239" s="42">
        <f t="shared" si="90"/>
        <v>3245</v>
      </c>
      <c r="O239" s="19"/>
      <c r="P239" s="417"/>
      <c r="Q239" s="245"/>
      <c r="R239" s="264"/>
      <c r="S239" s="265"/>
      <c r="T239" s="238"/>
      <c r="U239" s="489">
        <f t="shared" ref="U239:U245" si="91">G239+H239</f>
        <v>827</v>
      </c>
    </row>
    <row r="240" spans="1:24" s="31" customFormat="1" x14ac:dyDescent="0.2">
      <c r="A240" s="51" t="s">
        <v>464</v>
      </c>
      <c r="B240" s="50" t="s">
        <v>463</v>
      </c>
      <c r="C240" s="48">
        <v>30</v>
      </c>
      <c r="D240" s="256"/>
      <c r="E240" s="137">
        <f t="shared" ref="E240:E250" si="92">C240+D240</f>
        <v>30</v>
      </c>
      <c r="F240" s="137">
        <f t="shared" ref="F240:F250" si="93">G240+H240+I240+J240</f>
        <v>30</v>
      </c>
      <c r="G240" s="137">
        <v>8</v>
      </c>
      <c r="H240" s="137">
        <v>8</v>
      </c>
      <c r="I240" s="137">
        <v>6</v>
      </c>
      <c r="J240" s="137">
        <v>8</v>
      </c>
      <c r="K240" s="28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U240" s="499">
        <f t="shared" si="91"/>
        <v>16</v>
      </c>
      <c r="V240" s="31" t="s">
        <v>958</v>
      </c>
    </row>
    <row r="241" spans="1:21" s="31" customFormat="1" x14ac:dyDescent="0.2">
      <c r="A241" s="135" t="s">
        <v>462</v>
      </c>
      <c r="B241" s="136" t="s">
        <v>461</v>
      </c>
      <c r="C241" s="137">
        <v>20</v>
      </c>
      <c r="D241" s="256"/>
      <c r="E241" s="137">
        <f t="shared" si="92"/>
        <v>20</v>
      </c>
      <c r="F241" s="137">
        <f t="shared" si="93"/>
        <v>20</v>
      </c>
      <c r="G241" s="137">
        <v>5</v>
      </c>
      <c r="H241" s="137">
        <v>5</v>
      </c>
      <c r="I241" s="137">
        <v>5</v>
      </c>
      <c r="J241" s="137">
        <v>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  <c r="U241" s="499">
        <f t="shared" si="91"/>
        <v>10</v>
      </c>
    </row>
    <row r="242" spans="1:21" s="31" customFormat="1" x14ac:dyDescent="0.2">
      <c r="A242" s="135" t="s">
        <v>460</v>
      </c>
      <c r="B242" s="136" t="s">
        <v>459</v>
      </c>
      <c r="C242" s="137">
        <v>350</v>
      </c>
      <c r="D242" s="269"/>
      <c r="E242" s="137">
        <f t="shared" si="92"/>
        <v>350</v>
      </c>
      <c r="F242" s="137">
        <f t="shared" si="93"/>
        <v>350</v>
      </c>
      <c r="G242" s="137">
        <v>150</v>
      </c>
      <c r="H242" s="137">
        <v>150</v>
      </c>
      <c r="I242" s="137">
        <v>50</v>
      </c>
      <c r="J242" s="137">
        <v>0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  <c r="U242" s="499">
        <f t="shared" si="91"/>
        <v>300</v>
      </c>
    </row>
    <row r="243" spans="1:21" s="31" customFormat="1" x14ac:dyDescent="0.2">
      <c r="A243" s="135" t="s">
        <v>458</v>
      </c>
      <c r="B243" s="136" t="s">
        <v>457</v>
      </c>
      <c r="C243" s="137">
        <v>80</v>
      </c>
      <c r="D243" s="269"/>
      <c r="E243" s="137">
        <f t="shared" si="92"/>
        <v>80</v>
      </c>
      <c r="F243" s="137">
        <f t="shared" si="93"/>
        <v>80</v>
      </c>
      <c r="G243" s="137">
        <v>20</v>
      </c>
      <c r="H243" s="137">
        <v>20</v>
      </c>
      <c r="I243" s="137">
        <v>20</v>
      </c>
      <c r="J243" s="137">
        <v>20</v>
      </c>
      <c r="K243" s="28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  <c r="U243" s="499">
        <f t="shared" si="91"/>
        <v>40</v>
      </c>
    </row>
    <row r="244" spans="1:21" s="31" customFormat="1" x14ac:dyDescent="0.2">
      <c r="A244" s="135" t="s">
        <v>456</v>
      </c>
      <c r="B244" s="136" t="s">
        <v>455</v>
      </c>
      <c r="C244" s="137">
        <v>60</v>
      </c>
      <c r="D244" s="269"/>
      <c r="E244" s="137">
        <f t="shared" si="92"/>
        <v>60</v>
      </c>
      <c r="F244" s="137">
        <f t="shared" si="93"/>
        <v>60</v>
      </c>
      <c r="G244" s="137">
        <v>15</v>
      </c>
      <c r="H244" s="137">
        <v>15</v>
      </c>
      <c r="I244" s="137">
        <v>15</v>
      </c>
      <c r="J244" s="137">
        <v>15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  <c r="U244" s="499">
        <f t="shared" si="91"/>
        <v>30</v>
      </c>
    </row>
    <row r="245" spans="1:21" s="31" customFormat="1" x14ac:dyDescent="0.2">
      <c r="A245" s="135" t="s">
        <v>454</v>
      </c>
      <c r="B245" s="136" t="s">
        <v>453</v>
      </c>
      <c r="C245" s="137">
        <v>10</v>
      </c>
      <c r="D245" s="231"/>
      <c r="E245" s="137">
        <f t="shared" si="92"/>
        <v>10</v>
      </c>
      <c r="F245" s="137">
        <f t="shared" si="93"/>
        <v>10</v>
      </c>
      <c r="G245" s="137">
        <v>6</v>
      </c>
      <c r="H245" s="137">
        <v>2</v>
      </c>
      <c r="I245" s="137">
        <v>0</v>
      </c>
      <c r="J245" s="137">
        <v>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  <c r="U245" s="499">
        <f t="shared" si="91"/>
        <v>8</v>
      </c>
    </row>
    <row r="246" spans="1:21" s="31" customFormat="1" hidden="1" x14ac:dyDescent="0.2">
      <c r="A246" s="30" t="s">
        <v>452</v>
      </c>
      <c r="B246" s="29" t="s">
        <v>451</v>
      </c>
      <c r="C246" s="28"/>
      <c r="D246" s="28"/>
      <c r="E246" s="28">
        <f t="shared" si="92"/>
        <v>0</v>
      </c>
      <c r="F246" s="28">
        <f t="shared" si="93"/>
        <v>0</v>
      </c>
      <c r="G246" s="28"/>
      <c r="H246" s="28"/>
      <c r="I246" s="28"/>
      <c r="J246" s="28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1" s="31" customFormat="1" x14ac:dyDescent="0.2">
      <c r="A247" s="135" t="s">
        <v>450</v>
      </c>
      <c r="B247" s="136" t="s">
        <v>449</v>
      </c>
      <c r="C247" s="137">
        <v>12</v>
      </c>
      <c r="D247" s="231"/>
      <c r="E247" s="137">
        <f t="shared" si="92"/>
        <v>12</v>
      </c>
      <c r="F247" s="137">
        <f t="shared" si="93"/>
        <v>12</v>
      </c>
      <c r="G247" s="137">
        <v>3</v>
      </c>
      <c r="H247" s="137">
        <v>4</v>
      </c>
      <c r="I247" s="137">
        <v>3</v>
      </c>
      <c r="J247" s="137">
        <v>2</v>
      </c>
      <c r="K247" s="28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  <c r="U247" s="499">
        <f t="shared" ref="U247:U252" si="94">G247+H247</f>
        <v>7</v>
      </c>
    </row>
    <row r="248" spans="1:21" s="31" customFormat="1" x14ac:dyDescent="0.2">
      <c r="A248" s="135" t="s">
        <v>448</v>
      </c>
      <c r="B248" s="136" t="s">
        <v>447</v>
      </c>
      <c r="C248" s="137">
        <v>649</v>
      </c>
      <c r="D248" s="269"/>
      <c r="E248" s="137">
        <f t="shared" si="92"/>
        <v>649</v>
      </c>
      <c r="F248" s="137">
        <f t="shared" si="93"/>
        <v>649</v>
      </c>
      <c r="G248" s="137">
        <v>206</v>
      </c>
      <c r="H248" s="137">
        <v>206</v>
      </c>
      <c r="I248" s="137">
        <v>206</v>
      </c>
      <c r="J248" s="48">
        <v>31</v>
      </c>
      <c r="K248" s="28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5">Q248+R248+S248+T248</f>
        <v>24</v>
      </c>
      <c r="Q248" s="427">
        <v>6</v>
      </c>
      <c r="R248" s="427">
        <v>6</v>
      </c>
      <c r="S248" s="427">
        <v>6</v>
      </c>
      <c r="T248" s="484">
        <v>6</v>
      </c>
      <c r="U248" s="499">
        <f t="shared" si="94"/>
        <v>412</v>
      </c>
    </row>
    <row r="249" spans="1:21" s="31" customFormat="1" x14ac:dyDescent="0.2">
      <c r="A249" s="135" t="s">
        <v>446</v>
      </c>
      <c r="B249" s="136" t="s">
        <v>445</v>
      </c>
      <c r="C249" s="137">
        <v>8</v>
      </c>
      <c r="D249" s="137"/>
      <c r="E249" s="137">
        <f t="shared" si="92"/>
        <v>8</v>
      </c>
      <c r="F249" s="137">
        <f t="shared" si="93"/>
        <v>8</v>
      </c>
      <c r="G249" s="137">
        <v>2</v>
      </c>
      <c r="H249" s="137">
        <v>2</v>
      </c>
      <c r="I249" s="137">
        <v>2</v>
      </c>
      <c r="J249" s="137">
        <v>2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  <c r="U249" s="499">
        <f t="shared" si="94"/>
        <v>4</v>
      </c>
    </row>
    <row r="250" spans="1:21" s="44" customFormat="1" x14ac:dyDescent="0.2">
      <c r="A250" s="139" t="s">
        <v>444</v>
      </c>
      <c r="B250" s="140" t="s">
        <v>443</v>
      </c>
      <c r="C250" s="141">
        <v>50</v>
      </c>
      <c r="D250" s="141"/>
      <c r="E250" s="141">
        <f t="shared" si="92"/>
        <v>50</v>
      </c>
      <c r="F250" s="141">
        <f t="shared" si="93"/>
        <v>50</v>
      </c>
      <c r="G250" s="141">
        <v>20</v>
      </c>
      <c r="H250" s="141">
        <v>30</v>
      </c>
      <c r="I250" s="141">
        <v>0</v>
      </c>
      <c r="J250" s="141">
        <v>0</v>
      </c>
      <c r="K250" s="2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  <c r="U250" s="489">
        <f t="shared" si="94"/>
        <v>50</v>
      </c>
    </row>
    <row r="251" spans="1:21" s="44" customFormat="1" x14ac:dyDescent="0.2">
      <c r="A251" s="139" t="s">
        <v>442</v>
      </c>
      <c r="B251" s="140" t="s">
        <v>441</v>
      </c>
      <c r="C251" s="141">
        <f t="shared" ref="C251:N251" si="96">C252+C253</f>
        <v>160</v>
      </c>
      <c r="D251" s="141">
        <f t="shared" si="96"/>
        <v>0</v>
      </c>
      <c r="E251" s="141">
        <f t="shared" si="96"/>
        <v>160</v>
      </c>
      <c r="F251" s="141">
        <f t="shared" si="96"/>
        <v>160</v>
      </c>
      <c r="G251" s="141">
        <f t="shared" si="96"/>
        <v>40</v>
      </c>
      <c r="H251" s="141">
        <f t="shared" si="96"/>
        <v>40</v>
      </c>
      <c r="I251" s="141">
        <f t="shared" si="96"/>
        <v>40</v>
      </c>
      <c r="J251" s="141">
        <f t="shared" si="96"/>
        <v>40</v>
      </c>
      <c r="K251" s="24">
        <f t="shared" si="96"/>
        <v>0</v>
      </c>
      <c r="L251" s="42">
        <f t="shared" si="96"/>
        <v>0</v>
      </c>
      <c r="M251" s="42">
        <f t="shared" si="96"/>
        <v>0</v>
      </c>
      <c r="N251" s="42">
        <f t="shared" si="96"/>
        <v>0</v>
      </c>
      <c r="O251" s="45"/>
      <c r="P251" s="417"/>
      <c r="Q251" s="245"/>
      <c r="R251" s="238"/>
      <c r="S251" s="238"/>
      <c r="T251" s="238"/>
      <c r="U251" s="489">
        <f t="shared" si="94"/>
        <v>80</v>
      </c>
    </row>
    <row r="252" spans="1:21" s="31" customFormat="1" x14ac:dyDescent="0.2">
      <c r="A252" s="135" t="s">
        <v>440</v>
      </c>
      <c r="B252" s="136" t="s">
        <v>439</v>
      </c>
      <c r="C252" s="137">
        <v>160</v>
      </c>
      <c r="D252" s="269"/>
      <c r="E252" s="137">
        <f>C252+D252</f>
        <v>160</v>
      </c>
      <c r="F252" s="137">
        <f>G252+H252+I252+J252</f>
        <v>160</v>
      </c>
      <c r="G252" s="137">
        <v>40</v>
      </c>
      <c r="H252" s="137">
        <v>40</v>
      </c>
      <c r="I252" s="137">
        <v>40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  <c r="U252" s="499">
        <f t="shared" si="94"/>
        <v>80</v>
      </c>
    </row>
    <row r="253" spans="1:21" s="31" customFormat="1" hidden="1" x14ac:dyDescent="0.2">
      <c r="A253" s="30" t="s">
        <v>438</v>
      </c>
      <c r="B253" s="29" t="s">
        <v>437</v>
      </c>
      <c r="C253" s="28"/>
      <c r="D253" s="28"/>
      <c r="E253" s="28">
        <f>C253+D253</f>
        <v>0</v>
      </c>
      <c r="F253" s="28">
        <f>G253+H253+I253+J253</f>
        <v>0</v>
      </c>
      <c r="G253" s="28"/>
      <c r="H253" s="28"/>
      <c r="I253" s="28"/>
      <c r="J253" s="28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1" s="44" customFormat="1" x14ac:dyDescent="0.2">
      <c r="A254" s="139" t="s">
        <v>436</v>
      </c>
      <c r="B254" s="140" t="s">
        <v>435</v>
      </c>
      <c r="C254" s="141">
        <f t="shared" ref="C254:N254" si="97">C255+C256+C257+C258</f>
        <v>1170</v>
      </c>
      <c r="D254" s="141">
        <f t="shared" si="97"/>
        <v>0</v>
      </c>
      <c r="E254" s="141">
        <f t="shared" si="97"/>
        <v>1170</v>
      </c>
      <c r="F254" s="141">
        <f t="shared" si="97"/>
        <v>1170</v>
      </c>
      <c r="G254" s="141">
        <f t="shared" si="97"/>
        <v>325</v>
      </c>
      <c r="H254" s="141">
        <f t="shared" si="97"/>
        <v>305</v>
      </c>
      <c r="I254" s="141">
        <f t="shared" si="97"/>
        <v>105</v>
      </c>
      <c r="J254" s="141">
        <f t="shared" si="97"/>
        <v>435</v>
      </c>
      <c r="K254" s="24">
        <f t="shared" si="97"/>
        <v>0</v>
      </c>
      <c r="L254" s="42">
        <f t="shared" si="97"/>
        <v>0</v>
      </c>
      <c r="M254" s="42">
        <f t="shared" si="97"/>
        <v>0</v>
      </c>
      <c r="N254" s="42">
        <f t="shared" si="97"/>
        <v>0</v>
      </c>
      <c r="O254" s="45"/>
      <c r="P254" s="417"/>
      <c r="Q254" s="245"/>
      <c r="R254" s="259"/>
      <c r="S254" s="259"/>
      <c r="T254" s="238"/>
      <c r="U254" s="502">
        <f>G254+H254</f>
        <v>630</v>
      </c>
    </row>
    <row r="255" spans="1:21" s="31" customFormat="1" x14ac:dyDescent="0.2">
      <c r="A255" s="135" t="s">
        <v>434</v>
      </c>
      <c r="B255" s="136" t="s">
        <v>433</v>
      </c>
      <c r="C255" s="137">
        <v>300</v>
      </c>
      <c r="D255" s="260"/>
      <c r="E255" s="137">
        <f>C255+D255</f>
        <v>300</v>
      </c>
      <c r="F255" s="137">
        <f>G255+H255+I255+J255</f>
        <v>300</v>
      </c>
      <c r="G255" s="137">
        <v>80</v>
      </c>
      <c r="H255" s="137">
        <v>80</v>
      </c>
      <c r="I255" s="137">
        <v>100</v>
      </c>
      <c r="J255" s="137">
        <v>40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  <c r="U255" s="500">
        <f>G255+H255</f>
        <v>160</v>
      </c>
    </row>
    <row r="256" spans="1:21" s="31" customFormat="1" x14ac:dyDescent="0.2">
      <c r="A256" s="135" t="s">
        <v>432</v>
      </c>
      <c r="B256" s="136" t="s">
        <v>431</v>
      </c>
      <c r="C256" s="137">
        <v>350</v>
      </c>
      <c r="D256" s="260"/>
      <c r="E256" s="137">
        <f>C256+D256</f>
        <v>350</v>
      </c>
      <c r="F256" s="137">
        <f>G256+H256+I256+J256</f>
        <v>350</v>
      </c>
      <c r="G256" s="137">
        <v>100</v>
      </c>
      <c r="H256" s="137">
        <v>100</v>
      </c>
      <c r="I256" s="137">
        <v>0</v>
      </c>
      <c r="J256" s="137">
        <v>150</v>
      </c>
      <c r="K256" s="28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  <c r="U256" s="500">
        <f t="shared" ref="U256:U264" si="98">G256+H256</f>
        <v>200</v>
      </c>
    </row>
    <row r="257" spans="1:21" s="31" customFormat="1" x14ac:dyDescent="0.2">
      <c r="A257" s="135" t="s">
        <v>430</v>
      </c>
      <c r="B257" s="136" t="s">
        <v>429</v>
      </c>
      <c r="C257" s="137">
        <v>500</v>
      </c>
      <c r="D257" s="260"/>
      <c r="E257" s="137">
        <f>C257+D257</f>
        <v>500</v>
      </c>
      <c r="F257" s="137">
        <f>G257+H257+I257+J257</f>
        <v>500</v>
      </c>
      <c r="G257" s="137">
        <v>140</v>
      </c>
      <c r="H257" s="137">
        <v>120</v>
      </c>
      <c r="I257" s="137">
        <v>0</v>
      </c>
      <c r="J257" s="137">
        <v>240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  <c r="U257" s="500">
        <f t="shared" si="98"/>
        <v>260</v>
      </c>
    </row>
    <row r="258" spans="1:21" s="31" customFormat="1" x14ac:dyDescent="0.2">
      <c r="A258" s="135" t="s">
        <v>428</v>
      </c>
      <c r="B258" s="136" t="s">
        <v>427</v>
      </c>
      <c r="C258" s="137">
        <v>20</v>
      </c>
      <c r="D258" s="260"/>
      <c r="E258" s="137">
        <f>C258+D258</f>
        <v>20</v>
      </c>
      <c r="F258" s="137">
        <f>G258+H258+I258+J258</f>
        <v>20</v>
      </c>
      <c r="G258" s="137">
        <v>5</v>
      </c>
      <c r="H258" s="137">
        <v>5</v>
      </c>
      <c r="I258" s="256">
        <v>5</v>
      </c>
      <c r="J258" s="256">
        <v>5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  <c r="U258" s="500">
        <f t="shared" si="98"/>
        <v>10</v>
      </c>
    </row>
    <row r="259" spans="1:21" s="44" customFormat="1" x14ac:dyDescent="0.2">
      <c r="A259" s="139" t="s">
        <v>426</v>
      </c>
      <c r="B259" s="140" t="s">
        <v>425</v>
      </c>
      <c r="C259" s="141">
        <f t="shared" ref="C259:N259" si="99">C260+C261+C262</f>
        <v>135</v>
      </c>
      <c r="D259" s="141">
        <f t="shared" si="99"/>
        <v>0</v>
      </c>
      <c r="E259" s="141">
        <f t="shared" si="99"/>
        <v>135</v>
      </c>
      <c r="F259" s="141">
        <f t="shared" si="99"/>
        <v>135</v>
      </c>
      <c r="G259" s="141">
        <f t="shared" si="99"/>
        <v>40</v>
      </c>
      <c r="H259" s="141">
        <f t="shared" si="99"/>
        <v>40</v>
      </c>
      <c r="I259" s="141">
        <f t="shared" si="99"/>
        <v>30</v>
      </c>
      <c r="J259" s="141">
        <f t="shared" si="99"/>
        <v>25</v>
      </c>
      <c r="K259" s="24">
        <f t="shared" si="99"/>
        <v>0</v>
      </c>
      <c r="L259" s="42">
        <f t="shared" si="99"/>
        <v>0</v>
      </c>
      <c r="M259" s="42">
        <f t="shared" si="99"/>
        <v>0</v>
      </c>
      <c r="N259" s="42">
        <f t="shared" si="99"/>
        <v>0</v>
      </c>
      <c r="O259" s="45"/>
      <c r="P259" s="417"/>
      <c r="Q259" s="245"/>
      <c r="R259" s="238"/>
      <c r="S259" s="238"/>
      <c r="T259" s="238"/>
      <c r="U259" s="503">
        <f t="shared" si="98"/>
        <v>80</v>
      </c>
    </row>
    <row r="260" spans="1:21" s="31" customFormat="1" x14ac:dyDescent="0.2">
      <c r="A260" s="135" t="s">
        <v>424</v>
      </c>
      <c r="B260" s="136" t="s">
        <v>423</v>
      </c>
      <c r="C260" s="137">
        <v>15</v>
      </c>
      <c r="D260" s="137"/>
      <c r="E260" s="137">
        <f>C260+D260</f>
        <v>15</v>
      </c>
      <c r="F260" s="137">
        <f>G260+H260+I260+J260</f>
        <v>15</v>
      </c>
      <c r="G260" s="137">
        <v>5</v>
      </c>
      <c r="H260" s="137">
        <v>5</v>
      </c>
      <c r="I260" s="137">
        <v>5</v>
      </c>
      <c r="J260" s="137">
        <v>0</v>
      </c>
      <c r="K260" s="28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  <c r="U260" s="500">
        <f t="shared" si="98"/>
        <v>10</v>
      </c>
    </row>
    <row r="261" spans="1:21" s="31" customFormat="1" x14ac:dyDescent="0.2">
      <c r="A261" s="51" t="s">
        <v>422</v>
      </c>
      <c r="B261" s="50" t="s">
        <v>421</v>
      </c>
      <c r="C261" s="48">
        <v>20</v>
      </c>
      <c r="D261" s="48"/>
      <c r="E261" s="48">
        <f>C261+D261</f>
        <v>20</v>
      </c>
      <c r="F261" s="48">
        <f>G261+H261+I261+J261</f>
        <v>20</v>
      </c>
      <c r="G261" s="49">
        <v>10</v>
      </c>
      <c r="H261" s="49">
        <v>10</v>
      </c>
      <c r="I261" s="48">
        <v>0</v>
      </c>
      <c r="J261" s="137">
        <v>0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  <c r="U261" s="500">
        <f t="shared" si="98"/>
        <v>20</v>
      </c>
    </row>
    <row r="262" spans="1:21" s="31" customFormat="1" x14ac:dyDescent="0.2">
      <c r="A262" s="30" t="s">
        <v>420</v>
      </c>
      <c r="B262" s="29" t="s">
        <v>419</v>
      </c>
      <c r="C262" s="48">
        <v>100</v>
      </c>
      <c r="D262" s="48"/>
      <c r="E262" s="48">
        <f>C262+D262</f>
        <v>100</v>
      </c>
      <c r="F262" s="48">
        <f>G262+H262+I262+J262</f>
        <v>100</v>
      </c>
      <c r="G262" s="49">
        <v>25</v>
      </c>
      <c r="H262" s="48">
        <v>25</v>
      </c>
      <c r="I262" s="48">
        <v>25</v>
      </c>
      <c r="J262" s="137">
        <v>25</v>
      </c>
      <c r="K262" s="28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  <c r="U262" s="500">
        <f t="shared" si="98"/>
        <v>50</v>
      </c>
    </row>
    <row r="263" spans="1:21" s="44" customFormat="1" x14ac:dyDescent="0.2">
      <c r="A263" s="139" t="s">
        <v>418</v>
      </c>
      <c r="B263" s="140" t="s">
        <v>417</v>
      </c>
      <c r="C263" s="141">
        <f t="shared" ref="C263:N263" si="100">C264+C265</f>
        <v>8</v>
      </c>
      <c r="D263" s="141">
        <f t="shared" si="100"/>
        <v>0</v>
      </c>
      <c r="E263" s="141">
        <f t="shared" si="100"/>
        <v>8</v>
      </c>
      <c r="F263" s="141">
        <f t="shared" si="100"/>
        <v>8</v>
      </c>
      <c r="G263" s="141">
        <f t="shared" si="100"/>
        <v>2</v>
      </c>
      <c r="H263" s="141">
        <f t="shared" si="100"/>
        <v>2</v>
      </c>
      <c r="I263" s="141">
        <f t="shared" si="100"/>
        <v>2</v>
      </c>
      <c r="J263" s="141">
        <f t="shared" si="100"/>
        <v>2</v>
      </c>
      <c r="K263" s="24">
        <f t="shared" si="100"/>
        <v>0</v>
      </c>
      <c r="L263" s="42">
        <f t="shared" si="100"/>
        <v>0</v>
      </c>
      <c r="M263" s="42">
        <f t="shared" si="100"/>
        <v>0</v>
      </c>
      <c r="N263" s="42">
        <f t="shared" si="100"/>
        <v>0</v>
      </c>
      <c r="O263" s="45"/>
      <c r="P263" s="417"/>
      <c r="Q263" s="245"/>
      <c r="R263" s="238"/>
      <c r="S263" s="238"/>
      <c r="T263" s="238"/>
      <c r="U263" s="503">
        <f t="shared" si="98"/>
        <v>4</v>
      </c>
    </row>
    <row r="264" spans="1:21" s="31" customFormat="1" x14ac:dyDescent="0.2">
      <c r="A264" s="135" t="s">
        <v>416</v>
      </c>
      <c r="B264" s="136" t="s">
        <v>415</v>
      </c>
      <c r="C264" s="137">
        <v>8</v>
      </c>
      <c r="D264" s="137"/>
      <c r="E264" s="137">
        <f t="shared" ref="E264:E279" si="101">C264+D264</f>
        <v>8</v>
      </c>
      <c r="F264" s="137">
        <f t="shared" ref="F264:F279" si="102">G264+H264+I264+J264</f>
        <v>8</v>
      </c>
      <c r="G264" s="137">
        <v>2</v>
      </c>
      <c r="H264" s="137">
        <v>2</v>
      </c>
      <c r="I264" s="137">
        <v>2</v>
      </c>
      <c r="J264" s="137">
        <v>2</v>
      </c>
      <c r="K264" s="28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  <c r="U264" s="500">
        <f t="shared" si="98"/>
        <v>4</v>
      </c>
    </row>
    <row r="265" spans="1:21" s="31" customFormat="1" hidden="1" x14ac:dyDescent="0.2">
      <c r="A265" s="30" t="s">
        <v>414</v>
      </c>
      <c r="B265" s="29" t="s">
        <v>413</v>
      </c>
      <c r="C265" s="28"/>
      <c r="D265" s="28"/>
      <c r="E265" s="28">
        <f t="shared" si="101"/>
        <v>0</v>
      </c>
      <c r="F265" s="28">
        <f t="shared" si="102"/>
        <v>0</v>
      </c>
      <c r="G265" s="28"/>
      <c r="H265" s="28"/>
      <c r="I265" s="28"/>
      <c r="J265" s="28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1" s="44" customFormat="1" x14ac:dyDescent="0.2">
      <c r="A266" s="139" t="s">
        <v>412</v>
      </c>
      <c r="B266" s="140" t="s">
        <v>411</v>
      </c>
      <c r="C266" s="141">
        <v>30</v>
      </c>
      <c r="D266" s="232"/>
      <c r="E266" s="141">
        <f t="shared" si="101"/>
        <v>30</v>
      </c>
      <c r="F266" s="141">
        <f t="shared" si="102"/>
        <v>30</v>
      </c>
      <c r="G266" s="141">
        <v>10</v>
      </c>
      <c r="H266" s="141">
        <v>0</v>
      </c>
      <c r="I266" s="141">
        <v>10</v>
      </c>
      <c r="J266" s="141">
        <v>10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  <c r="U266" s="502">
        <f>G266+H266</f>
        <v>10</v>
      </c>
    </row>
    <row r="267" spans="1:21" s="44" customFormat="1" hidden="1" x14ac:dyDescent="0.2">
      <c r="A267" s="27" t="s">
        <v>410</v>
      </c>
      <c r="B267" s="26" t="s">
        <v>409</v>
      </c>
      <c r="C267" s="24"/>
      <c r="D267" s="24"/>
      <c r="E267" s="24">
        <f t="shared" si="101"/>
        <v>0</v>
      </c>
      <c r="F267" s="24">
        <f t="shared" si="102"/>
        <v>0</v>
      </c>
      <c r="G267" s="24"/>
      <c r="H267" s="24"/>
      <c r="I267" s="24"/>
      <c r="J267" s="2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1" s="44" customFormat="1" x14ac:dyDescent="0.2">
      <c r="A268" s="139" t="s">
        <v>408</v>
      </c>
      <c r="B268" s="140" t="s">
        <v>407</v>
      </c>
      <c r="C268" s="141">
        <v>2</v>
      </c>
      <c r="D268" s="141"/>
      <c r="E268" s="141">
        <f t="shared" si="101"/>
        <v>2</v>
      </c>
      <c r="F268" s="141">
        <f t="shared" si="102"/>
        <v>2</v>
      </c>
      <c r="G268" s="141">
        <v>1</v>
      </c>
      <c r="H268" s="141">
        <v>0</v>
      </c>
      <c r="I268" s="141">
        <v>0</v>
      </c>
      <c r="J268" s="141">
        <v>1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  <c r="U268" s="502">
        <f>G268+H268</f>
        <v>1</v>
      </c>
    </row>
    <row r="269" spans="1:21" s="44" customFormat="1" x14ac:dyDescent="0.2">
      <c r="A269" s="139" t="s">
        <v>406</v>
      </c>
      <c r="B269" s="140" t="s">
        <v>405</v>
      </c>
      <c r="C269" s="141">
        <v>5</v>
      </c>
      <c r="D269" s="232"/>
      <c r="E269" s="141">
        <f t="shared" si="101"/>
        <v>5</v>
      </c>
      <c r="F269" s="141">
        <f t="shared" si="102"/>
        <v>5</v>
      </c>
      <c r="G269" s="141">
        <v>5</v>
      </c>
      <c r="H269" s="141">
        <v>0</v>
      </c>
      <c r="I269" s="141">
        <v>0</v>
      </c>
      <c r="J269" s="141">
        <v>0</v>
      </c>
      <c r="K269" s="2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  <c r="U269" s="502">
        <f t="shared" ref="U269:U271" si="103">G269+H269</f>
        <v>5</v>
      </c>
    </row>
    <row r="270" spans="1:21" s="44" customFormat="1" x14ac:dyDescent="0.2">
      <c r="A270" s="139" t="s">
        <v>404</v>
      </c>
      <c r="B270" s="140" t="s">
        <v>403</v>
      </c>
      <c r="C270" s="141">
        <v>35</v>
      </c>
      <c r="D270" s="232"/>
      <c r="E270" s="141">
        <f t="shared" si="101"/>
        <v>35</v>
      </c>
      <c r="F270" s="141">
        <f t="shared" si="102"/>
        <v>35</v>
      </c>
      <c r="G270" s="141">
        <v>5</v>
      </c>
      <c r="H270" s="141">
        <v>20</v>
      </c>
      <c r="I270" s="141">
        <v>5</v>
      </c>
      <c r="J270" s="141">
        <v>5</v>
      </c>
      <c r="K270" s="2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  <c r="U270" s="502">
        <f t="shared" si="103"/>
        <v>25</v>
      </c>
    </row>
    <row r="271" spans="1:21" s="44" customFormat="1" x14ac:dyDescent="0.2">
      <c r="A271" s="139" t="s">
        <v>402</v>
      </c>
      <c r="B271" s="140" t="s">
        <v>401</v>
      </c>
      <c r="C271" s="141">
        <v>25</v>
      </c>
      <c r="D271" s="141"/>
      <c r="E271" s="141">
        <f t="shared" si="101"/>
        <v>25</v>
      </c>
      <c r="F271" s="141">
        <f t="shared" si="102"/>
        <v>25</v>
      </c>
      <c r="G271" s="141">
        <v>10</v>
      </c>
      <c r="H271" s="141">
        <v>5</v>
      </c>
      <c r="I271" s="141">
        <v>5</v>
      </c>
      <c r="J271" s="141">
        <v>5</v>
      </c>
      <c r="K271" s="2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  <c r="U271" s="502">
        <f t="shared" si="103"/>
        <v>15</v>
      </c>
    </row>
    <row r="272" spans="1:21" s="44" customFormat="1" hidden="1" x14ac:dyDescent="0.2">
      <c r="A272" s="27" t="s">
        <v>400</v>
      </c>
      <c r="B272" s="26" t="s">
        <v>399</v>
      </c>
      <c r="C272" s="24"/>
      <c r="D272" s="24"/>
      <c r="E272" s="24">
        <f t="shared" si="101"/>
        <v>0</v>
      </c>
      <c r="F272" s="24">
        <f t="shared" si="102"/>
        <v>0</v>
      </c>
      <c r="G272" s="24"/>
      <c r="H272" s="24"/>
      <c r="I272" s="24"/>
      <c r="J272" s="24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1" s="18" customFormat="1" hidden="1" x14ac:dyDescent="0.2">
      <c r="A273" s="22" t="s">
        <v>398</v>
      </c>
      <c r="B273" s="21" t="s">
        <v>397</v>
      </c>
      <c r="C273" s="20"/>
      <c r="D273" s="20"/>
      <c r="E273" s="20">
        <f t="shared" si="101"/>
        <v>0</v>
      </c>
      <c r="F273" s="20">
        <f t="shared" si="102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1" s="18" customFormat="1" hidden="1" x14ac:dyDescent="0.2">
      <c r="A274" s="22" t="s">
        <v>396</v>
      </c>
      <c r="B274" s="21" t="s">
        <v>395</v>
      </c>
      <c r="C274" s="20"/>
      <c r="D274" s="20"/>
      <c r="E274" s="20">
        <f t="shared" si="101"/>
        <v>0</v>
      </c>
      <c r="F274" s="20">
        <f t="shared" si="102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1" s="18" customFormat="1" ht="25.5" hidden="1" x14ac:dyDescent="0.2">
      <c r="A275" s="22" t="s">
        <v>394</v>
      </c>
      <c r="B275" s="21" t="s">
        <v>393</v>
      </c>
      <c r="C275" s="20"/>
      <c r="D275" s="20"/>
      <c r="E275" s="20">
        <f t="shared" si="101"/>
        <v>0</v>
      </c>
      <c r="F275" s="20">
        <f t="shared" si="102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1" s="18" customFormat="1" hidden="1" x14ac:dyDescent="0.2">
      <c r="A276" s="22" t="s">
        <v>392</v>
      </c>
      <c r="B276" s="21" t="s">
        <v>391</v>
      </c>
      <c r="C276" s="20"/>
      <c r="D276" s="20"/>
      <c r="E276" s="20">
        <f t="shared" si="101"/>
        <v>0</v>
      </c>
      <c r="F276" s="20">
        <f t="shared" si="102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1" s="18" customFormat="1" hidden="1" x14ac:dyDescent="0.2">
      <c r="A277" s="22" t="s">
        <v>390</v>
      </c>
      <c r="B277" s="21" t="s">
        <v>389</v>
      </c>
      <c r="C277" s="20"/>
      <c r="D277" s="20"/>
      <c r="E277" s="20">
        <f t="shared" si="101"/>
        <v>0</v>
      </c>
      <c r="F277" s="20">
        <f t="shared" si="102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1" s="18" customFormat="1" hidden="1" x14ac:dyDescent="0.2">
      <c r="A278" s="22" t="s">
        <v>388</v>
      </c>
      <c r="B278" s="21" t="s">
        <v>387</v>
      </c>
      <c r="C278" s="20"/>
      <c r="D278" s="20"/>
      <c r="E278" s="20">
        <f t="shared" si="101"/>
        <v>0</v>
      </c>
      <c r="F278" s="20">
        <f t="shared" si="102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1" s="18" customFormat="1" hidden="1" x14ac:dyDescent="0.2">
      <c r="A279" s="22" t="s">
        <v>386</v>
      </c>
      <c r="B279" s="21" t="s">
        <v>385</v>
      </c>
      <c r="C279" s="20"/>
      <c r="D279" s="20"/>
      <c r="E279" s="20">
        <f t="shared" si="101"/>
        <v>0</v>
      </c>
      <c r="F279" s="20">
        <f t="shared" si="102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1" s="18" customFormat="1" hidden="1" x14ac:dyDescent="0.2">
      <c r="A280" s="22" t="s">
        <v>384</v>
      </c>
      <c r="B280" s="21" t="s">
        <v>383</v>
      </c>
      <c r="C280" s="20">
        <f t="shared" ref="C280:N280" si="104">C281+C282</f>
        <v>0</v>
      </c>
      <c r="D280" s="20">
        <f t="shared" si="104"/>
        <v>0</v>
      </c>
      <c r="E280" s="20">
        <f t="shared" si="104"/>
        <v>0</v>
      </c>
      <c r="F280" s="20">
        <f t="shared" si="104"/>
        <v>0</v>
      </c>
      <c r="G280" s="20">
        <f t="shared" si="104"/>
        <v>0</v>
      </c>
      <c r="H280" s="20">
        <f t="shared" si="104"/>
        <v>0</v>
      </c>
      <c r="I280" s="20">
        <f t="shared" si="104"/>
        <v>0</v>
      </c>
      <c r="J280" s="20">
        <f t="shared" si="104"/>
        <v>0</v>
      </c>
      <c r="K280" s="20">
        <f t="shared" si="104"/>
        <v>0</v>
      </c>
      <c r="L280" s="20">
        <f t="shared" si="104"/>
        <v>0</v>
      </c>
      <c r="M280" s="20">
        <f t="shared" si="104"/>
        <v>0</v>
      </c>
      <c r="N280" s="20">
        <f t="shared" si="104"/>
        <v>0</v>
      </c>
      <c r="O280" s="19"/>
    </row>
    <row r="281" spans="1:21" hidden="1" x14ac:dyDescent="0.2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1" hidden="1" x14ac:dyDescent="0.2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1" s="18" customFormat="1" ht="25.5" hidden="1" x14ac:dyDescent="0.2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1" s="18" customFormat="1" hidden="1" x14ac:dyDescent="0.2">
      <c r="A284" s="22" t="s">
        <v>376</v>
      </c>
      <c r="B284" s="21" t="s">
        <v>375</v>
      </c>
      <c r="C284" s="20"/>
      <c r="D284" s="20"/>
      <c r="E284" s="15">
        <f>C284+D284</f>
        <v>0</v>
      </c>
      <c r="F284" s="15">
        <f>G284+H284+I284+J284</f>
        <v>0</v>
      </c>
      <c r="G284" s="20"/>
      <c r="H284" s="20"/>
      <c r="I284" s="20"/>
      <c r="J284" s="20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1" s="18" customFormat="1" x14ac:dyDescent="0.2">
      <c r="A285" s="139" t="s">
        <v>374</v>
      </c>
      <c r="B285" s="140" t="s">
        <v>373</v>
      </c>
      <c r="C285" s="141">
        <f t="shared" ref="C285:N285" si="105">C286+C287+C288+C289+C290+C291+C292+C293</f>
        <v>44</v>
      </c>
      <c r="D285" s="141">
        <f t="shared" si="105"/>
        <v>0</v>
      </c>
      <c r="E285" s="141">
        <f t="shared" si="105"/>
        <v>44</v>
      </c>
      <c r="F285" s="141">
        <f t="shared" si="105"/>
        <v>44</v>
      </c>
      <c r="G285" s="141">
        <f t="shared" si="105"/>
        <v>16</v>
      </c>
      <c r="H285" s="141">
        <f t="shared" si="105"/>
        <v>9</v>
      </c>
      <c r="I285" s="141">
        <f t="shared" si="105"/>
        <v>10</v>
      </c>
      <c r="J285" s="141">
        <f t="shared" si="105"/>
        <v>9</v>
      </c>
      <c r="K285" s="20">
        <f t="shared" si="105"/>
        <v>0</v>
      </c>
      <c r="L285" s="42">
        <f t="shared" si="105"/>
        <v>0</v>
      </c>
      <c r="M285" s="42">
        <f t="shared" si="105"/>
        <v>0</v>
      </c>
      <c r="N285" s="42">
        <f t="shared" si="105"/>
        <v>0</v>
      </c>
      <c r="O285" s="19"/>
      <c r="P285" s="417"/>
      <c r="Q285" s="245"/>
      <c r="R285" s="238"/>
      <c r="S285" s="238"/>
      <c r="T285" s="238"/>
      <c r="U285" s="501">
        <f>G285+H285</f>
        <v>25</v>
      </c>
    </row>
    <row r="286" spans="1:21" x14ac:dyDescent="0.2">
      <c r="A286" s="135" t="s">
        <v>372</v>
      </c>
      <c r="B286" s="136" t="s">
        <v>371</v>
      </c>
      <c r="C286" s="137">
        <v>4</v>
      </c>
      <c r="D286" s="256"/>
      <c r="E286" s="137">
        <f t="shared" ref="E286:E293" si="106">C286+D286</f>
        <v>4</v>
      </c>
      <c r="F286" s="137">
        <f t="shared" ref="F286:F293" si="107">G286+H286+I286+J286</f>
        <v>4</v>
      </c>
      <c r="G286" s="137">
        <v>1</v>
      </c>
      <c r="H286" s="137">
        <v>1</v>
      </c>
      <c r="I286" s="137">
        <v>1</v>
      </c>
      <c r="J286" s="137">
        <v>1</v>
      </c>
      <c r="K286" s="15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  <c r="U286" s="499">
        <f>G286+H286</f>
        <v>2</v>
      </c>
    </row>
    <row r="287" spans="1:21" hidden="1" x14ac:dyDescent="0.2">
      <c r="A287" s="17" t="s">
        <v>370</v>
      </c>
      <c r="B287" s="16" t="s">
        <v>369</v>
      </c>
      <c r="C287" s="15"/>
      <c r="D287" s="15"/>
      <c r="E287" s="15">
        <f t="shared" si="106"/>
        <v>0</v>
      </c>
      <c r="F287" s="15">
        <f t="shared" si="107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1" x14ac:dyDescent="0.2">
      <c r="A288" s="135" t="s">
        <v>368</v>
      </c>
      <c r="B288" s="136" t="s">
        <v>367</v>
      </c>
      <c r="C288" s="137">
        <v>25</v>
      </c>
      <c r="D288" s="256">
        <v>0</v>
      </c>
      <c r="E288" s="137">
        <f t="shared" si="106"/>
        <v>25</v>
      </c>
      <c r="F288" s="137">
        <f t="shared" si="107"/>
        <v>25</v>
      </c>
      <c r="G288" s="137">
        <v>10</v>
      </c>
      <c r="H288" s="137">
        <v>5</v>
      </c>
      <c r="I288" s="137">
        <v>5</v>
      </c>
      <c r="J288" s="137">
        <v>5</v>
      </c>
      <c r="K288" s="15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  <c r="U288" s="499">
        <f>G288+H288</f>
        <v>15</v>
      </c>
    </row>
    <row r="289" spans="1:21" hidden="1" x14ac:dyDescent="0.2">
      <c r="A289" s="17" t="s">
        <v>366</v>
      </c>
      <c r="B289" s="16" t="s">
        <v>365</v>
      </c>
      <c r="C289" s="15"/>
      <c r="D289" s="15"/>
      <c r="E289" s="15">
        <f t="shared" si="106"/>
        <v>0</v>
      </c>
      <c r="F289" s="15">
        <f t="shared" si="107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1" hidden="1" x14ac:dyDescent="0.2">
      <c r="A290" s="17" t="s">
        <v>364</v>
      </c>
      <c r="B290" s="16" t="s">
        <v>363</v>
      </c>
      <c r="C290" s="15"/>
      <c r="D290" s="15"/>
      <c r="E290" s="15">
        <f t="shared" si="106"/>
        <v>0</v>
      </c>
      <c r="F290" s="15">
        <f t="shared" si="107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1" hidden="1" x14ac:dyDescent="0.2">
      <c r="A291" s="17" t="s">
        <v>362</v>
      </c>
      <c r="B291" s="16" t="s">
        <v>361</v>
      </c>
      <c r="C291" s="15"/>
      <c r="D291" s="15"/>
      <c r="E291" s="15">
        <f t="shared" si="106"/>
        <v>0</v>
      </c>
      <c r="F291" s="15">
        <f t="shared" si="107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1" hidden="1" x14ac:dyDescent="0.2">
      <c r="A292" s="17" t="s">
        <v>360</v>
      </c>
      <c r="B292" s="16" t="s">
        <v>359</v>
      </c>
      <c r="C292" s="15"/>
      <c r="D292" s="15"/>
      <c r="E292" s="15">
        <f t="shared" si="106"/>
        <v>0</v>
      </c>
      <c r="F292" s="15">
        <f t="shared" si="107"/>
        <v>0</v>
      </c>
      <c r="G292" s="15"/>
      <c r="H292" s="15"/>
      <c r="I292" s="15"/>
      <c r="J292" s="15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1" x14ac:dyDescent="0.2">
      <c r="A293" s="135" t="s">
        <v>358</v>
      </c>
      <c r="B293" s="136" t="s">
        <v>357</v>
      </c>
      <c r="C293" s="137">
        <v>15</v>
      </c>
      <c r="D293" s="137"/>
      <c r="E293" s="137">
        <f t="shared" si="106"/>
        <v>15</v>
      </c>
      <c r="F293" s="137">
        <f t="shared" si="107"/>
        <v>15</v>
      </c>
      <c r="G293" s="137">
        <v>5</v>
      </c>
      <c r="H293" s="137">
        <v>3</v>
      </c>
      <c r="I293" s="137">
        <v>4</v>
      </c>
      <c r="J293" s="137">
        <v>3</v>
      </c>
      <c r="K293" s="15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  <c r="U293" s="499">
        <f>G293+H293</f>
        <v>8</v>
      </c>
    </row>
    <row r="294" spans="1:21" s="8" customFormat="1" hidden="1" x14ac:dyDescent="0.2">
      <c r="A294" s="14" t="s">
        <v>356</v>
      </c>
      <c r="B294" s="13">
        <v>30</v>
      </c>
      <c r="C294" s="11">
        <f t="shared" ref="C294:N294" si="108">C295+C298+C303</f>
        <v>0</v>
      </c>
      <c r="D294" s="11">
        <f t="shared" si="108"/>
        <v>0</v>
      </c>
      <c r="E294" s="11">
        <f t="shared" si="108"/>
        <v>0</v>
      </c>
      <c r="F294" s="11">
        <f t="shared" si="108"/>
        <v>0</v>
      </c>
      <c r="G294" s="11">
        <f t="shared" si="108"/>
        <v>0</v>
      </c>
      <c r="H294" s="11">
        <f t="shared" si="108"/>
        <v>0</v>
      </c>
      <c r="I294" s="11">
        <f t="shared" si="108"/>
        <v>0</v>
      </c>
      <c r="J294" s="11">
        <f t="shared" si="108"/>
        <v>0</v>
      </c>
      <c r="K294" s="11">
        <f t="shared" si="108"/>
        <v>0</v>
      </c>
      <c r="L294" s="11">
        <f t="shared" si="108"/>
        <v>0</v>
      </c>
      <c r="M294" s="11">
        <f t="shared" si="108"/>
        <v>0</v>
      </c>
      <c r="N294" s="11">
        <f t="shared" si="108"/>
        <v>0</v>
      </c>
      <c r="O294" s="10"/>
    </row>
    <row r="295" spans="1:21" s="18" customFormat="1" hidden="1" x14ac:dyDescent="0.2">
      <c r="A295" s="22" t="s">
        <v>355</v>
      </c>
      <c r="B295" s="21" t="s">
        <v>354</v>
      </c>
      <c r="C295" s="20">
        <f t="shared" ref="C295:N295" si="109">C296+C297</f>
        <v>0</v>
      </c>
      <c r="D295" s="20">
        <f t="shared" si="109"/>
        <v>0</v>
      </c>
      <c r="E295" s="20">
        <f t="shared" si="109"/>
        <v>0</v>
      </c>
      <c r="F295" s="20">
        <f t="shared" si="109"/>
        <v>0</v>
      </c>
      <c r="G295" s="20">
        <f t="shared" si="109"/>
        <v>0</v>
      </c>
      <c r="H295" s="20">
        <f t="shared" si="109"/>
        <v>0</v>
      </c>
      <c r="I295" s="20">
        <f t="shared" si="109"/>
        <v>0</v>
      </c>
      <c r="J295" s="20">
        <f t="shared" si="109"/>
        <v>0</v>
      </c>
      <c r="K295" s="20">
        <f t="shared" si="109"/>
        <v>0</v>
      </c>
      <c r="L295" s="20">
        <f t="shared" si="109"/>
        <v>0</v>
      </c>
      <c r="M295" s="20">
        <f t="shared" si="109"/>
        <v>0</v>
      </c>
      <c r="N295" s="20">
        <f t="shared" si="109"/>
        <v>0</v>
      </c>
      <c r="O295" s="19"/>
    </row>
    <row r="296" spans="1:21" hidden="1" x14ac:dyDescent="0.2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1" hidden="1" x14ac:dyDescent="0.2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1" s="18" customFormat="1" hidden="1" x14ac:dyDescent="0.2">
      <c r="A298" s="22" t="s">
        <v>349</v>
      </c>
      <c r="B298" s="21" t="s">
        <v>348</v>
      </c>
      <c r="C298" s="20">
        <f t="shared" ref="C298:N298" si="110">C299+C300+C301+C302</f>
        <v>0</v>
      </c>
      <c r="D298" s="20">
        <f t="shared" si="110"/>
        <v>0</v>
      </c>
      <c r="E298" s="20">
        <f t="shared" si="110"/>
        <v>0</v>
      </c>
      <c r="F298" s="20">
        <f t="shared" si="110"/>
        <v>0</v>
      </c>
      <c r="G298" s="20">
        <f t="shared" si="110"/>
        <v>0</v>
      </c>
      <c r="H298" s="20">
        <f t="shared" si="110"/>
        <v>0</v>
      </c>
      <c r="I298" s="20">
        <f t="shared" si="110"/>
        <v>0</v>
      </c>
      <c r="J298" s="20">
        <f t="shared" si="110"/>
        <v>0</v>
      </c>
      <c r="K298" s="20">
        <f t="shared" si="110"/>
        <v>0</v>
      </c>
      <c r="L298" s="20">
        <f t="shared" si="110"/>
        <v>0</v>
      </c>
      <c r="M298" s="20">
        <f t="shared" si="110"/>
        <v>0</v>
      </c>
      <c r="N298" s="20">
        <f t="shared" si="110"/>
        <v>0</v>
      </c>
      <c r="O298" s="19"/>
    </row>
    <row r="299" spans="1:21" hidden="1" x14ac:dyDescent="0.2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1" hidden="1" x14ac:dyDescent="0.2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1" hidden="1" x14ac:dyDescent="0.2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1" hidden="1" x14ac:dyDescent="0.2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1" s="18" customFormat="1" hidden="1" x14ac:dyDescent="0.2">
      <c r="A303" s="22" t="s">
        <v>339</v>
      </c>
      <c r="B303" s="21" t="s">
        <v>338</v>
      </c>
      <c r="C303" s="20">
        <f t="shared" ref="C303:N303" si="111">C304+C305+C306+C307</f>
        <v>0</v>
      </c>
      <c r="D303" s="20">
        <f t="shared" si="111"/>
        <v>0</v>
      </c>
      <c r="E303" s="20">
        <f t="shared" si="111"/>
        <v>0</v>
      </c>
      <c r="F303" s="20">
        <f t="shared" si="111"/>
        <v>0</v>
      </c>
      <c r="G303" s="20">
        <f t="shared" si="111"/>
        <v>0</v>
      </c>
      <c r="H303" s="20">
        <f t="shared" si="111"/>
        <v>0</v>
      </c>
      <c r="I303" s="20">
        <f t="shared" si="111"/>
        <v>0</v>
      </c>
      <c r="J303" s="20">
        <f t="shared" si="111"/>
        <v>0</v>
      </c>
      <c r="K303" s="20">
        <f t="shared" si="111"/>
        <v>0</v>
      </c>
      <c r="L303" s="20">
        <f t="shared" si="111"/>
        <v>0</v>
      </c>
      <c r="M303" s="20">
        <f t="shared" si="111"/>
        <v>0</v>
      </c>
      <c r="N303" s="20">
        <f t="shared" si="111"/>
        <v>0</v>
      </c>
      <c r="O303" s="19"/>
    </row>
    <row r="304" spans="1:21" hidden="1" x14ac:dyDescent="0.2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idden="1" x14ac:dyDescent="0.2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idden="1" x14ac:dyDescent="0.2">
      <c r="A308" s="14" t="s">
        <v>329</v>
      </c>
      <c r="B308" s="13" t="s">
        <v>328</v>
      </c>
      <c r="C308" s="11">
        <f t="shared" ref="C308:N308" si="112">C309+C310+C311</f>
        <v>0</v>
      </c>
      <c r="D308" s="11">
        <f t="shared" si="112"/>
        <v>0</v>
      </c>
      <c r="E308" s="11">
        <f t="shared" si="112"/>
        <v>0</v>
      </c>
      <c r="F308" s="11">
        <f t="shared" si="112"/>
        <v>0</v>
      </c>
      <c r="G308" s="11">
        <f t="shared" si="112"/>
        <v>0</v>
      </c>
      <c r="H308" s="11">
        <f t="shared" si="112"/>
        <v>0</v>
      </c>
      <c r="I308" s="11">
        <f t="shared" si="112"/>
        <v>0</v>
      </c>
      <c r="J308" s="11">
        <f t="shared" si="112"/>
        <v>0</v>
      </c>
      <c r="K308" s="11">
        <f t="shared" si="112"/>
        <v>0</v>
      </c>
      <c r="L308" s="11">
        <f t="shared" si="112"/>
        <v>0</v>
      </c>
      <c r="M308" s="11">
        <f t="shared" si="112"/>
        <v>0</v>
      </c>
      <c r="N308" s="11">
        <f t="shared" si="112"/>
        <v>0</v>
      </c>
      <c r="O308" s="10"/>
    </row>
    <row r="309" spans="1:15" s="18" customFormat="1" hidden="1" x14ac:dyDescent="0.2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5.5" hidden="1" x14ac:dyDescent="0.2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idden="1" x14ac:dyDescent="0.2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idden="1" x14ac:dyDescent="0.2">
      <c r="A312" s="14" t="s">
        <v>321</v>
      </c>
      <c r="B312" s="13" t="s">
        <v>320</v>
      </c>
      <c r="C312" s="11">
        <f t="shared" ref="C312:N312" si="113">C313</f>
        <v>0</v>
      </c>
      <c r="D312" s="11">
        <f t="shared" si="113"/>
        <v>0</v>
      </c>
      <c r="E312" s="11">
        <f t="shared" si="113"/>
        <v>0</v>
      </c>
      <c r="F312" s="11">
        <f t="shared" si="113"/>
        <v>0</v>
      </c>
      <c r="G312" s="11">
        <f t="shared" si="113"/>
        <v>0</v>
      </c>
      <c r="H312" s="11">
        <f t="shared" si="113"/>
        <v>0</v>
      </c>
      <c r="I312" s="11">
        <f t="shared" si="113"/>
        <v>0</v>
      </c>
      <c r="J312" s="11">
        <f t="shared" si="113"/>
        <v>0</v>
      </c>
      <c r="K312" s="11">
        <f t="shared" si="113"/>
        <v>0</v>
      </c>
      <c r="L312" s="11">
        <f t="shared" si="113"/>
        <v>0</v>
      </c>
      <c r="M312" s="11">
        <f t="shared" si="113"/>
        <v>0</v>
      </c>
      <c r="N312" s="11">
        <f t="shared" si="113"/>
        <v>0</v>
      </c>
      <c r="O312" s="10"/>
    </row>
    <row r="313" spans="1:15" s="18" customFormat="1" hidden="1" x14ac:dyDescent="0.2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5.5" hidden="1" x14ac:dyDescent="0.2">
      <c r="A314" s="14" t="s">
        <v>317</v>
      </c>
      <c r="B314" s="13" t="s">
        <v>316</v>
      </c>
      <c r="C314" s="11">
        <f t="shared" ref="C314:N314" si="114">C315+C330</f>
        <v>0</v>
      </c>
      <c r="D314" s="11">
        <f t="shared" si="114"/>
        <v>0</v>
      </c>
      <c r="E314" s="11">
        <f t="shared" si="114"/>
        <v>0</v>
      </c>
      <c r="F314" s="11">
        <f t="shared" si="114"/>
        <v>0</v>
      </c>
      <c r="G314" s="11">
        <f t="shared" si="114"/>
        <v>0</v>
      </c>
      <c r="H314" s="11">
        <f t="shared" si="114"/>
        <v>0</v>
      </c>
      <c r="I314" s="11">
        <f t="shared" si="114"/>
        <v>0</v>
      </c>
      <c r="J314" s="11">
        <f t="shared" si="114"/>
        <v>0</v>
      </c>
      <c r="K314" s="11">
        <f t="shared" si="114"/>
        <v>0</v>
      </c>
      <c r="L314" s="11">
        <f t="shared" si="114"/>
        <v>0</v>
      </c>
      <c r="M314" s="11">
        <f t="shared" si="114"/>
        <v>0</v>
      </c>
      <c r="N314" s="11">
        <f t="shared" si="114"/>
        <v>0</v>
      </c>
      <c r="O314" s="10"/>
    </row>
    <row r="315" spans="1:15" s="18" customFormat="1" ht="38.25" hidden="1" x14ac:dyDescent="0.2">
      <c r="A315" s="22" t="s">
        <v>315</v>
      </c>
      <c r="B315" s="21" t="s">
        <v>314</v>
      </c>
      <c r="C315" s="20">
        <f t="shared" ref="C315:N315" si="115">C316+C317+C318+C319+C320+C321+C322+C323+C324+C325+C326+C327+C328+C329</f>
        <v>0</v>
      </c>
      <c r="D315" s="20">
        <f t="shared" si="115"/>
        <v>0</v>
      </c>
      <c r="E315" s="20">
        <f t="shared" si="115"/>
        <v>0</v>
      </c>
      <c r="F315" s="20">
        <f t="shared" si="115"/>
        <v>0</v>
      </c>
      <c r="G315" s="20">
        <f t="shared" si="115"/>
        <v>0</v>
      </c>
      <c r="H315" s="20">
        <f t="shared" si="115"/>
        <v>0</v>
      </c>
      <c r="I315" s="20">
        <f t="shared" si="115"/>
        <v>0</v>
      </c>
      <c r="J315" s="20">
        <f t="shared" si="115"/>
        <v>0</v>
      </c>
      <c r="K315" s="20">
        <f t="shared" si="115"/>
        <v>0</v>
      </c>
      <c r="L315" s="20">
        <f t="shared" si="115"/>
        <v>0</v>
      </c>
      <c r="M315" s="20">
        <f t="shared" si="115"/>
        <v>0</v>
      </c>
      <c r="N315" s="20">
        <f t="shared" si="115"/>
        <v>0</v>
      </c>
      <c r="O315" s="19"/>
    </row>
    <row r="316" spans="1:15" hidden="1" x14ac:dyDescent="0.2">
      <c r="A316" s="17" t="s">
        <v>313</v>
      </c>
      <c r="B316" s="16" t="s">
        <v>312</v>
      </c>
      <c r="C316" s="15"/>
      <c r="D316" s="15"/>
      <c r="E316" s="15">
        <f t="shared" ref="E316:E329" si="116">C316+D316</f>
        <v>0</v>
      </c>
      <c r="F316" s="15">
        <f t="shared" ref="F316:F329" si="117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311</v>
      </c>
      <c r="B317" s="16" t="s">
        <v>310</v>
      </c>
      <c r="C317" s="15"/>
      <c r="D317" s="15"/>
      <c r="E317" s="15">
        <f t="shared" si="116"/>
        <v>0</v>
      </c>
      <c r="F317" s="15">
        <f t="shared" si="117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idden="1" x14ac:dyDescent="0.2">
      <c r="A318" s="17" t="s">
        <v>309</v>
      </c>
      <c r="B318" s="16" t="s">
        <v>308</v>
      </c>
      <c r="C318" s="15"/>
      <c r="D318" s="15"/>
      <c r="E318" s="15">
        <f t="shared" si="116"/>
        <v>0</v>
      </c>
      <c r="F318" s="15">
        <f t="shared" si="117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307</v>
      </c>
      <c r="B319" s="16" t="s">
        <v>306</v>
      </c>
      <c r="C319" s="15"/>
      <c r="D319" s="15"/>
      <c r="E319" s="15">
        <f t="shared" si="116"/>
        <v>0</v>
      </c>
      <c r="F319" s="15">
        <f t="shared" si="117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305</v>
      </c>
      <c r="B320" s="16" t="s">
        <v>304</v>
      </c>
      <c r="C320" s="15"/>
      <c r="D320" s="15"/>
      <c r="E320" s="15">
        <f t="shared" si="116"/>
        <v>0</v>
      </c>
      <c r="F320" s="15">
        <f t="shared" si="117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303</v>
      </c>
      <c r="B321" s="16" t="s">
        <v>302</v>
      </c>
      <c r="C321" s="15"/>
      <c r="D321" s="15"/>
      <c r="E321" s="15">
        <f t="shared" si="116"/>
        <v>0</v>
      </c>
      <c r="F321" s="15">
        <f t="shared" si="117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301</v>
      </c>
      <c r="B322" s="16" t="s">
        <v>300</v>
      </c>
      <c r="C322" s="15"/>
      <c r="D322" s="15"/>
      <c r="E322" s="15">
        <f t="shared" si="116"/>
        <v>0</v>
      </c>
      <c r="F322" s="15">
        <f t="shared" si="117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299</v>
      </c>
      <c r="B323" s="16" t="s">
        <v>298</v>
      </c>
      <c r="C323" s="15"/>
      <c r="D323" s="15"/>
      <c r="E323" s="15">
        <f t="shared" si="116"/>
        <v>0</v>
      </c>
      <c r="F323" s="15">
        <f t="shared" si="117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297</v>
      </c>
      <c r="B324" s="16" t="s">
        <v>296</v>
      </c>
      <c r="C324" s="15"/>
      <c r="D324" s="15"/>
      <c r="E324" s="15">
        <f t="shared" si="116"/>
        <v>0</v>
      </c>
      <c r="F324" s="15">
        <f t="shared" si="117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295</v>
      </c>
      <c r="B325" s="16" t="s">
        <v>294</v>
      </c>
      <c r="C325" s="15"/>
      <c r="D325" s="15"/>
      <c r="E325" s="15">
        <f t="shared" si="116"/>
        <v>0</v>
      </c>
      <c r="F325" s="15">
        <f t="shared" si="117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idden="1" x14ac:dyDescent="0.2">
      <c r="A326" s="17" t="s">
        <v>293</v>
      </c>
      <c r="B326" s="16" t="s">
        <v>292</v>
      </c>
      <c r="C326" s="15"/>
      <c r="D326" s="15"/>
      <c r="E326" s="15">
        <f t="shared" si="116"/>
        <v>0</v>
      </c>
      <c r="F326" s="15">
        <f t="shared" si="117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291</v>
      </c>
      <c r="B327" s="16" t="s">
        <v>290</v>
      </c>
      <c r="C327" s="15"/>
      <c r="D327" s="15"/>
      <c r="E327" s="15">
        <f t="shared" si="116"/>
        <v>0</v>
      </c>
      <c r="F327" s="15">
        <f t="shared" si="117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289</v>
      </c>
      <c r="B328" s="16" t="s">
        <v>288</v>
      </c>
      <c r="C328" s="15"/>
      <c r="D328" s="15"/>
      <c r="E328" s="15">
        <f t="shared" si="116"/>
        <v>0</v>
      </c>
      <c r="F328" s="15">
        <f t="shared" si="117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5.5" hidden="1" x14ac:dyDescent="0.2">
      <c r="A329" s="17" t="s">
        <v>287</v>
      </c>
      <c r="B329" s="16" t="s">
        <v>286</v>
      </c>
      <c r="C329" s="15"/>
      <c r="D329" s="15"/>
      <c r="E329" s="15">
        <f t="shared" si="116"/>
        <v>0</v>
      </c>
      <c r="F329" s="15">
        <f t="shared" si="117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idden="1" x14ac:dyDescent="0.2">
      <c r="A330" s="27" t="s">
        <v>285</v>
      </c>
      <c r="B330" s="26" t="s">
        <v>284</v>
      </c>
      <c r="C330" s="24">
        <f t="shared" ref="C330:N330" si="118">C331+C332+C333</f>
        <v>0</v>
      </c>
      <c r="D330" s="24">
        <f t="shared" si="118"/>
        <v>0</v>
      </c>
      <c r="E330" s="24">
        <f t="shared" si="118"/>
        <v>0</v>
      </c>
      <c r="F330" s="24">
        <f t="shared" si="118"/>
        <v>0</v>
      </c>
      <c r="G330" s="24">
        <f t="shared" si="118"/>
        <v>0</v>
      </c>
      <c r="H330" s="24">
        <f t="shared" si="118"/>
        <v>0</v>
      </c>
      <c r="I330" s="24">
        <f t="shared" si="118"/>
        <v>0</v>
      </c>
      <c r="J330" s="24">
        <f t="shared" si="118"/>
        <v>0</v>
      </c>
      <c r="K330" s="24">
        <f t="shared" si="118"/>
        <v>0</v>
      </c>
      <c r="L330" s="24">
        <f t="shared" si="118"/>
        <v>0</v>
      </c>
      <c r="M330" s="24">
        <f t="shared" si="118"/>
        <v>0</v>
      </c>
      <c r="N330" s="24">
        <f t="shared" si="118"/>
        <v>0</v>
      </c>
      <c r="O330" s="45"/>
    </row>
    <row r="331" spans="1:15" s="31" customFormat="1" hidden="1" x14ac:dyDescent="0.2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5.5" hidden="1" x14ac:dyDescent="0.2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idden="1" x14ac:dyDescent="0.2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idden="1" x14ac:dyDescent="0.2">
      <c r="A334" s="14" t="s">
        <v>277</v>
      </c>
      <c r="B334" s="13" t="s">
        <v>276</v>
      </c>
      <c r="C334" s="11">
        <f t="shared" ref="C334:N334" si="119">C335+C350</f>
        <v>0</v>
      </c>
      <c r="D334" s="11">
        <f t="shared" si="119"/>
        <v>0</v>
      </c>
      <c r="E334" s="11">
        <f t="shared" si="119"/>
        <v>0</v>
      </c>
      <c r="F334" s="11">
        <f t="shared" si="119"/>
        <v>0</v>
      </c>
      <c r="G334" s="11">
        <f t="shared" si="119"/>
        <v>0</v>
      </c>
      <c r="H334" s="11">
        <f t="shared" si="119"/>
        <v>0</v>
      </c>
      <c r="I334" s="11">
        <f t="shared" si="119"/>
        <v>0</v>
      </c>
      <c r="J334" s="11">
        <f t="shared" si="119"/>
        <v>0</v>
      </c>
      <c r="K334" s="11">
        <f t="shared" si="119"/>
        <v>0</v>
      </c>
      <c r="L334" s="11">
        <f t="shared" si="119"/>
        <v>0</v>
      </c>
      <c r="M334" s="11">
        <f t="shared" si="119"/>
        <v>0</v>
      </c>
      <c r="N334" s="11">
        <f t="shared" si="119"/>
        <v>0</v>
      </c>
      <c r="O334" s="10"/>
    </row>
    <row r="335" spans="1:15" s="18" customFormat="1" ht="38.25" hidden="1" x14ac:dyDescent="0.2">
      <c r="A335" s="22" t="s">
        <v>275</v>
      </c>
      <c r="B335" s="21" t="s">
        <v>274</v>
      </c>
      <c r="C335" s="20">
        <f t="shared" ref="C335:N335" si="120">C336+C337+C338+C339+C340+C341+C342+C343+C344+C345+C346+C347+C348+C349</f>
        <v>0</v>
      </c>
      <c r="D335" s="20">
        <f t="shared" si="120"/>
        <v>0</v>
      </c>
      <c r="E335" s="20">
        <f t="shared" si="120"/>
        <v>0</v>
      </c>
      <c r="F335" s="20">
        <f t="shared" si="120"/>
        <v>0</v>
      </c>
      <c r="G335" s="20">
        <f t="shared" si="120"/>
        <v>0</v>
      </c>
      <c r="H335" s="20">
        <f t="shared" si="120"/>
        <v>0</v>
      </c>
      <c r="I335" s="20">
        <f t="shared" si="120"/>
        <v>0</v>
      </c>
      <c r="J335" s="20">
        <f t="shared" si="120"/>
        <v>0</v>
      </c>
      <c r="K335" s="20">
        <f t="shared" si="120"/>
        <v>0</v>
      </c>
      <c r="L335" s="20">
        <f t="shared" si="120"/>
        <v>0</v>
      </c>
      <c r="M335" s="20">
        <f t="shared" si="120"/>
        <v>0</v>
      </c>
      <c r="N335" s="20">
        <f t="shared" si="120"/>
        <v>0</v>
      </c>
      <c r="O335" s="19"/>
    </row>
    <row r="336" spans="1:15" hidden="1" x14ac:dyDescent="0.2">
      <c r="A336" s="17" t="s">
        <v>273</v>
      </c>
      <c r="B336" s="16" t="s">
        <v>272</v>
      </c>
      <c r="C336" s="15"/>
      <c r="D336" s="15"/>
      <c r="E336" s="15">
        <f t="shared" ref="E336:E349" si="121">C336+D336</f>
        <v>0</v>
      </c>
      <c r="F336" s="15">
        <f t="shared" ref="F336:F349" si="122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271</v>
      </c>
      <c r="B337" s="16" t="s">
        <v>270</v>
      </c>
      <c r="C337" s="15"/>
      <c r="D337" s="15"/>
      <c r="E337" s="15">
        <f t="shared" si="121"/>
        <v>0</v>
      </c>
      <c r="F337" s="15">
        <f t="shared" si="122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269</v>
      </c>
      <c r="B338" s="16" t="s">
        <v>268</v>
      </c>
      <c r="C338" s="15"/>
      <c r="D338" s="15"/>
      <c r="E338" s="15">
        <f t="shared" si="121"/>
        <v>0</v>
      </c>
      <c r="F338" s="15">
        <f t="shared" si="122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267</v>
      </c>
      <c r="B339" s="16" t="s">
        <v>266</v>
      </c>
      <c r="C339" s="15"/>
      <c r="D339" s="15"/>
      <c r="E339" s="15">
        <f t="shared" si="121"/>
        <v>0</v>
      </c>
      <c r="F339" s="15">
        <f t="shared" si="122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265</v>
      </c>
      <c r="B340" s="16" t="s">
        <v>264</v>
      </c>
      <c r="C340" s="15"/>
      <c r="D340" s="15"/>
      <c r="E340" s="15">
        <f t="shared" si="121"/>
        <v>0</v>
      </c>
      <c r="F340" s="15">
        <f t="shared" si="122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263</v>
      </c>
      <c r="B341" s="16" t="s">
        <v>262</v>
      </c>
      <c r="C341" s="15"/>
      <c r="D341" s="15"/>
      <c r="E341" s="15">
        <f t="shared" si="121"/>
        <v>0</v>
      </c>
      <c r="F341" s="15">
        <f t="shared" si="122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261</v>
      </c>
      <c r="B342" s="16" t="s">
        <v>260</v>
      </c>
      <c r="C342" s="15"/>
      <c r="D342" s="15"/>
      <c r="E342" s="15">
        <f t="shared" si="121"/>
        <v>0</v>
      </c>
      <c r="F342" s="15">
        <f t="shared" si="122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259</v>
      </c>
      <c r="B343" s="16" t="s">
        <v>258</v>
      </c>
      <c r="C343" s="15"/>
      <c r="D343" s="15"/>
      <c r="E343" s="15">
        <f t="shared" si="121"/>
        <v>0</v>
      </c>
      <c r="F343" s="15">
        <f t="shared" si="122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257</v>
      </c>
      <c r="B344" s="16" t="s">
        <v>256</v>
      </c>
      <c r="C344" s="15"/>
      <c r="D344" s="15"/>
      <c r="E344" s="15">
        <f t="shared" si="121"/>
        <v>0</v>
      </c>
      <c r="F344" s="15">
        <f t="shared" si="122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idden="1" x14ac:dyDescent="0.2">
      <c r="A345" s="17" t="s">
        <v>255</v>
      </c>
      <c r="B345" s="16" t="s">
        <v>254</v>
      </c>
      <c r="C345" s="15"/>
      <c r="D345" s="15"/>
      <c r="E345" s="15">
        <f t="shared" si="121"/>
        <v>0</v>
      </c>
      <c r="F345" s="15">
        <f t="shared" si="122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253</v>
      </c>
      <c r="B346" s="16" t="s">
        <v>252</v>
      </c>
      <c r="C346" s="15"/>
      <c r="D346" s="15"/>
      <c r="E346" s="15">
        <f t="shared" si="121"/>
        <v>0</v>
      </c>
      <c r="F346" s="15">
        <f t="shared" si="122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251</v>
      </c>
      <c r="B347" s="16" t="s">
        <v>250</v>
      </c>
      <c r="C347" s="15"/>
      <c r="D347" s="15"/>
      <c r="E347" s="15">
        <f t="shared" si="121"/>
        <v>0</v>
      </c>
      <c r="F347" s="15">
        <f t="shared" si="122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idden="1" x14ac:dyDescent="0.2">
      <c r="A348" s="17" t="s">
        <v>249</v>
      </c>
      <c r="B348" s="16" t="s">
        <v>248</v>
      </c>
      <c r="C348" s="15"/>
      <c r="D348" s="15"/>
      <c r="E348" s="15">
        <f t="shared" si="121"/>
        <v>0</v>
      </c>
      <c r="F348" s="15">
        <f t="shared" si="122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247</v>
      </c>
      <c r="B349" s="16" t="s">
        <v>246</v>
      </c>
      <c r="C349" s="15"/>
      <c r="D349" s="15"/>
      <c r="E349" s="15">
        <f t="shared" si="121"/>
        <v>0</v>
      </c>
      <c r="F349" s="15">
        <f t="shared" si="122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5.5" hidden="1" x14ac:dyDescent="0.2">
      <c r="A350" s="22" t="s">
        <v>245</v>
      </c>
      <c r="B350" s="21" t="s">
        <v>244</v>
      </c>
      <c r="C350" s="20">
        <f t="shared" ref="C350:N350" si="123">C351+C352</f>
        <v>0</v>
      </c>
      <c r="D350" s="20">
        <f t="shared" si="123"/>
        <v>0</v>
      </c>
      <c r="E350" s="20">
        <f t="shared" si="123"/>
        <v>0</v>
      </c>
      <c r="F350" s="20">
        <f t="shared" si="123"/>
        <v>0</v>
      </c>
      <c r="G350" s="20">
        <f t="shared" si="123"/>
        <v>0</v>
      </c>
      <c r="H350" s="20">
        <f t="shared" si="123"/>
        <v>0</v>
      </c>
      <c r="I350" s="20">
        <f t="shared" si="123"/>
        <v>0</v>
      </c>
      <c r="J350" s="20">
        <f t="shared" si="123"/>
        <v>0</v>
      </c>
      <c r="K350" s="20">
        <f t="shared" si="123"/>
        <v>0</v>
      </c>
      <c r="L350" s="20">
        <f t="shared" si="123"/>
        <v>0</v>
      </c>
      <c r="M350" s="20">
        <f t="shared" si="123"/>
        <v>0</v>
      </c>
      <c r="N350" s="20">
        <f t="shared" si="123"/>
        <v>0</v>
      </c>
      <c r="O350" s="19"/>
    </row>
    <row r="351" spans="1:15" hidden="1" x14ac:dyDescent="0.2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idden="1" x14ac:dyDescent="0.2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8.25" hidden="1" x14ac:dyDescent="0.2">
      <c r="A353" s="14" t="s">
        <v>239</v>
      </c>
      <c r="B353" s="13" t="s">
        <v>238</v>
      </c>
      <c r="C353" s="11">
        <f t="shared" ref="C353:N353" si="124">C354+C356+C358+C360+C364+C366+C370+C374+C378+C382+C386+C390+C394+C398+C402+C406</f>
        <v>0</v>
      </c>
      <c r="D353" s="11">
        <f t="shared" si="124"/>
        <v>0</v>
      </c>
      <c r="E353" s="11">
        <f t="shared" si="124"/>
        <v>0</v>
      </c>
      <c r="F353" s="11">
        <f t="shared" si="124"/>
        <v>0</v>
      </c>
      <c r="G353" s="11">
        <f t="shared" si="124"/>
        <v>0</v>
      </c>
      <c r="H353" s="11">
        <f t="shared" si="124"/>
        <v>0</v>
      </c>
      <c r="I353" s="11">
        <f t="shared" si="124"/>
        <v>0</v>
      </c>
      <c r="J353" s="11">
        <f t="shared" si="124"/>
        <v>0</v>
      </c>
      <c r="K353" s="11">
        <f t="shared" si="124"/>
        <v>0</v>
      </c>
      <c r="L353" s="11">
        <f t="shared" si="124"/>
        <v>0</v>
      </c>
      <c r="M353" s="11">
        <f t="shared" si="124"/>
        <v>0</v>
      </c>
      <c r="N353" s="11">
        <f t="shared" si="124"/>
        <v>0</v>
      </c>
      <c r="O353" s="10"/>
    </row>
    <row r="354" spans="1:15" s="18" customFormat="1" hidden="1" x14ac:dyDescent="0.2">
      <c r="A354" s="22" t="s">
        <v>237</v>
      </c>
      <c r="B354" s="21" t="s">
        <v>236</v>
      </c>
      <c r="C354" s="20">
        <f t="shared" ref="C354:N354" si="125">C355</f>
        <v>0</v>
      </c>
      <c r="D354" s="20">
        <f t="shared" si="125"/>
        <v>0</v>
      </c>
      <c r="E354" s="20">
        <f t="shared" si="125"/>
        <v>0</v>
      </c>
      <c r="F354" s="20">
        <f t="shared" si="125"/>
        <v>0</v>
      </c>
      <c r="G354" s="20">
        <f t="shared" si="125"/>
        <v>0</v>
      </c>
      <c r="H354" s="20">
        <f t="shared" si="125"/>
        <v>0</v>
      </c>
      <c r="I354" s="20">
        <f t="shared" si="125"/>
        <v>0</v>
      </c>
      <c r="J354" s="20">
        <f t="shared" si="125"/>
        <v>0</v>
      </c>
      <c r="K354" s="20">
        <f t="shared" si="125"/>
        <v>0</v>
      </c>
      <c r="L354" s="20">
        <f t="shared" si="125"/>
        <v>0</v>
      </c>
      <c r="M354" s="20">
        <f t="shared" si="125"/>
        <v>0</v>
      </c>
      <c r="N354" s="20">
        <f t="shared" si="125"/>
        <v>0</v>
      </c>
      <c r="O354" s="19"/>
    </row>
    <row r="355" spans="1:15" hidden="1" x14ac:dyDescent="0.2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234</v>
      </c>
      <c r="B356" s="21" t="s">
        <v>233</v>
      </c>
      <c r="C356" s="20">
        <f t="shared" ref="C356:N356" si="126">C357</f>
        <v>0</v>
      </c>
      <c r="D356" s="20">
        <f t="shared" si="126"/>
        <v>0</v>
      </c>
      <c r="E356" s="20">
        <f t="shared" si="126"/>
        <v>0</v>
      </c>
      <c r="F356" s="20">
        <f t="shared" si="126"/>
        <v>0</v>
      </c>
      <c r="G356" s="20">
        <f t="shared" si="126"/>
        <v>0</v>
      </c>
      <c r="H356" s="20">
        <f t="shared" si="126"/>
        <v>0</v>
      </c>
      <c r="I356" s="20">
        <f t="shared" si="126"/>
        <v>0</v>
      </c>
      <c r="J356" s="20">
        <f t="shared" si="126"/>
        <v>0</v>
      </c>
      <c r="K356" s="20">
        <f t="shared" si="126"/>
        <v>0</v>
      </c>
      <c r="L356" s="20">
        <f t="shared" si="126"/>
        <v>0</v>
      </c>
      <c r="M356" s="20">
        <f t="shared" si="126"/>
        <v>0</v>
      </c>
      <c r="N356" s="20">
        <f t="shared" si="126"/>
        <v>0</v>
      </c>
      <c r="O356" s="19"/>
    </row>
    <row r="357" spans="1:15" hidden="1" x14ac:dyDescent="0.2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idden="1" x14ac:dyDescent="0.2">
      <c r="A358" s="22" t="s">
        <v>231</v>
      </c>
      <c r="B358" s="21" t="s">
        <v>230</v>
      </c>
      <c r="C358" s="20">
        <f t="shared" ref="C358:N358" si="127">C359</f>
        <v>0</v>
      </c>
      <c r="D358" s="20">
        <f t="shared" si="127"/>
        <v>0</v>
      </c>
      <c r="E358" s="20">
        <f t="shared" si="127"/>
        <v>0</v>
      </c>
      <c r="F358" s="20">
        <f t="shared" si="127"/>
        <v>0</v>
      </c>
      <c r="G358" s="20">
        <f t="shared" si="127"/>
        <v>0</v>
      </c>
      <c r="H358" s="20">
        <f t="shared" si="127"/>
        <v>0</v>
      </c>
      <c r="I358" s="20">
        <f t="shared" si="127"/>
        <v>0</v>
      </c>
      <c r="J358" s="20">
        <f t="shared" si="127"/>
        <v>0</v>
      </c>
      <c r="K358" s="20">
        <f t="shared" si="127"/>
        <v>0</v>
      </c>
      <c r="L358" s="20">
        <f t="shared" si="127"/>
        <v>0</v>
      </c>
      <c r="M358" s="20">
        <f t="shared" si="127"/>
        <v>0</v>
      </c>
      <c r="N358" s="20">
        <f t="shared" si="127"/>
        <v>0</v>
      </c>
      <c r="O358" s="19"/>
    </row>
    <row r="359" spans="1:15" hidden="1" x14ac:dyDescent="0.2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5.5" hidden="1" x14ac:dyDescent="0.2">
      <c r="A360" s="22" t="s">
        <v>228</v>
      </c>
      <c r="B360" s="21" t="s">
        <v>227</v>
      </c>
      <c r="C360" s="20">
        <f t="shared" ref="C360:N360" si="128">C361+C362+C363</f>
        <v>0</v>
      </c>
      <c r="D360" s="20">
        <f t="shared" si="128"/>
        <v>0</v>
      </c>
      <c r="E360" s="20">
        <f t="shared" si="128"/>
        <v>0</v>
      </c>
      <c r="F360" s="20">
        <f t="shared" si="128"/>
        <v>0</v>
      </c>
      <c r="G360" s="20">
        <f t="shared" si="128"/>
        <v>0</v>
      </c>
      <c r="H360" s="20">
        <f t="shared" si="128"/>
        <v>0</v>
      </c>
      <c r="I360" s="20">
        <f t="shared" si="128"/>
        <v>0</v>
      </c>
      <c r="J360" s="20">
        <f t="shared" si="128"/>
        <v>0</v>
      </c>
      <c r="K360" s="20">
        <f t="shared" si="128"/>
        <v>0</v>
      </c>
      <c r="L360" s="20">
        <f t="shared" si="128"/>
        <v>0</v>
      </c>
      <c r="M360" s="20">
        <f t="shared" si="128"/>
        <v>0</v>
      </c>
      <c r="N360" s="20">
        <f t="shared" si="128"/>
        <v>0</v>
      </c>
      <c r="O360" s="19"/>
    </row>
    <row r="361" spans="1:15" hidden="1" x14ac:dyDescent="0.2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idden="1" x14ac:dyDescent="0.2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223</v>
      </c>
      <c r="B364" s="21" t="s">
        <v>222</v>
      </c>
      <c r="C364" s="20">
        <f t="shared" ref="C364:N364" si="129">C365</f>
        <v>0</v>
      </c>
      <c r="D364" s="20">
        <f t="shared" si="129"/>
        <v>0</v>
      </c>
      <c r="E364" s="20">
        <f t="shared" si="129"/>
        <v>0</v>
      </c>
      <c r="F364" s="20">
        <f t="shared" si="129"/>
        <v>0</v>
      </c>
      <c r="G364" s="20">
        <f t="shared" si="129"/>
        <v>0</v>
      </c>
      <c r="H364" s="20">
        <f t="shared" si="129"/>
        <v>0</v>
      </c>
      <c r="I364" s="20">
        <f t="shared" si="129"/>
        <v>0</v>
      </c>
      <c r="J364" s="20">
        <f t="shared" si="129"/>
        <v>0</v>
      </c>
      <c r="K364" s="20">
        <f t="shared" si="129"/>
        <v>0</v>
      </c>
      <c r="L364" s="20">
        <f t="shared" si="129"/>
        <v>0</v>
      </c>
      <c r="M364" s="20">
        <f t="shared" si="129"/>
        <v>0</v>
      </c>
      <c r="N364" s="20">
        <f t="shared" si="129"/>
        <v>0</v>
      </c>
      <c r="O364" s="19"/>
    </row>
    <row r="365" spans="1:15" hidden="1" x14ac:dyDescent="0.2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idden="1" x14ac:dyDescent="0.2">
      <c r="A366" s="22" t="s">
        <v>220</v>
      </c>
      <c r="B366" s="21" t="s">
        <v>219</v>
      </c>
      <c r="C366" s="20">
        <f t="shared" ref="C366:N366" si="130">C367+C368+C369</f>
        <v>0</v>
      </c>
      <c r="D366" s="20">
        <f t="shared" si="130"/>
        <v>0</v>
      </c>
      <c r="E366" s="20">
        <f t="shared" si="130"/>
        <v>0</v>
      </c>
      <c r="F366" s="20">
        <f t="shared" si="130"/>
        <v>0</v>
      </c>
      <c r="G366" s="20">
        <f t="shared" si="130"/>
        <v>0</v>
      </c>
      <c r="H366" s="20">
        <f t="shared" si="130"/>
        <v>0</v>
      </c>
      <c r="I366" s="20">
        <f t="shared" si="130"/>
        <v>0</v>
      </c>
      <c r="J366" s="20">
        <f t="shared" si="130"/>
        <v>0</v>
      </c>
      <c r="K366" s="20">
        <f t="shared" si="130"/>
        <v>0</v>
      </c>
      <c r="L366" s="20">
        <f t="shared" si="130"/>
        <v>0</v>
      </c>
      <c r="M366" s="20">
        <f t="shared" si="130"/>
        <v>0</v>
      </c>
      <c r="N366" s="20">
        <f t="shared" si="130"/>
        <v>0</v>
      </c>
      <c r="O366" s="19"/>
    </row>
    <row r="367" spans="1:15" hidden="1" x14ac:dyDescent="0.2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5.5" hidden="1" x14ac:dyDescent="0.2">
      <c r="A370" s="22" t="s">
        <v>215</v>
      </c>
      <c r="B370" s="21" t="s">
        <v>214</v>
      </c>
      <c r="C370" s="20">
        <f t="shared" ref="C370:N370" si="131">C371+C372+C373</f>
        <v>0</v>
      </c>
      <c r="D370" s="20">
        <f t="shared" si="131"/>
        <v>0</v>
      </c>
      <c r="E370" s="20">
        <f t="shared" si="131"/>
        <v>0</v>
      </c>
      <c r="F370" s="20">
        <f t="shared" si="131"/>
        <v>0</v>
      </c>
      <c r="G370" s="20">
        <f t="shared" si="131"/>
        <v>0</v>
      </c>
      <c r="H370" s="20">
        <f t="shared" si="131"/>
        <v>0</v>
      </c>
      <c r="I370" s="20">
        <f t="shared" si="131"/>
        <v>0</v>
      </c>
      <c r="J370" s="20">
        <f t="shared" si="131"/>
        <v>0</v>
      </c>
      <c r="K370" s="20">
        <f t="shared" si="131"/>
        <v>0</v>
      </c>
      <c r="L370" s="20">
        <f t="shared" si="131"/>
        <v>0</v>
      </c>
      <c r="M370" s="20">
        <f t="shared" si="131"/>
        <v>0</v>
      </c>
      <c r="N370" s="20">
        <f t="shared" si="131"/>
        <v>0</v>
      </c>
      <c r="O370" s="19"/>
    </row>
    <row r="371" spans="1:15" hidden="1" x14ac:dyDescent="0.2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5.5" hidden="1" x14ac:dyDescent="0.2">
      <c r="A374" s="22" t="s">
        <v>210</v>
      </c>
      <c r="B374" s="21" t="s">
        <v>209</v>
      </c>
      <c r="C374" s="20">
        <f t="shared" ref="C374:N374" si="132">C375+C376+C377</f>
        <v>0</v>
      </c>
      <c r="D374" s="20">
        <f t="shared" si="132"/>
        <v>0</v>
      </c>
      <c r="E374" s="20">
        <f t="shared" si="132"/>
        <v>0</v>
      </c>
      <c r="F374" s="20">
        <f t="shared" si="132"/>
        <v>0</v>
      </c>
      <c r="G374" s="20">
        <f t="shared" si="132"/>
        <v>0</v>
      </c>
      <c r="H374" s="20">
        <f t="shared" si="132"/>
        <v>0</v>
      </c>
      <c r="I374" s="20">
        <f t="shared" si="132"/>
        <v>0</v>
      </c>
      <c r="J374" s="20">
        <f t="shared" si="132"/>
        <v>0</v>
      </c>
      <c r="K374" s="20">
        <f t="shared" si="132"/>
        <v>0</v>
      </c>
      <c r="L374" s="20">
        <f t="shared" si="132"/>
        <v>0</v>
      </c>
      <c r="M374" s="20">
        <f t="shared" si="132"/>
        <v>0</v>
      </c>
      <c r="N374" s="20">
        <f t="shared" si="132"/>
        <v>0</v>
      </c>
      <c r="O374" s="19"/>
    </row>
    <row r="375" spans="1:15" hidden="1" x14ac:dyDescent="0.2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5.5" hidden="1" x14ac:dyDescent="0.2">
      <c r="A378" s="22" t="s">
        <v>205</v>
      </c>
      <c r="B378" s="21" t="s">
        <v>204</v>
      </c>
      <c r="C378" s="20">
        <f t="shared" ref="C378:N378" si="133">C379+C380+C381</f>
        <v>0</v>
      </c>
      <c r="D378" s="20">
        <f t="shared" si="133"/>
        <v>0</v>
      </c>
      <c r="E378" s="20">
        <f t="shared" si="133"/>
        <v>0</v>
      </c>
      <c r="F378" s="20">
        <f t="shared" si="133"/>
        <v>0</v>
      </c>
      <c r="G378" s="20">
        <f t="shared" si="133"/>
        <v>0</v>
      </c>
      <c r="H378" s="20">
        <f t="shared" si="133"/>
        <v>0</v>
      </c>
      <c r="I378" s="20">
        <f t="shared" si="133"/>
        <v>0</v>
      </c>
      <c r="J378" s="20">
        <f t="shared" si="133"/>
        <v>0</v>
      </c>
      <c r="K378" s="20">
        <f t="shared" si="133"/>
        <v>0</v>
      </c>
      <c r="L378" s="20">
        <f t="shared" si="133"/>
        <v>0</v>
      </c>
      <c r="M378" s="20">
        <f t="shared" si="133"/>
        <v>0</v>
      </c>
      <c r="N378" s="20">
        <f t="shared" si="133"/>
        <v>0</v>
      </c>
      <c r="O378" s="19"/>
    </row>
    <row r="379" spans="1:15" hidden="1" x14ac:dyDescent="0.2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idden="1" x14ac:dyDescent="0.2">
      <c r="A382" s="22" t="s">
        <v>200</v>
      </c>
      <c r="B382" s="21" t="s">
        <v>199</v>
      </c>
      <c r="C382" s="20">
        <f t="shared" ref="C382:N382" si="134">C383+C384+C385</f>
        <v>0</v>
      </c>
      <c r="D382" s="20">
        <f t="shared" si="134"/>
        <v>0</v>
      </c>
      <c r="E382" s="20">
        <f t="shared" si="134"/>
        <v>0</v>
      </c>
      <c r="F382" s="20">
        <f t="shared" si="134"/>
        <v>0</v>
      </c>
      <c r="G382" s="20">
        <f t="shared" si="134"/>
        <v>0</v>
      </c>
      <c r="H382" s="20">
        <f t="shared" si="134"/>
        <v>0</v>
      </c>
      <c r="I382" s="20">
        <f t="shared" si="134"/>
        <v>0</v>
      </c>
      <c r="J382" s="20">
        <f t="shared" si="134"/>
        <v>0</v>
      </c>
      <c r="K382" s="20">
        <f t="shared" si="134"/>
        <v>0</v>
      </c>
      <c r="L382" s="20">
        <f t="shared" si="134"/>
        <v>0</v>
      </c>
      <c r="M382" s="20">
        <f t="shared" si="134"/>
        <v>0</v>
      </c>
      <c r="N382" s="20">
        <f t="shared" si="134"/>
        <v>0</v>
      </c>
      <c r="O382" s="19"/>
    </row>
    <row r="383" spans="1:15" hidden="1" x14ac:dyDescent="0.2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idden="1" x14ac:dyDescent="0.2">
      <c r="A386" s="22" t="s">
        <v>195</v>
      </c>
      <c r="B386" s="21" t="s">
        <v>194</v>
      </c>
      <c r="C386" s="20">
        <f t="shared" ref="C386:N386" si="135">C387+C388+C389</f>
        <v>0</v>
      </c>
      <c r="D386" s="20">
        <f t="shared" si="135"/>
        <v>0</v>
      </c>
      <c r="E386" s="20">
        <f t="shared" si="135"/>
        <v>0</v>
      </c>
      <c r="F386" s="20">
        <f t="shared" si="135"/>
        <v>0</v>
      </c>
      <c r="G386" s="20">
        <f t="shared" si="135"/>
        <v>0</v>
      </c>
      <c r="H386" s="20">
        <f t="shared" si="135"/>
        <v>0</v>
      </c>
      <c r="I386" s="20">
        <f t="shared" si="135"/>
        <v>0</v>
      </c>
      <c r="J386" s="20">
        <f t="shared" si="135"/>
        <v>0</v>
      </c>
      <c r="K386" s="20">
        <f t="shared" si="135"/>
        <v>0</v>
      </c>
      <c r="L386" s="20">
        <f t="shared" si="135"/>
        <v>0</v>
      </c>
      <c r="M386" s="20">
        <f t="shared" si="135"/>
        <v>0</v>
      </c>
      <c r="N386" s="20">
        <f t="shared" si="135"/>
        <v>0</v>
      </c>
      <c r="O386" s="19"/>
    </row>
    <row r="387" spans="1:15" hidden="1" x14ac:dyDescent="0.2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idden="1" x14ac:dyDescent="0.2">
      <c r="A390" s="22" t="s">
        <v>190</v>
      </c>
      <c r="B390" s="21" t="s">
        <v>189</v>
      </c>
      <c r="C390" s="20">
        <f t="shared" ref="C390:N390" si="136">C391+C392+C393</f>
        <v>0</v>
      </c>
      <c r="D390" s="20">
        <f t="shared" si="136"/>
        <v>0</v>
      </c>
      <c r="E390" s="20">
        <f t="shared" si="136"/>
        <v>0</v>
      </c>
      <c r="F390" s="20">
        <f t="shared" si="136"/>
        <v>0</v>
      </c>
      <c r="G390" s="20">
        <f t="shared" si="136"/>
        <v>0</v>
      </c>
      <c r="H390" s="20">
        <f t="shared" si="136"/>
        <v>0</v>
      </c>
      <c r="I390" s="20">
        <f t="shared" si="136"/>
        <v>0</v>
      </c>
      <c r="J390" s="20">
        <f t="shared" si="136"/>
        <v>0</v>
      </c>
      <c r="K390" s="20">
        <f t="shared" si="136"/>
        <v>0</v>
      </c>
      <c r="L390" s="20">
        <f t="shared" si="136"/>
        <v>0</v>
      </c>
      <c r="M390" s="20">
        <f t="shared" si="136"/>
        <v>0</v>
      </c>
      <c r="N390" s="20">
        <f t="shared" si="136"/>
        <v>0</v>
      </c>
      <c r="O390" s="19"/>
    </row>
    <row r="391" spans="1:15" hidden="1" x14ac:dyDescent="0.2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5.5" hidden="1" x14ac:dyDescent="0.2">
      <c r="A394" s="22" t="s">
        <v>185</v>
      </c>
      <c r="B394" s="21" t="s">
        <v>184</v>
      </c>
      <c r="C394" s="20">
        <f t="shared" ref="C394:N394" si="137">C395+C396+C397</f>
        <v>0</v>
      </c>
      <c r="D394" s="20">
        <f t="shared" si="137"/>
        <v>0</v>
      </c>
      <c r="E394" s="20">
        <f t="shared" si="137"/>
        <v>0</v>
      </c>
      <c r="F394" s="20">
        <f t="shared" si="137"/>
        <v>0</v>
      </c>
      <c r="G394" s="20">
        <f t="shared" si="137"/>
        <v>0</v>
      </c>
      <c r="H394" s="20">
        <f t="shared" si="137"/>
        <v>0</v>
      </c>
      <c r="I394" s="20">
        <f t="shared" si="137"/>
        <v>0</v>
      </c>
      <c r="J394" s="20">
        <f t="shared" si="137"/>
        <v>0</v>
      </c>
      <c r="K394" s="20">
        <f t="shared" si="137"/>
        <v>0</v>
      </c>
      <c r="L394" s="20">
        <f t="shared" si="137"/>
        <v>0</v>
      </c>
      <c r="M394" s="20">
        <f t="shared" si="137"/>
        <v>0</v>
      </c>
      <c r="N394" s="20">
        <f t="shared" si="137"/>
        <v>0</v>
      </c>
      <c r="O394" s="19"/>
    </row>
    <row r="395" spans="1:15" hidden="1" x14ac:dyDescent="0.2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idden="1" x14ac:dyDescent="0.2">
      <c r="A398" s="22" t="s">
        <v>180</v>
      </c>
      <c r="B398" s="21" t="s">
        <v>179</v>
      </c>
      <c r="C398" s="20">
        <f t="shared" ref="C398:N398" si="138">C399+C400+C401</f>
        <v>0</v>
      </c>
      <c r="D398" s="20">
        <f t="shared" si="138"/>
        <v>0</v>
      </c>
      <c r="E398" s="20">
        <f t="shared" si="138"/>
        <v>0</v>
      </c>
      <c r="F398" s="20">
        <f t="shared" si="138"/>
        <v>0</v>
      </c>
      <c r="G398" s="20">
        <f t="shared" si="138"/>
        <v>0</v>
      </c>
      <c r="H398" s="20">
        <f t="shared" si="138"/>
        <v>0</v>
      </c>
      <c r="I398" s="20">
        <f t="shared" si="138"/>
        <v>0</v>
      </c>
      <c r="J398" s="20">
        <f t="shared" si="138"/>
        <v>0</v>
      </c>
      <c r="K398" s="20">
        <f t="shared" si="138"/>
        <v>0</v>
      </c>
      <c r="L398" s="20">
        <f t="shared" si="138"/>
        <v>0</v>
      </c>
      <c r="M398" s="20">
        <f t="shared" si="138"/>
        <v>0</v>
      </c>
      <c r="N398" s="20">
        <f t="shared" si="138"/>
        <v>0</v>
      </c>
      <c r="O398" s="19"/>
    </row>
    <row r="399" spans="1:15" hidden="1" x14ac:dyDescent="0.2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5.5" hidden="1" x14ac:dyDescent="0.2">
      <c r="A402" s="22" t="s">
        <v>175</v>
      </c>
      <c r="B402" s="21" t="s">
        <v>174</v>
      </c>
      <c r="C402" s="20">
        <f t="shared" ref="C402:N402" si="139">C403+C404+C405</f>
        <v>0</v>
      </c>
      <c r="D402" s="20">
        <f t="shared" si="139"/>
        <v>0</v>
      </c>
      <c r="E402" s="20">
        <f t="shared" si="139"/>
        <v>0</v>
      </c>
      <c r="F402" s="20">
        <f t="shared" si="139"/>
        <v>0</v>
      </c>
      <c r="G402" s="20">
        <f t="shared" si="139"/>
        <v>0</v>
      </c>
      <c r="H402" s="20">
        <f t="shared" si="139"/>
        <v>0</v>
      </c>
      <c r="I402" s="20">
        <f t="shared" si="139"/>
        <v>0</v>
      </c>
      <c r="J402" s="20">
        <f t="shared" si="139"/>
        <v>0</v>
      </c>
      <c r="K402" s="20">
        <f t="shared" si="139"/>
        <v>0</v>
      </c>
      <c r="L402" s="20">
        <f t="shared" si="139"/>
        <v>0</v>
      </c>
      <c r="M402" s="20">
        <f t="shared" si="139"/>
        <v>0</v>
      </c>
      <c r="N402" s="20">
        <f t="shared" si="139"/>
        <v>0</v>
      </c>
      <c r="O402" s="19"/>
    </row>
    <row r="403" spans="1:15" hidden="1" x14ac:dyDescent="0.2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idden="1" x14ac:dyDescent="0.2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idden="1" x14ac:dyDescent="0.2">
      <c r="A406" s="22" t="s">
        <v>170</v>
      </c>
      <c r="B406" s="21" t="s">
        <v>169</v>
      </c>
      <c r="C406" s="20">
        <f t="shared" ref="C406:N406" si="140">C407</f>
        <v>0</v>
      </c>
      <c r="D406" s="20">
        <f t="shared" si="140"/>
        <v>0</v>
      </c>
      <c r="E406" s="20">
        <f t="shared" si="140"/>
        <v>0</v>
      </c>
      <c r="F406" s="20">
        <f t="shared" si="140"/>
        <v>0</v>
      </c>
      <c r="G406" s="20">
        <f t="shared" si="140"/>
        <v>0</v>
      </c>
      <c r="H406" s="20">
        <f t="shared" si="140"/>
        <v>0</v>
      </c>
      <c r="I406" s="20">
        <f t="shared" si="140"/>
        <v>0</v>
      </c>
      <c r="J406" s="20">
        <f t="shared" si="140"/>
        <v>0</v>
      </c>
      <c r="K406" s="20">
        <f t="shared" si="140"/>
        <v>0</v>
      </c>
      <c r="L406" s="20">
        <f t="shared" si="140"/>
        <v>0</v>
      </c>
      <c r="M406" s="20">
        <f t="shared" si="140"/>
        <v>0</v>
      </c>
      <c r="N406" s="20">
        <f t="shared" si="140"/>
        <v>0</v>
      </c>
      <c r="O406" s="19"/>
    </row>
    <row r="407" spans="1:15" hidden="1" x14ac:dyDescent="0.2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idden="1" x14ac:dyDescent="0.2">
      <c r="A408" s="23" t="s">
        <v>167</v>
      </c>
      <c r="B408" s="46" t="s">
        <v>166</v>
      </c>
      <c r="C408" s="25">
        <f t="shared" ref="C408:N408" si="141">C409</f>
        <v>0</v>
      </c>
      <c r="D408" s="25">
        <f t="shared" si="141"/>
        <v>0</v>
      </c>
      <c r="E408" s="25">
        <f t="shared" si="141"/>
        <v>0</v>
      </c>
      <c r="F408" s="25">
        <f t="shared" si="141"/>
        <v>0</v>
      </c>
      <c r="G408" s="25">
        <f t="shared" si="141"/>
        <v>0</v>
      </c>
      <c r="H408" s="25">
        <f t="shared" si="141"/>
        <v>0</v>
      </c>
      <c r="I408" s="25">
        <f t="shared" si="141"/>
        <v>0</v>
      </c>
      <c r="J408" s="25">
        <f t="shared" si="141"/>
        <v>0</v>
      </c>
      <c r="K408" s="25">
        <f t="shared" si="141"/>
        <v>0</v>
      </c>
      <c r="L408" s="25">
        <f t="shared" si="141"/>
        <v>0</v>
      </c>
      <c r="M408" s="25">
        <f t="shared" si="141"/>
        <v>0</v>
      </c>
      <c r="N408" s="25">
        <f t="shared" si="141"/>
        <v>0</v>
      </c>
      <c r="O408" s="40"/>
    </row>
    <row r="409" spans="1:15" s="18" customFormat="1" hidden="1" x14ac:dyDescent="0.2">
      <c r="A409" s="22" t="s">
        <v>165</v>
      </c>
      <c r="B409" s="21" t="s">
        <v>164</v>
      </c>
      <c r="C409" s="20">
        <f t="shared" ref="C409:N409" si="142">C410+C411+C412+C413+C414</f>
        <v>0</v>
      </c>
      <c r="D409" s="20">
        <f t="shared" si="142"/>
        <v>0</v>
      </c>
      <c r="E409" s="20">
        <f t="shared" si="142"/>
        <v>0</v>
      </c>
      <c r="F409" s="20">
        <f t="shared" si="142"/>
        <v>0</v>
      </c>
      <c r="G409" s="20">
        <f t="shared" si="142"/>
        <v>0</v>
      </c>
      <c r="H409" s="20">
        <f t="shared" si="142"/>
        <v>0</v>
      </c>
      <c r="I409" s="20">
        <f t="shared" si="142"/>
        <v>0</v>
      </c>
      <c r="J409" s="20">
        <f t="shared" si="142"/>
        <v>0</v>
      </c>
      <c r="K409" s="20">
        <f t="shared" si="142"/>
        <v>0</v>
      </c>
      <c r="L409" s="20">
        <f t="shared" si="142"/>
        <v>0</v>
      </c>
      <c r="M409" s="20">
        <f t="shared" si="142"/>
        <v>0</v>
      </c>
      <c r="N409" s="20">
        <f t="shared" si="142"/>
        <v>0</v>
      </c>
      <c r="O409" s="19"/>
    </row>
    <row r="410" spans="1:15" hidden="1" x14ac:dyDescent="0.2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idden="1" x14ac:dyDescent="0.2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8.25" hidden="1" x14ac:dyDescent="0.2">
      <c r="A415" s="14" t="s">
        <v>153</v>
      </c>
      <c r="B415" s="13" t="s">
        <v>152</v>
      </c>
      <c r="C415" s="11">
        <f t="shared" ref="C415:N415" si="143">C416+C420+C424+C428+C432+C436+C440+C444+C448+C452</f>
        <v>0</v>
      </c>
      <c r="D415" s="11">
        <f t="shared" si="143"/>
        <v>0</v>
      </c>
      <c r="E415" s="11">
        <f t="shared" si="143"/>
        <v>0</v>
      </c>
      <c r="F415" s="11">
        <f t="shared" si="143"/>
        <v>0</v>
      </c>
      <c r="G415" s="11">
        <f t="shared" si="143"/>
        <v>0</v>
      </c>
      <c r="H415" s="11">
        <f t="shared" si="143"/>
        <v>0</v>
      </c>
      <c r="I415" s="11">
        <f t="shared" si="143"/>
        <v>0</v>
      </c>
      <c r="J415" s="11">
        <f t="shared" si="143"/>
        <v>0</v>
      </c>
      <c r="K415" s="11">
        <f t="shared" si="143"/>
        <v>0</v>
      </c>
      <c r="L415" s="11">
        <f t="shared" si="143"/>
        <v>0</v>
      </c>
      <c r="M415" s="11">
        <f t="shared" si="143"/>
        <v>0</v>
      </c>
      <c r="N415" s="11">
        <f t="shared" si="143"/>
        <v>0</v>
      </c>
      <c r="O415" s="10"/>
    </row>
    <row r="416" spans="1:15" s="18" customFormat="1" ht="25.5" hidden="1" x14ac:dyDescent="0.2">
      <c r="A416" s="22" t="s">
        <v>151</v>
      </c>
      <c r="B416" s="21" t="s">
        <v>150</v>
      </c>
      <c r="C416" s="20">
        <f t="shared" ref="C416:N416" si="144">C417+C418+C419</f>
        <v>0</v>
      </c>
      <c r="D416" s="20">
        <f t="shared" si="144"/>
        <v>0</v>
      </c>
      <c r="E416" s="20">
        <f t="shared" si="144"/>
        <v>0</v>
      </c>
      <c r="F416" s="20">
        <f t="shared" si="144"/>
        <v>0</v>
      </c>
      <c r="G416" s="20">
        <f t="shared" si="144"/>
        <v>0</v>
      </c>
      <c r="H416" s="20">
        <f t="shared" si="144"/>
        <v>0</v>
      </c>
      <c r="I416" s="20">
        <f t="shared" si="144"/>
        <v>0</v>
      </c>
      <c r="J416" s="20">
        <f t="shared" si="144"/>
        <v>0</v>
      </c>
      <c r="K416" s="20">
        <f t="shared" si="144"/>
        <v>0</v>
      </c>
      <c r="L416" s="20">
        <f t="shared" si="144"/>
        <v>0</v>
      </c>
      <c r="M416" s="20">
        <f t="shared" si="144"/>
        <v>0</v>
      </c>
      <c r="N416" s="20">
        <f t="shared" si="144"/>
        <v>0</v>
      </c>
      <c r="O416" s="19"/>
    </row>
    <row r="417" spans="1:15" hidden="1" x14ac:dyDescent="0.2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idden="1" x14ac:dyDescent="0.2">
      <c r="A420" s="22" t="s">
        <v>146</v>
      </c>
      <c r="B420" s="21" t="s">
        <v>145</v>
      </c>
      <c r="C420" s="20">
        <f t="shared" ref="C420:N420" si="145">C421+C422+C423</f>
        <v>0</v>
      </c>
      <c r="D420" s="20">
        <f t="shared" si="145"/>
        <v>0</v>
      </c>
      <c r="E420" s="20">
        <f t="shared" si="145"/>
        <v>0</v>
      </c>
      <c r="F420" s="20">
        <f t="shared" si="145"/>
        <v>0</v>
      </c>
      <c r="G420" s="20">
        <f t="shared" si="145"/>
        <v>0</v>
      </c>
      <c r="H420" s="20">
        <f t="shared" si="145"/>
        <v>0</v>
      </c>
      <c r="I420" s="20">
        <f t="shared" si="145"/>
        <v>0</v>
      </c>
      <c r="J420" s="20">
        <f t="shared" si="145"/>
        <v>0</v>
      </c>
      <c r="K420" s="20">
        <f t="shared" si="145"/>
        <v>0</v>
      </c>
      <c r="L420" s="20">
        <f t="shared" si="145"/>
        <v>0</v>
      </c>
      <c r="M420" s="20">
        <f t="shared" si="145"/>
        <v>0</v>
      </c>
      <c r="N420" s="20">
        <f t="shared" si="145"/>
        <v>0</v>
      </c>
      <c r="O420" s="19"/>
    </row>
    <row r="421" spans="1:15" hidden="1" x14ac:dyDescent="0.2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idden="1" x14ac:dyDescent="0.2">
      <c r="A424" s="22" t="s">
        <v>141</v>
      </c>
      <c r="B424" s="21" t="s">
        <v>140</v>
      </c>
      <c r="C424" s="20">
        <f t="shared" ref="C424:N424" si="146">C425+C426+C427</f>
        <v>0</v>
      </c>
      <c r="D424" s="20">
        <f t="shared" si="146"/>
        <v>0</v>
      </c>
      <c r="E424" s="20">
        <f t="shared" si="146"/>
        <v>0</v>
      </c>
      <c r="F424" s="20">
        <f t="shared" si="146"/>
        <v>0</v>
      </c>
      <c r="G424" s="20">
        <f t="shared" si="146"/>
        <v>0</v>
      </c>
      <c r="H424" s="20">
        <f t="shared" si="146"/>
        <v>0</v>
      </c>
      <c r="I424" s="20">
        <f t="shared" si="146"/>
        <v>0</v>
      </c>
      <c r="J424" s="20">
        <f t="shared" si="146"/>
        <v>0</v>
      </c>
      <c r="K424" s="20">
        <f t="shared" si="146"/>
        <v>0</v>
      </c>
      <c r="L424" s="20">
        <f t="shared" si="146"/>
        <v>0</v>
      </c>
      <c r="M424" s="20">
        <f t="shared" si="146"/>
        <v>0</v>
      </c>
      <c r="N424" s="20">
        <f t="shared" si="146"/>
        <v>0</v>
      </c>
      <c r="O424" s="19"/>
    </row>
    <row r="425" spans="1:15" hidden="1" x14ac:dyDescent="0.2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5.5" hidden="1" x14ac:dyDescent="0.2">
      <c r="A428" s="22" t="s">
        <v>136</v>
      </c>
      <c r="B428" s="21" t="s">
        <v>135</v>
      </c>
      <c r="C428" s="20">
        <f t="shared" ref="C428:N428" si="147">C429+C430+C431</f>
        <v>0</v>
      </c>
      <c r="D428" s="20">
        <f t="shared" si="147"/>
        <v>0</v>
      </c>
      <c r="E428" s="20">
        <f t="shared" si="147"/>
        <v>0</v>
      </c>
      <c r="F428" s="20">
        <f t="shared" si="147"/>
        <v>0</v>
      </c>
      <c r="G428" s="20">
        <f t="shared" si="147"/>
        <v>0</v>
      </c>
      <c r="H428" s="20">
        <f t="shared" si="147"/>
        <v>0</v>
      </c>
      <c r="I428" s="20">
        <f t="shared" si="147"/>
        <v>0</v>
      </c>
      <c r="J428" s="20">
        <f t="shared" si="147"/>
        <v>0</v>
      </c>
      <c r="K428" s="20">
        <f t="shared" si="147"/>
        <v>0</v>
      </c>
      <c r="L428" s="20">
        <f t="shared" si="147"/>
        <v>0</v>
      </c>
      <c r="M428" s="20">
        <f t="shared" si="147"/>
        <v>0</v>
      </c>
      <c r="N428" s="20">
        <f t="shared" si="147"/>
        <v>0</v>
      </c>
      <c r="O428" s="19"/>
    </row>
    <row r="429" spans="1:15" hidden="1" x14ac:dyDescent="0.2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5.5" hidden="1" x14ac:dyDescent="0.2">
      <c r="A432" s="22" t="s">
        <v>131</v>
      </c>
      <c r="B432" s="21" t="s">
        <v>130</v>
      </c>
      <c r="C432" s="20">
        <f t="shared" ref="C432:N432" si="148">C433+C434+C435</f>
        <v>0</v>
      </c>
      <c r="D432" s="20">
        <f t="shared" si="148"/>
        <v>0</v>
      </c>
      <c r="E432" s="20">
        <f t="shared" si="148"/>
        <v>0</v>
      </c>
      <c r="F432" s="20">
        <f t="shared" si="148"/>
        <v>0</v>
      </c>
      <c r="G432" s="20">
        <f t="shared" si="148"/>
        <v>0</v>
      </c>
      <c r="H432" s="20">
        <f t="shared" si="148"/>
        <v>0</v>
      </c>
      <c r="I432" s="20">
        <f t="shared" si="148"/>
        <v>0</v>
      </c>
      <c r="J432" s="20">
        <f t="shared" si="148"/>
        <v>0</v>
      </c>
      <c r="K432" s="20">
        <f t="shared" si="148"/>
        <v>0</v>
      </c>
      <c r="L432" s="20">
        <f t="shared" si="148"/>
        <v>0</v>
      </c>
      <c r="M432" s="20">
        <f t="shared" si="148"/>
        <v>0</v>
      </c>
      <c r="N432" s="20">
        <f t="shared" si="148"/>
        <v>0</v>
      </c>
      <c r="O432" s="19"/>
    </row>
    <row r="433" spans="1:15" hidden="1" x14ac:dyDescent="0.2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5.5" hidden="1" x14ac:dyDescent="0.2">
      <c r="A436" s="27" t="s">
        <v>126</v>
      </c>
      <c r="B436" s="26" t="s">
        <v>125</v>
      </c>
      <c r="C436" s="24">
        <f t="shared" ref="C436:N436" si="149">C437+C438+C439</f>
        <v>0</v>
      </c>
      <c r="D436" s="24">
        <f t="shared" si="149"/>
        <v>0</v>
      </c>
      <c r="E436" s="24">
        <f t="shared" si="149"/>
        <v>0</v>
      </c>
      <c r="F436" s="24">
        <f t="shared" si="149"/>
        <v>0</v>
      </c>
      <c r="G436" s="24">
        <f t="shared" si="149"/>
        <v>0</v>
      </c>
      <c r="H436" s="24">
        <f t="shared" si="149"/>
        <v>0</v>
      </c>
      <c r="I436" s="24">
        <f t="shared" si="149"/>
        <v>0</v>
      </c>
      <c r="J436" s="24">
        <f t="shared" si="149"/>
        <v>0</v>
      </c>
      <c r="K436" s="24">
        <f t="shared" si="149"/>
        <v>0</v>
      </c>
      <c r="L436" s="24">
        <f t="shared" si="149"/>
        <v>0</v>
      </c>
      <c r="M436" s="24">
        <f t="shared" si="149"/>
        <v>0</v>
      </c>
      <c r="N436" s="24">
        <f t="shared" si="149"/>
        <v>0</v>
      </c>
      <c r="O436" s="45"/>
    </row>
    <row r="437" spans="1:15" hidden="1" x14ac:dyDescent="0.2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idden="1" x14ac:dyDescent="0.2">
      <c r="A440" s="22" t="s">
        <v>121</v>
      </c>
      <c r="B440" s="21" t="s">
        <v>120</v>
      </c>
      <c r="C440" s="20">
        <f t="shared" ref="C440:N440" si="150">C441+C442+C443</f>
        <v>0</v>
      </c>
      <c r="D440" s="20">
        <f t="shared" si="150"/>
        <v>0</v>
      </c>
      <c r="E440" s="20">
        <f t="shared" si="150"/>
        <v>0</v>
      </c>
      <c r="F440" s="20">
        <f t="shared" si="150"/>
        <v>0</v>
      </c>
      <c r="G440" s="20">
        <f t="shared" si="150"/>
        <v>0</v>
      </c>
      <c r="H440" s="20">
        <f t="shared" si="150"/>
        <v>0</v>
      </c>
      <c r="I440" s="20">
        <f t="shared" si="150"/>
        <v>0</v>
      </c>
      <c r="J440" s="20">
        <f t="shared" si="150"/>
        <v>0</v>
      </c>
      <c r="K440" s="20">
        <f t="shared" si="150"/>
        <v>0</v>
      </c>
      <c r="L440" s="20">
        <f t="shared" si="150"/>
        <v>0</v>
      </c>
      <c r="M440" s="20">
        <f t="shared" si="150"/>
        <v>0</v>
      </c>
      <c r="N440" s="20">
        <f t="shared" si="150"/>
        <v>0</v>
      </c>
      <c r="O440" s="19"/>
    </row>
    <row r="441" spans="1:15" hidden="1" x14ac:dyDescent="0.2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5.5" hidden="1" x14ac:dyDescent="0.2">
      <c r="A444" s="22" t="s">
        <v>116</v>
      </c>
      <c r="B444" s="21" t="s">
        <v>115</v>
      </c>
      <c r="C444" s="20">
        <f t="shared" ref="C444:N444" si="151">C445+C446+C447</f>
        <v>0</v>
      </c>
      <c r="D444" s="20">
        <f t="shared" si="151"/>
        <v>0</v>
      </c>
      <c r="E444" s="20">
        <f t="shared" si="151"/>
        <v>0</v>
      </c>
      <c r="F444" s="20">
        <f t="shared" si="151"/>
        <v>0</v>
      </c>
      <c r="G444" s="20">
        <f t="shared" si="151"/>
        <v>0</v>
      </c>
      <c r="H444" s="20">
        <f t="shared" si="151"/>
        <v>0</v>
      </c>
      <c r="I444" s="20">
        <f t="shared" si="151"/>
        <v>0</v>
      </c>
      <c r="J444" s="20">
        <f t="shared" si="151"/>
        <v>0</v>
      </c>
      <c r="K444" s="20">
        <f t="shared" si="151"/>
        <v>0</v>
      </c>
      <c r="L444" s="20">
        <f t="shared" si="151"/>
        <v>0</v>
      </c>
      <c r="M444" s="20">
        <f t="shared" si="151"/>
        <v>0</v>
      </c>
      <c r="N444" s="20">
        <f t="shared" si="151"/>
        <v>0</v>
      </c>
      <c r="O444" s="19"/>
    </row>
    <row r="445" spans="1:15" hidden="1" x14ac:dyDescent="0.2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idden="1" x14ac:dyDescent="0.2">
      <c r="A448" s="22" t="s">
        <v>111</v>
      </c>
      <c r="B448" s="21" t="s">
        <v>110</v>
      </c>
      <c r="C448" s="20">
        <f t="shared" ref="C448:N448" si="152">C449+C450+C451</f>
        <v>0</v>
      </c>
      <c r="D448" s="20">
        <f t="shared" si="152"/>
        <v>0</v>
      </c>
      <c r="E448" s="20">
        <f t="shared" si="152"/>
        <v>0</v>
      </c>
      <c r="F448" s="20">
        <f t="shared" si="152"/>
        <v>0</v>
      </c>
      <c r="G448" s="20">
        <f t="shared" si="152"/>
        <v>0</v>
      </c>
      <c r="H448" s="20">
        <f t="shared" si="152"/>
        <v>0</v>
      </c>
      <c r="I448" s="20">
        <f t="shared" si="152"/>
        <v>0</v>
      </c>
      <c r="J448" s="20">
        <f t="shared" si="152"/>
        <v>0</v>
      </c>
      <c r="K448" s="20">
        <f t="shared" si="152"/>
        <v>0</v>
      </c>
      <c r="L448" s="20">
        <f t="shared" si="152"/>
        <v>0</v>
      </c>
      <c r="M448" s="20">
        <f t="shared" si="152"/>
        <v>0</v>
      </c>
      <c r="N448" s="20">
        <f t="shared" si="152"/>
        <v>0</v>
      </c>
      <c r="O448" s="19"/>
    </row>
    <row r="449" spans="1:21" hidden="1" x14ac:dyDescent="0.2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1" hidden="1" x14ac:dyDescent="0.2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1" hidden="1" x14ac:dyDescent="0.2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1" s="18" customFormat="1" hidden="1" x14ac:dyDescent="0.2">
      <c r="A452" s="22" t="s">
        <v>106</v>
      </c>
      <c r="B452" s="21" t="s">
        <v>105</v>
      </c>
      <c r="C452" s="20">
        <f t="shared" ref="C452:N452" si="153">C453+C454+C455</f>
        <v>0</v>
      </c>
      <c r="D452" s="20">
        <f t="shared" si="153"/>
        <v>0</v>
      </c>
      <c r="E452" s="20">
        <f t="shared" si="153"/>
        <v>0</v>
      </c>
      <c r="F452" s="20">
        <f t="shared" si="153"/>
        <v>0</v>
      </c>
      <c r="G452" s="20">
        <f t="shared" si="153"/>
        <v>0</v>
      </c>
      <c r="H452" s="20">
        <f t="shared" si="153"/>
        <v>0</v>
      </c>
      <c r="I452" s="20">
        <f t="shared" si="153"/>
        <v>0</v>
      </c>
      <c r="J452" s="20">
        <f t="shared" si="153"/>
        <v>0</v>
      </c>
      <c r="K452" s="20">
        <f t="shared" si="153"/>
        <v>0</v>
      </c>
      <c r="L452" s="20">
        <f t="shared" si="153"/>
        <v>0</v>
      </c>
      <c r="M452" s="20">
        <f t="shared" si="153"/>
        <v>0</v>
      </c>
      <c r="N452" s="20">
        <f t="shared" si="153"/>
        <v>0</v>
      </c>
      <c r="O452" s="19"/>
    </row>
    <row r="453" spans="1:21" hidden="1" x14ac:dyDescent="0.2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1" hidden="1" x14ac:dyDescent="0.2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1" hidden="1" x14ac:dyDescent="0.2">
      <c r="A455" s="17" t="s">
        <v>100</v>
      </c>
      <c r="B455" s="16" t="s">
        <v>99</v>
      </c>
      <c r="C455" s="15"/>
      <c r="D455" s="15"/>
      <c r="E455" s="15">
        <f>C455+D455</f>
        <v>0</v>
      </c>
      <c r="F455" s="15">
        <f>G455+H455+I455+J455</f>
        <v>0</v>
      </c>
      <c r="G455" s="15"/>
      <c r="H455" s="15"/>
      <c r="I455" s="15"/>
      <c r="J455" s="15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1" s="39" customFormat="1" ht="13.5" customHeight="1" x14ac:dyDescent="0.2">
      <c r="A456" s="254" t="s">
        <v>98</v>
      </c>
      <c r="B456" s="255" t="s">
        <v>97</v>
      </c>
      <c r="C456" s="256">
        <f t="shared" ref="C456:N456" si="154">C457+C458+C459+C460+C461+C462+C463+C464+C465+C466+C467+C468+C469+C470</f>
        <v>128</v>
      </c>
      <c r="D456" s="256">
        <f t="shared" si="154"/>
        <v>0</v>
      </c>
      <c r="E456" s="256">
        <f t="shared" si="154"/>
        <v>128</v>
      </c>
      <c r="F456" s="256">
        <f t="shared" si="154"/>
        <v>128</v>
      </c>
      <c r="G456" s="256">
        <f t="shared" si="154"/>
        <v>32</v>
      </c>
      <c r="H456" s="256">
        <f t="shared" si="154"/>
        <v>32</v>
      </c>
      <c r="I456" s="256">
        <f t="shared" si="154"/>
        <v>32</v>
      </c>
      <c r="J456" s="256">
        <f t="shared" si="154"/>
        <v>32</v>
      </c>
      <c r="K456" s="25">
        <f t="shared" si="154"/>
        <v>0</v>
      </c>
      <c r="L456" s="35">
        <f t="shared" si="154"/>
        <v>130</v>
      </c>
      <c r="M456" s="35">
        <f t="shared" si="154"/>
        <v>135</v>
      </c>
      <c r="N456" s="35">
        <f t="shared" si="154"/>
        <v>140</v>
      </c>
      <c r="O456" s="40"/>
      <c r="P456" s="417"/>
      <c r="Q456" s="245"/>
      <c r="R456" s="237"/>
      <c r="S456" s="237"/>
      <c r="T456" s="237"/>
      <c r="U456" s="503">
        <f>G456+H456</f>
        <v>64</v>
      </c>
    </row>
    <row r="457" spans="1:21" s="18" customFormat="1" hidden="1" x14ac:dyDescent="0.2">
      <c r="A457" s="34" t="s">
        <v>96</v>
      </c>
      <c r="B457" s="43" t="s">
        <v>95</v>
      </c>
      <c r="C457" s="24"/>
      <c r="D457" s="24"/>
      <c r="E457" s="42">
        <f t="shared" ref="E457:E473" si="155">C457+D457</f>
        <v>0</v>
      </c>
      <c r="F457" s="42">
        <f t="shared" ref="F457:F470" si="156">G457+H457+I457+J457</f>
        <v>0</v>
      </c>
      <c r="G457" s="42"/>
      <c r="H457" s="42"/>
      <c r="I457" s="42"/>
      <c r="J457" s="42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1" s="18" customFormat="1" hidden="1" x14ac:dyDescent="0.2">
      <c r="A458" s="22" t="s">
        <v>94</v>
      </c>
      <c r="B458" s="21" t="s">
        <v>93</v>
      </c>
      <c r="C458" s="20"/>
      <c r="D458" s="20"/>
      <c r="E458" s="20">
        <f t="shared" si="155"/>
        <v>0</v>
      </c>
      <c r="F458" s="20">
        <f t="shared" si="156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1" s="18" customFormat="1" hidden="1" x14ac:dyDescent="0.2">
      <c r="A459" s="22" t="s">
        <v>92</v>
      </c>
      <c r="B459" s="21" t="s">
        <v>91</v>
      </c>
      <c r="C459" s="20"/>
      <c r="D459" s="20"/>
      <c r="E459" s="20">
        <f t="shared" si="155"/>
        <v>0</v>
      </c>
      <c r="F459" s="20">
        <f t="shared" si="156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1" s="18" customFormat="1" ht="25.5" hidden="1" x14ac:dyDescent="0.2">
      <c r="A460" s="22" t="s">
        <v>90</v>
      </c>
      <c r="B460" s="21" t="s">
        <v>89</v>
      </c>
      <c r="C460" s="20"/>
      <c r="D460" s="20"/>
      <c r="E460" s="20">
        <f t="shared" si="155"/>
        <v>0</v>
      </c>
      <c r="F460" s="20">
        <f t="shared" si="156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1" s="18" customFormat="1" hidden="1" x14ac:dyDescent="0.2">
      <c r="A461" s="22" t="s">
        <v>88</v>
      </c>
      <c r="B461" s="21" t="s">
        <v>87</v>
      </c>
      <c r="C461" s="20"/>
      <c r="D461" s="20"/>
      <c r="E461" s="20">
        <f t="shared" si="155"/>
        <v>0</v>
      </c>
      <c r="F461" s="20">
        <f t="shared" si="156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1" s="18" customFormat="1" hidden="1" x14ac:dyDescent="0.2">
      <c r="A462" s="22" t="s">
        <v>86</v>
      </c>
      <c r="B462" s="21" t="s">
        <v>85</v>
      </c>
      <c r="C462" s="20"/>
      <c r="D462" s="20"/>
      <c r="E462" s="20">
        <f t="shared" si="155"/>
        <v>0</v>
      </c>
      <c r="F462" s="20">
        <f t="shared" si="156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1" s="18" customFormat="1" hidden="1" x14ac:dyDescent="0.2">
      <c r="A463" s="22" t="s">
        <v>84</v>
      </c>
      <c r="B463" s="21" t="s">
        <v>83</v>
      </c>
      <c r="C463" s="20"/>
      <c r="D463" s="20"/>
      <c r="E463" s="20">
        <f t="shared" si="155"/>
        <v>0</v>
      </c>
      <c r="F463" s="20">
        <f t="shared" si="156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1" s="18" customFormat="1" ht="25.5" hidden="1" x14ac:dyDescent="0.2">
      <c r="A464" s="22" t="s">
        <v>82</v>
      </c>
      <c r="B464" s="21" t="s">
        <v>81</v>
      </c>
      <c r="C464" s="20"/>
      <c r="D464" s="20"/>
      <c r="E464" s="20">
        <f t="shared" si="155"/>
        <v>0</v>
      </c>
      <c r="F464" s="20">
        <f t="shared" si="156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1" s="18" customFormat="1" hidden="1" x14ac:dyDescent="0.2">
      <c r="A465" s="22" t="s">
        <v>80</v>
      </c>
      <c r="B465" s="21" t="s">
        <v>79</v>
      </c>
      <c r="C465" s="20"/>
      <c r="D465" s="20"/>
      <c r="E465" s="20">
        <f t="shared" si="155"/>
        <v>0</v>
      </c>
      <c r="F465" s="20">
        <f t="shared" si="156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1" s="18" customFormat="1" ht="25.5" hidden="1" x14ac:dyDescent="0.2">
      <c r="A466" s="22" t="s">
        <v>78</v>
      </c>
      <c r="B466" s="21" t="s">
        <v>77</v>
      </c>
      <c r="C466" s="20"/>
      <c r="D466" s="20"/>
      <c r="E466" s="20">
        <f t="shared" si="155"/>
        <v>0</v>
      </c>
      <c r="F466" s="20">
        <f t="shared" si="156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1" s="18" customFormat="1" hidden="1" x14ac:dyDescent="0.2">
      <c r="A467" s="22" t="s">
        <v>76</v>
      </c>
      <c r="B467" s="21" t="s">
        <v>75</v>
      </c>
      <c r="C467" s="20"/>
      <c r="D467" s="20"/>
      <c r="E467" s="20">
        <f t="shared" si="155"/>
        <v>0</v>
      </c>
      <c r="F467" s="20">
        <f t="shared" si="156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1" s="18" customFormat="1" hidden="1" x14ac:dyDescent="0.2">
      <c r="A468" s="22" t="s">
        <v>74</v>
      </c>
      <c r="B468" s="21" t="s">
        <v>73</v>
      </c>
      <c r="C468" s="20"/>
      <c r="D468" s="20"/>
      <c r="E468" s="20">
        <f t="shared" si="155"/>
        <v>0</v>
      </c>
      <c r="F468" s="20">
        <f t="shared" si="156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1" s="18" customFormat="1" hidden="1" x14ac:dyDescent="0.2">
      <c r="A469" s="22" t="s">
        <v>72</v>
      </c>
      <c r="B469" s="21" t="s">
        <v>71</v>
      </c>
      <c r="C469" s="20"/>
      <c r="D469" s="20"/>
      <c r="E469" s="20">
        <f t="shared" si="155"/>
        <v>0</v>
      </c>
      <c r="F469" s="20">
        <f t="shared" si="156"/>
        <v>0</v>
      </c>
      <c r="G469" s="20"/>
      <c r="H469" s="20"/>
      <c r="I469" s="20"/>
      <c r="J469" s="20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1" s="18" customFormat="1" x14ac:dyDescent="0.2">
      <c r="A470" s="139" t="s">
        <v>70</v>
      </c>
      <c r="B470" s="140" t="s">
        <v>69</v>
      </c>
      <c r="C470" s="141">
        <v>128</v>
      </c>
      <c r="D470" s="141">
        <v>0</v>
      </c>
      <c r="E470" s="141">
        <f t="shared" si="155"/>
        <v>128</v>
      </c>
      <c r="F470" s="141">
        <f t="shared" si="156"/>
        <v>128</v>
      </c>
      <c r="G470" s="141">
        <v>32</v>
      </c>
      <c r="H470" s="141">
        <v>32</v>
      </c>
      <c r="I470" s="141">
        <v>32</v>
      </c>
      <c r="J470" s="141">
        <v>32</v>
      </c>
      <c r="K470" s="2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  <c r="U470" s="501">
        <f>G470+H470</f>
        <v>64</v>
      </c>
    </row>
    <row r="471" spans="1:21" s="18" customFormat="1" ht="27" customHeight="1" x14ac:dyDescent="0.25">
      <c r="A471" s="438" t="s">
        <v>998</v>
      </c>
      <c r="B471" s="448">
        <v>60</v>
      </c>
      <c r="C471" s="439">
        <f>C472+C473</f>
        <v>1439.08</v>
      </c>
      <c r="D471" s="439">
        <f>D472+D473</f>
        <v>0</v>
      </c>
      <c r="E471" s="439">
        <f t="shared" si="155"/>
        <v>1439.08</v>
      </c>
      <c r="F471" s="439">
        <f>G471+H471+I471+J471</f>
        <v>1439.08</v>
      </c>
      <c r="G471" s="439">
        <f>G472+G473</f>
        <v>0</v>
      </c>
      <c r="H471" s="439">
        <f t="shared" ref="H471:J471" si="157">H472+H473</f>
        <v>1439.08</v>
      </c>
      <c r="I471" s="439">
        <f t="shared" si="157"/>
        <v>0</v>
      </c>
      <c r="J471" s="439">
        <f t="shared" si="157"/>
        <v>0</v>
      </c>
      <c r="K471" s="20"/>
      <c r="L471" s="42"/>
      <c r="M471" s="42"/>
      <c r="N471" s="42"/>
      <c r="O471" s="19"/>
      <c r="P471" s="417"/>
      <c r="Q471" s="244"/>
      <c r="R471" s="238"/>
      <c r="S471" s="238"/>
      <c r="T471" s="238"/>
      <c r="U471" s="501">
        <f t="shared" ref="U471:U478" si="158">G471+H471</f>
        <v>1439.08</v>
      </c>
    </row>
    <row r="472" spans="1:21" s="18" customFormat="1" ht="15" x14ac:dyDescent="0.25">
      <c r="A472" s="441" t="s">
        <v>994</v>
      </c>
      <c r="B472" s="448" t="s">
        <v>1000</v>
      </c>
      <c r="C472" s="439">
        <v>1209.31</v>
      </c>
      <c r="D472" s="439"/>
      <c r="E472" s="439">
        <f t="shared" si="155"/>
        <v>1209.31</v>
      </c>
      <c r="F472" s="439">
        <f t="shared" ref="F472:F473" si="159">G472+H472+I472+J472</f>
        <v>1209.31</v>
      </c>
      <c r="G472" s="439">
        <v>0</v>
      </c>
      <c r="H472" s="439">
        <v>1209.31</v>
      </c>
      <c r="I472" s="439">
        <v>0</v>
      </c>
      <c r="J472" s="439">
        <v>0</v>
      </c>
      <c r="K472" s="20"/>
      <c r="L472" s="42"/>
      <c r="M472" s="42"/>
      <c r="N472" s="42"/>
      <c r="O472" s="19"/>
      <c r="P472" s="417"/>
      <c r="Q472" s="244"/>
      <c r="R472" s="238"/>
      <c r="S472" s="238"/>
      <c r="T472" s="238"/>
      <c r="U472" s="504">
        <f t="shared" si="158"/>
        <v>1209.31</v>
      </c>
    </row>
    <row r="473" spans="1:21" s="18" customFormat="1" ht="15" x14ac:dyDescent="0.25">
      <c r="A473" s="441" t="s">
        <v>996</v>
      </c>
      <c r="B473" s="448" t="s">
        <v>1001</v>
      </c>
      <c r="C473" s="439">
        <v>229.77</v>
      </c>
      <c r="D473" s="439"/>
      <c r="E473" s="439">
        <f t="shared" si="155"/>
        <v>229.77</v>
      </c>
      <c r="F473" s="439">
        <f t="shared" si="159"/>
        <v>229.77</v>
      </c>
      <c r="G473" s="439">
        <v>0</v>
      </c>
      <c r="H473" s="439">
        <v>229.77</v>
      </c>
      <c r="I473" s="439">
        <v>0</v>
      </c>
      <c r="J473" s="439">
        <v>0</v>
      </c>
      <c r="K473" s="20"/>
      <c r="L473" s="42"/>
      <c r="M473" s="42"/>
      <c r="N473" s="42"/>
      <c r="O473" s="19"/>
      <c r="P473" s="417"/>
      <c r="Q473" s="244"/>
      <c r="R473" s="238"/>
      <c r="S473" s="238"/>
      <c r="T473" s="238"/>
      <c r="U473" s="504">
        <f t="shared" si="158"/>
        <v>229.77</v>
      </c>
    </row>
    <row r="474" spans="1:21" s="39" customFormat="1" x14ac:dyDescent="0.2">
      <c r="A474" s="254" t="s">
        <v>68</v>
      </c>
      <c r="B474" s="255" t="s">
        <v>67</v>
      </c>
      <c r="C474" s="256">
        <f t="shared" ref="C474:N474" si="160">C475+C482+C485</f>
        <v>0</v>
      </c>
      <c r="D474" s="256">
        <f t="shared" si="160"/>
        <v>10</v>
      </c>
      <c r="E474" s="256">
        <f t="shared" si="160"/>
        <v>10</v>
      </c>
      <c r="F474" s="256">
        <f t="shared" si="160"/>
        <v>10</v>
      </c>
      <c r="G474" s="256">
        <f t="shared" si="160"/>
        <v>0</v>
      </c>
      <c r="H474" s="256">
        <f t="shared" si="160"/>
        <v>10</v>
      </c>
      <c r="I474" s="256">
        <f t="shared" si="160"/>
        <v>0</v>
      </c>
      <c r="J474" s="256">
        <f t="shared" si="160"/>
        <v>0</v>
      </c>
      <c r="K474" s="25">
        <f t="shared" si="160"/>
        <v>0</v>
      </c>
      <c r="L474" s="35">
        <f t="shared" si="160"/>
        <v>0</v>
      </c>
      <c r="M474" s="35">
        <f t="shared" si="160"/>
        <v>0</v>
      </c>
      <c r="N474" s="35">
        <f t="shared" si="160"/>
        <v>0</v>
      </c>
      <c r="O474" s="40"/>
      <c r="P474" s="417"/>
      <c r="Q474" s="245"/>
      <c r="R474" s="237"/>
      <c r="S474" s="237"/>
      <c r="T474" s="237"/>
      <c r="U474" s="501">
        <f t="shared" si="158"/>
        <v>10</v>
      </c>
    </row>
    <row r="475" spans="1:21" s="8" customFormat="1" x14ac:dyDescent="0.2">
      <c r="A475" s="254" t="s">
        <v>66</v>
      </c>
      <c r="B475" s="255" t="s">
        <v>65</v>
      </c>
      <c r="C475" s="256">
        <f t="shared" ref="C475:N475" si="161">C476+C481</f>
        <v>0</v>
      </c>
      <c r="D475" s="256">
        <f t="shared" si="161"/>
        <v>10</v>
      </c>
      <c r="E475" s="256">
        <f t="shared" si="161"/>
        <v>10</v>
      </c>
      <c r="F475" s="256">
        <f t="shared" si="161"/>
        <v>10</v>
      </c>
      <c r="G475" s="256">
        <f t="shared" si="161"/>
        <v>0</v>
      </c>
      <c r="H475" s="256">
        <f t="shared" si="161"/>
        <v>10</v>
      </c>
      <c r="I475" s="256">
        <f t="shared" si="161"/>
        <v>0</v>
      </c>
      <c r="J475" s="256">
        <f t="shared" si="161"/>
        <v>0</v>
      </c>
      <c r="K475" s="11">
        <f t="shared" si="161"/>
        <v>0</v>
      </c>
      <c r="L475" s="11">
        <f t="shared" si="161"/>
        <v>0</v>
      </c>
      <c r="M475" s="11">
        <f t="shared" si="161"/>
        <v>0</v>
      </c>
      <c r="N475" s="11">
        <f t="shared" si="161"/>
        <v>0</v>
      </c>
      <c r="O475" s="10"/>
      <c r="P475" s="417"/>
      <c r="Q475" s="244"/>
      <c r="R475" s="237"/>
      <c r="S475" s="237"/>
      <c r="T475" s="237"/>
      <c r="U475" s="501">
        <f t="shared" si="158"/>
        <v>10</v>
      </c>
    </row>
    <row r="476" spans="1:21" s="18" customFormat="1" x14ac:dyDescent="0.2">
      <c r="A476" s="139" t="s">
        <v>64</v>
      </c>
      <c r="B476" s="140" t="s">
        <v>63</v>
      </c>
      <c r="C476" s="141">
        <f t="shared" ref="C476:N476" si="162">C477+C478+C479+C480</f>
        <v>0</v>
      </c>
      <c r="D476" s="141">
        <f t="shared" si="162"/>
        <v>10</v>
      </c>
      <c r="E476" s="141">
        <f t="shared" si="162"/>
        <v>10</v>
      </c>
      <c r="F476" s="141">
        <f t="shared" si="162"/>
        <v>10</v>
      </c>
      <c r="G476" s="141">
        <f t="shared" si="162"/>
        <v>0</v>
      </c>
      <c r="H476" s="141">
        <f t="shared" si="162"/>
        <v>10</v>
      </c>
      <c r="I476" s="141">
        <f t="shared" si="162"/>
        <v>0</v>
      </c>
      <c r="J476" s="141">
        <f t="shared" si="162"/>
        <v>0</v>
      </c>
      <c r="K476" s="20">
        <f t="shared" si="162"/>
        <v>0</v>
      </c>
      <c r="L476" s="20">
        <f t="shared" si="162"/>
        <v>0</v>
      </c>
      <c r="M476" s="20">
        <f t="shared" si="162"/>
        <v>0</v>
      </c>
      <c r="N476" s="20">
        <f t="shared" si="162"/>
        <v>0</v>
      </c>
      <c r="O476" s="19"/>
      <c r="P476" s="417"/>
      <c r="Q476" s="244"/>
      <c r="R476" s="238"/>
      <c r="S476" s="238"/>
      <c r="T476" s="238"/>
      <c r="U476" s="501">
        <f t="shared" si="158"/>
        <v>10</v>
      </c>
    </row>
    <row r="477" spans="1:21" hidden="1" x14ac:dyDescent="0.2">
      <c r="A477" s="17" t="s">
        <v>62</v>
      </c>
      <c r="B477" s="16" t="s">
        <v>61</v>
      </c>
      <c r="C477" s="15"/>
      <c r="D477" s="15"/>
      <c r="E477" s="15">
        <f>C477+D477</f>
        <v>0</v>
      </c>
      <c r="F477" s="15">
        <f>G477+H477+I477+J477</f>
        <v>0</v>
      </c>
      <c r="G477" s="15"/>
      <c r="H477" s="15"/>
      <c r="I477" s="15"/>
      <c r="J477" s="15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1" s="31" customFormat="1" x14ac:dyDescent="0.2">
      <c r="A478" s="467" t="s">
        <v>60</v>
      </c>
      <c r="B478" s="468" t="s">
        <v>59</v>
      </c>
      <c r="C478" s="469">
        <v>0</v>
      </c>
      <c r="D478" s="470">
        <v>10</v>
      </c>
      <c r="E478" s="469">
        <f>C478+D478</f>
        <v>10</v>
      </c>
      <c r="F478" s="469">
        <f>G478+H478+I478+J478</f>
        <v>10</v>
      </c>
      <c r="G478" s="469">
        <v>0</v>
      </c>
      <c r="H478" s="470">
        <v>10</v>
      </c>
      <c r="I478" s="469">
        <v>0</v>
      </c>
      <c r="J478" s="469"/>
      <c r="K478" s="13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  <c r="U478" s="504">
        <f t="shared" si="158"/>
        <v>10</v>
      </c>
    </row>
    <row r="479" spans="1:21" hidden="1" x14ac:dyDescent="0.2">
      <c r="A479" s="30" t="s">
        <v>58</v>
      </c>
      <c r="B479" s="29" t="s">
        <v>57</v>
      </c>
      <c r="C479" s="28"/>
      <c r="D479" s="28"/>
      <c r="E479" s="28">
        <f>C479+D479</f>
        <v>0</v>
      </c>
      <c r="F479" s="28">
        <f>G479+H479+I479+J479</f>
        <v>0</v>
      </c>
      <c r="G479" s="28"/>
      <c r="H479" s="28"/>
      <c r="I479" s="28"/>
      <c r="J479" s="28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1" hidden="1" x14ac:dyDescent="0.2">
      <c r="A480" s="30" t="s">
        <v>56</v>
      </c>
      <c r="B480" s="29" t="s">
        <v>55</v>
      </c>
      <c r="C480" s="28"/>
      <c r="D480" s="28"/>
      <c r="E480" s="28">
        <f>C480+D480</f>
        <v>0</v>
      </c>
      <c r="F480" s="28">
        <f>G480+H480+I480+J480</f>
        <v>0</v>
      </c>
      <c r="G480" s="28"/>
      <c r="H480" s="28"/>
      <c r="I480" s="28"/>
      <c r="J480" s="28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1" s="18" customFormat="1" ht="15.75" customHeight="1" x14ac:dyDescent="0.2">
      <c r="A481" s="139" t="s">
        <v>54</v>
      </c>
      <c r="B481" s="140" t="s">
        <v>53</v>
      </c>
      <c r="C481" s="141">
        <v>0</v>
      </c>
      <c r="D481" s="141">
        <v>0</v>
      </c>
      <c r="E481" s="256">
        <f>C481+D481</f>
        <v>0</v>
      </c>
      <c r="F481" s="256">
        <f>G481+H481+I481+J481</f>
        <v>0</v>
      </c>
      <c r="G481" s="141"/>
      <c r="H481" s="141"/>
      <c r="I481" s="141"/>
      <c r="J481" s="141"/>
      <c r="K481" s="2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  <c r="U481" s="406"/>
    </row>
    <row r="482" spans="1:21" s="8" customFormat="1" ht="2.25" hidden="1" customHeight="1" x14ac:dyDescent="0.2">
      <c r="A482" s="14" t="s">
        <v>52</v>
      </c>
      <c r="B482" s="13" t="s">
        <v>51</v>
      </c>
      <c r="C482" s="11">
        <f t="shared" ref="C482:N483" si="163">C483</f>
        <v>0</v>
      </c>
      <c r="D482" s="11">
        <f t="shared" si="163"/>
        <v>0</v>
      </c>
      <c r="E482" s="11">
        <f t="shared" si="163"/>
        <v>0</v>
      </c>
      <c r="F482" s="11">
        <f t="shared" si="163"/>
        <v>0</v>
      </c>
      <c r="G482" s="11">
        <f t="shared" si="163"/>
        <v>0</v>
      </c>
      <c r="H482" s="11">
        <f t="shared" si="163"/>
        <v>0</v>
      </c>
      <c r="I482" s="11">
        <f t="shared" si="163"/>
        <v>0</v>
      </c>
      <c r="J482" s="11">
        <f t="shared" si="163"/>
        <v>0</v>
      </c>
      <c r="K482" s="11">
        <f t="shared" si="163"/>
        <v>0</v>
      </c>
      <c r="L482" s="11">
        <f t="shared" si="163"/>
        <v>0</v>
      </c>
      <c r="M482" s="11">
        <f t="shared" si="163"/>
        <v>0</v>
      </c>
      <c r="N482" s="11">
        <f t="shared" si="163"/>
        <v>0</v>
      </c>
      <c r="O482" s="10"/>
    </row>
    <row r="483" spans="1:21" s="18" customFormat="1" ht="12.75" hidden="1" customHeight="1" x14ac:dyDescent="0.2">
      <c r="A483" s="22" t="s">
        <v>50</v>
      </c>
      <c r="B483" s="21" t="s">
        <v>49</v>
      </c>
      <c r="C483" s="20">
        <f t="shared" si="163"/>
        <v>0</v>
      </c>
      <c r="D483" s="20">
        <f t="shared" si="163"/>
        <v>0</v>
      </c>
      <c r="E483" s="20">
        <f t="shared" si="163"/>
        <v>0</v>
      </c>
      <c r="F483" s="20">
        <f t="shared" si="163"/>
        <v>0</v>
      </c>
      <c r="G483" s="20">
        <f t="shared" si="163"/>
        <v>0</v>
      </c>
      <c r="H483" s="20">
        <f t="shared" si="163"/>
        <v>0</v>
      </c>
      <c r="I483" s="20">
        <f t="shared" si="163"/>
        <v>0</v>
      </c>
      <c r="J483" s="20">
        <f t="shared" si="163"/>
        <v>0</v>
      </c>
      <c r="K483" s="20">
        <f t="shared" si="163"/>
        <v>0</v>
      </c>
      <c r="L483" s="20">
        <f t="shared" si="163"/>
        <v>0</v>
      </c>
      <c r="M483" s="20">
        <f t="shared" si="163"/>
        <v>0</v>
      </c>
      <c r="N483" s="20">
        <f t="shared" si="163"/>
        <v>0</v>
      </c>
      <c r="O483" s="19"/>
    </row>
    <row r="484" spans="1:21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1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1" s="8" customFormat="1" ht="15" hidden="1" customHeight="1" x14ac:dyDescent="0.2">
      <c r="A486" s="14" t="s">
        <v>44</v>
      </c>
      <c r="B486" s="13" t="s">
        <v>43</v>
      </c>
      <c r="C486" s="11">
        <f t="shared" ref="C486:N486" si="164">C487+C490</f>
        <v>0</v>
      </c>
      <c r="D486" s="11">
        <f t="shared" si="164"/>
        <v>0</v>
      </c>
      <c r="E486" s="11">
        <f t="shared" si="164"/>
        <v>0</v>
      </c>
      <c r="F486" s="11">
        <f t="shared" si="164"/>
        <v>0</v>
      </c>
      <c r="G486" s="11">
        <f t="shared" si="164"/>
        <v>0</v>
      </c>
      <c r="H486" s="11">
        <f t="shared" si="164"/>
        <v>0</v>
      </c>
      <c r="I486" s="11">
        <f t="shared" si="164"/>
        <v>0</v>
      </c>
      <c r="J486" s="11">
        <f t="shared" si="164"/>
        <v>0</v>
      </c>
      <c r="K486" s="11">
        <f t="shared" si="164"/>
        <v>0</v>
      </c>
      <c r="L486" s="11">
        <f t="shared" si="164"/>
        <v>0</v>
      </c>
      <c r="M486" s="11">
        <f t="shared" si="164"/>
        <v>0</v>
      </c>
      <c r="N486" s="11">
        <f t="shared" si="164"/>
        <v>0</v>
      </c>
      <c r="O486" s="10"/>
    </row>
    <row r="487" spans="1:21" s="8" customFormat="1" ht="21.75" hidden="1" customHeight="1" x14ac:dyDescent="0.2">
      <c r="A487" s="14" t="s">
        <v>42</v>
      </c>
      <c r="B487" s="13" t="s">
        <v>41</v>
      </c>
      <c r="C487" s="11">
        <f t="shared" ref="C487:N487" si="165">C488+C489</f>
        <v>0</v>
      </c>
      <c r="D487" s="11">
        <f t="shared" si="165"/>
        <v>0</v>
      </c>
      <c r="E487" s="11">
        <f t="shared" si="165"/>
        <v>0</v>
      </c>
      <c r="F487" s="11">
        <f t="shared" si="165"/>
        <v>0</v>
      </c>
      <c r="G487" s="11">
        <f t="shared" si="165"/>
        <v>0</v>
      </c>
      <c r="H487" s="11">
        <f t="shared" si="165"/>
        <v>0</v>
      </c>
      <c r="I487" s="11">
        <f t="shared" si="165"/>
        <v>0</v>
      </c>
      <c r="J487" s="11">
        <f t="shared" si="165"/>
        <v>0</v>
      </c>
      <c r="K487" s="11">
        <f t="shared" si="165"/>
        <v>0</v>
      </c>
      <c r="L487" s="11">
        <f t="shared" si="165"/>
        <v>0</v>
      </c>
      <c r="M487" s="11">
        <f t="shared" si="165"/>
        <v>0</v>
      </c>
      <c r="N487" s="11">
        <f t="shared" si="165"/>
        <v>0</v>
      </c>
      <c r="O487" s="10"/>
    </row>
    <row r="488" spans="1:21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1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1" s="8" customFormat="1" ht="21.75" hidden="1" customHeight="1" x14ac:dyDescent="0.2">
      <c r="A490" s="23" t="s">
        <v>36</v>
      </c>
      <c r="B490" s="13" t="s">
        <v>35</v>
      </c>
      <c r="C490" s="11">
        <f t="shared" ref="C490:N490" si="166">C491+C496+C500</f>
        <v>0</v>
      </c>
      <c r="D490" s="11">
        <f t="shared" si="166"/>
        <v>0</v>
      </c>
      <c r="E490" s="11">
        <f t="shared" si="166"/>
        <v>0</v>
      </c>
      <c r="F490" s="11">
        <f t="shared" si="166"/>
        <v>0</v>
      </c>
      <c r="G490" s="11">
        <f t="shared" si="166"/>
        <v>0</v>
      </c>
      <c r="H490" s="11">
        <f t="shared" si="166"/>
        <v>0</v>
      </c>
      <c r="I490" s="11">
        <f t="shared" si="166"/>
        <v>0</v>
      </c>
      <c r="J490" s="11">
        <f t="shared" si="166"/>
        <v>0</v>
      </c>
      <c r="K490" s="11">
        <f t="shared" si="166"/>
        <v>0</v>
      </c>
      <c r="L490" s="11">
        <f t="shared" si="166"/>
        <v>0</v>
      </c>
      <c r="M490" s="11">
        <f t="shared" si="166"/>
        <v>0</v>
      </c>
      <c r="N490" s="11">
        <f t="shared" si="166"/>
        <v>0</v>
      </c>
      <c r="O490" s="10"/>
    </row>
    <row r="491" spans="1:21" s="18" customFormat="1" ht="18" hidden="1" customHeight="1" x14ac:dyDescent="0.2">
      <c r="A491" s="22" t="s">
        <v>34</v>
      </c>
      <c r="B491" s="21" t="s">
        <v>33</v>
      </c>
      <c r="C491" s="20">
        <f t="shared" ref="C491:N491" si="167">C492+C493+C494+C495</f>
        <v>0</v>
      </c>
      <c r="D491" s="20">
        <f t="shared" si="167"/>
        <v>0</v>
      </c>
      <c r="E491" s="20">
        <f t="shared" si="167"/>
        <v>0</v>
      </c>
      <c r="F491" s="20">
        <f t="shared" si="167"/>
        <v>0</v>
      </c>
      <c r="G491" s="20">
        <f t="shared" si="167"/>
        <v>0</v>
      </c>
      <c r="H491" s="20">
        <f t="shared" si="167"/>
        <v>0</v>
      </c>
      <c r="I491" s="20">
        <f t="shared" si="167"/>
        <v>0</v>
      </c>
      <c r="J491" s="20">
        <f t="shared" si="167"/>
        <v>0</v>
      </c>
      <c r="K491" s="20">
        <f t="shared" si="167"/>
        <v>0</v>
      </c>
      <c r="L491" s="20">
        <f t="shared" si="167"/>
        <v>0</v>
      </c>
      <c r="M491" s="20">
        <f t="shared" si="167"/>
        <v>0</v>
      </c>
      <c r="N491" s="20">
        <f t="shared" si="167"/>
        <v>0</v>
      </c>
      <c r="O491" s="19"/>
    </row>
    <row r="492" spans="1:21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1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1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1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1" s="18" customFormat="1" ht="16.5" hidden="1" customHeight="1" x14ac:dyDescent="0.2">
      <c r="A496" s="22" t="s">
        <v>24</v>
      </c>
      <c r="B496" s="21" t="s">
        <v>23</v>
      </c>
      <c r="C496" s="20">
        <f t="shared" ref="C496:N496" si="168">C497+C498+C499</f>
        <v>0</v>
      </c>
      <c r="D496" s="20">
        <f t="shared" si="168"/>
        <v>0</v>
      </c>
      <c r="E496" s="20">
        <f t="shared" si="168"/>
        <v>0</v>
      </c>
      <c r="F496" s="20">
        <f t="shared" si="168"/>
        <v>0</v>
      </c>
      <c r="G496" s="20">
        <f t="shared" si="168"/>
        <v>0</v>
      </c>
      <c r="H496" s="20">
        <f t="shared" si="168"/>
        <v>0</v>
      </c>
      <c r="I496" s="20">
        <f t="shared" si="168"/>
        <v>0</v>
      </c>
      <c r="J496" s="20">
        <f t="shared" si="168"/>
        <v>0</v>
      </c>
      <c r="K496" s="20">
        <f t="shared" si="168"/>
        <v>0</v>
      </c>
      <c r="L496" s="20">
        <f t="shared" si="168"/>
        <v>0</v>
      </c>
      <c r="M496" s="20">
        <f t="shared" si="168"/>
        <v>0</v>
      </c>
      <c r="N496" s="20">
        <f t="shared" si="168"/>
        <v>0</v>
      </c>
      <c r="O496" s="19"/>
    </row>
    <row r="497" spans="1:21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1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1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1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1" s="8" customFormat="1" ht="16.5" hidden="1" customHeight="1" x14ac:dyDescent="0.2">
      <c r="A501" s="14" t="s">
        <v>14</v>
      </c>
      <c r="B501" s="13" t="s">
        <v>13</v>
      </c>
      <c r="C501" s="11">
        <f t="shared" ref="C501:N501" si="169">C502</f>
        <v>0</v>
      </c>
      <c r="D501" s="11">
        <f t="shared" si="169"/>
        <v>0</v>
      </c>
      <c r="E501" s="11">
        <f t="shared" si="169"/>
        <v>0</v>
      </c>
      <c r="F501" s="11">
        <f t="shared" si="169"/>
        <v>0</v>
      </c>
      <c r="G501" s="11">
        <f t="shared" si="169"/>
        <v>0</v>
      </c>
      <c r="H501" s="11">
        <f t="shared" si="169"/>
        <v>0</v>
      </c>
      <c r="I501" s="11">
        <f t="shared" si="169"/>
        <v>0</v>
      </c>
      <c r="J501" s="11">
        <f t="shared" si="169"/>
        <v>0</v>
      </c>
      <c r="K501" s="11">
        <f t="shared" si="169"/>
        <v>0</v>
      </c>
      <c r="L501" s="11">
        <f t="shared" si="169"/>
        <v>0</v>
      </c>
      <c r="M501" s="11">
        <f t="shared" si="169"/>
        <v>0</v>
      </c>
      <c r="N501" s="11">
        <f t="shared" si="169"/>
        <v>0</v>
      </c>
      <c r="O501" s="10"/>
    </row>
    <row r="502" spans="1:21" s="18" customFormat="1" ht="10.5" hidden="1" customHeight="1" x14ac:dyDescent="0.2">
      <c r="A502" s="22" t="s">
        <v>12</v>
      </c>
      <c r="B502" s="21" t="s">
        <v>11</v>
      </c>
      <c r="C502" s="20">
        <f t="shared" ref="C502:N502" si="170">C503+C504+C505</f>
        <v>0</v>
      </c>
      <c r="D502" s="20">
        <f t="shared" si="170"/>
        <v>0</v>
      </c>
      <c r="E502" s="20">
        <f t="shared" si="170"/>
        <v>0</v>
      </c>
      <c r="F502" s="20">
        <f t="shared" si="170"/>
        <v>0</v>
      </c>
      <c r="G502" s="20">
        <f t="shared" si="170"/>
        <v>0</v>
      </c>
      <c r="H502" s="20">
        <f t="shared" si="170"/>
        <v>0</v>
      </c>
      <c r="I502" s="20">
        <f t="shared" si="170"/>
        <v>0</v>
      </c>
      <c r="J502" s="20">
        <f t="shared" si="170"/>
        <v>0</v>
      </c>
      <c r="K502" s="20">
        <f t="shared" si="170"/>
        <v>0</v>
      </c>
      <c r="L502" s="20">
        <f t="shared" si="170"/>
        <v>0</v>
      </c>
      <c r="M502" s="20">
        <f t="shared" si="170"/>
        <v>0</v>
      </c>
      <c r="N502" s="20">
        <f t="shared" si="170"/>
        <v>0</v>
      </c>
      <c r="O502" s="19"/>
    </row>
    <row r="503" spans="1:21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1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1" ht="13.5" hidden="1" customHeight="1" x14ac:dyDescent="0.2">
      <c r="A505" s="17" t="s">
        <v>6</v>
      </c>
      <c r="B505" s="16" t="s">
        <v>5</v>
      </c>
      <c r="C505" s="15"/>
      <c r="D505" s="15"/>
      <c r="E505" s="15">
        <f>C505+D505</f>
        <v>0</v>
      </c>
      <c r="F505" s="15">
        <f>G505+H505+I505+J505</f>
        <v>0</v>
      </c>
      <c r="G505" s="15"/>
      <c r="H505" s="15"/>
      <c r="I505" s="15"/>
      <c r="J505" s="15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1" s="8" customFormat="1" x14ac:dyDescent="0.2">
      <c r="A506" s="383" t="s">
        <v>4</v>
      </c>
      <c r="B506" s="384" t="s">
        <v>3</v>
      </c>
      <c r="C506" s="385">
        <f t="shared" ref="C506:N506" si="171">C13-C203</f>
        <v>-482</v>
      </c>
      <c r="D506" s="385">
        <f t="shared" si="171"/>
        <v>0</v>
      </c>
      <c r="E506" s="385">
        <f t="shared" si="171"/>
        <v>-482</v>
      </c>
      <c r="F506" s="385">
        <f t="shared" si="171"/>
        <v>-482</v>
      </c>
      <c r="G506" s="256">
        <f t="shared" si="171"/>
        <v>-128</v>
      </c>
      <c r="H506" s="256">
        <f t="shared" si="171"/>
        <v>-262</v>
      </c>
      <c r="I506" s="256">
        <f t="shared" si="171"/>
        <v>-39</v>
      </c>
      <c r="J506" s="256">
        <f t="shared" si="171"/>
        <v>-53</v>
      </c>
      <c r="K506" s="11">
        <f t="shared" si="171"/>
        <v>-75</v>
      </c>
      <c r="L506" s="11">
        <v>0</v>
      </c>
      <c r="M506" s="11">
        <f t="shared" si="171"/>
        <v>0</v>
      </c>
      <c r="N506" s="11">
        <f t="shared" si="171"/>
        <v>0</v>
      </c>
      <c r="O506" s="10"/>
      <c r="P506" s="417"/>
      <c r="Q506" s="237"/>
      <c r="R506" s="237"/>
      <c r="S506" s="237"/>
      <c r="T506" s="237"/>
      <c r="U506" s="489">
        <f>G506+H506</f>
        <v>-390</v>
      </c>
    </row>
    <row r="507" spans="1:21" x14ac:dyDescent="0.2">
      <c r="A507" s="7" t="s">
        <v>2</v>
      </c>
      <c r="Q507" s="239"/>
      <c r="R507" s="239"/>
      <c r="S507" s="239"/>
    </row>
    <row r="508" spans="1:21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1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1" x14ac:dyDescent="0.2">
      <c r="F510" s="229"/>
      <c r="I510" s="1068"/>
      <c r="J510" s="1068"/>
      <c r="K510" s="1068"/>
      <c r="L510" s="1068"/>
      <c r="M510" s="1068"/>
    </row>
    <row r="511" spans="1:21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79" fitToHeight="0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11"/>
  <sheetViews>
    <sheetView zoomScale="98" zoomScaleNormal="98" workbookViewId="0">
      <pane ySplit="12" topLeftCell="A263" activePane="bottomLeft" state="frozen"/>
      <selection pane="bottomLeft" activeCell="F2" sqref="F2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10.85546875" style="3" hidden="1" customWidth="1"/>
    <col min="4" max="4" width="9.7109375" style="3" hidden="1" customWidth="1"/>
    <col min="5" max="5" width="12.28515625" style="3" hidden="1" customWidth="1"/>
    <col min="6" max="6" width="11.42578125" style="3" customWidth="1"/>
    <col min="7" max="7" width="8.7109375" style="4" customWidth="1"/>
    <col min="8" max="8" width="10.140625" style="3" customWidth="1"/>
    <col min="9" max="9" width="10.42578125" style="3" customWidth="1"/>
    <col min="10" max="10" width="10.7109375" style="3" customWidth="1"/>
    <col min="11" max="11" width="4.42578125" style="3" hidden="1" customWidth="1"/>
    <col min="12" max="12" width="9.7109375" style="3" hidden="1" customWidth="1"/>
    <col min="13" max="13" width="11.42578125" style="3" hidden="1" customWidth="1"/>
    <col min="14" max="14" width="11" style="3" hidden="1" customWidth="1"/>
    <col min="15" max="15" width="0.140625" style="2" hidden="1" customWidth="1"/>
    <col min="16" max="16" width="10.42578125" style="1" hidden="1" customWidth="1"/>
    <col min="17" max="20" width="9.140625" style="1" hidden="1" customWidth="1"/>
    <col min="21" max="16384" width="9.140625" style="1"/>
  </cols>
  <sheetData>
    <row r="1" spans="1:20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20" x14ac:dyDescent="0.2">
      <c r="A2" s="96" t="s">
        <v>1002</v>
      </c>
      <c r="C2" s="1068" t="s">
        <v>856</v>
      </c>
      <c r="D2" s="1068"/>
      <c r="E2" s="1068"/>
      <c r="F2" s="93" t="s">
        <v>856</v>
      </c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20" x14ac:dyDescent="0.2">
      <c r="A3" s="96"/>
      <c r="D3" s="257"/>
      <c r="G3" s="435"/>
      <c r="H3" s="1068" t="s">
        <v>855</v>
      </c>
      <c r="I3" s="1068"/>
      <c r="J3" s="1068"/>
      <c r="L3" s="435"/>
      <c r="M3" s="435"/>
      <c r="N3" s="435"/>
      <c r="Q3" s="286"/>
    </row>
    <row r="4" spans="1:20" x14ac:dyDescent="0.2">
      <c r="A4" s="96" t="s">
        <v>958</v>
      </c>
      <c r="B4" s="142"/>
      <c r="G4" s="435"/>
      <c r="H4" s="435"/>
      <c r="I4" s="435"/>
      <c r="J4" s="93"/>
      <c r="L4" s="435"/>
      <c r="M4" s="435"/>
      <c r="N4" s="435"/>
      <c r="Q4" s="286"/>
      <c r="S4" s="1" t="s">
        <v>958</v>
      </c>
    </row>
    <row r="5" spans="1:20" x14ac:dyDescent="0.2">
      <c r="A5" s="96"/>
      <c r="G5" s="435"/>
      <c r="H5" s="435"/>
      <c r="I5" s="435"/>
      <c r="J5" s="93"/>
      <c r="L5" s="435"/>
      <c r="M5" s="435"/>
      <c r="N5" s="435"/>
      <c r="Q5" s="286"/>
    </row>
    <row r="6" spans="1:20" x14ac:dyDescent="0.2">
      <c r="Q6" s="286"/>
      <c r="R6" s="1" t="s">
        <v>958</v>
      </c>
    </row>
    <row r="7" spans="1:20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0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0" s="8" customFormat="1" x14ac:dyDescent="0.2">
      <c r="A9" s="95" t="s">
        <v>1005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0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0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</row>
    <row r="12" spans="1:20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436">
        <v>8</v>
      </c>
      <c r="S12" s="436">
        <v>9</v>
      </c>
      <c r="T12" s="436">
        <v>10</v>
      </c>
    </row>
    <row r="13" spans="1:20" s="8" customFormat="1" x14ac:dyDescent="0.2">
      <c r="A13" s="89" t="s">
        <v>843</v>
      </c>
      <c r="B13" s="88" t="s">
        <v>842</v>
      </c>
      <c r="C13" s="422">
        <f t="shared" ref="C13:T13" si="0">C14+C63+C67+C77+C105+C167</f>
        <v>14131</v>
      </c>
      <c r="D13" s="422">
        <f t="shared" si="0"/>
        <v>1439.08</v>
      </c>
      <c r="E13" s="422">
        <f t="shared" si="0"/>
        <v>15570.08</v>
      </c>
      <c r="F13" s="422">
        <f t="shared" si="0"/>
        <v>15570.08</v>
      </c>
      <c r="G13" s="87">
        <f t="shared" si="0"/>
        <v>3931</v>
      </c>
      <c r="H13" s="422">
        <f t="shared" si="0"/>
        <v>5350.08</v>
      </c>
      <c r="I13" s="86">
        <f t="shared" si="0"/>
        <v>3535</v>
      </c>
      <c r="J13" s="86">
        <f t="shared" si="0"/>
        <v>2754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414">
        <f t="shared" si="0"/>
        <v>0</v>
      </c>
      <c r="P13" s="86">
        <f>Q13+R13+S13+T13</f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</row>
    <row r="14" spans="1:20" s="8" customFormat="1" x14ac:dyDescent="0.2">
      <c r="A14" s="69" t="s">
        <v>841</v>
      </c>
      <c r="B14" s="68" t="s">
        <v>840</v>
      </c>
      <c r="C14" s="67">
        <f t="shared" ref="C14:N14" si="1">C15+C20</f>
        <v>5225</v>
      </c>
      <c r="D14" s="420">
        <f t="shared" si="1"/>
        <v>0</v>
      </c>
      <c r="E14" s="67">
        <f t="shared" si="1"/>
        <v>5225</v>
      </c>
      <c r="F14" s="67">
        <f t="shared" si="1"/>
        <v>5225</v>
      </c>
      <c r="G14" s="82">
        <f t="shared" si="1"/>
        <v>1595</v>
      </c>
      <c r="H14" s="67">
        <f t="shared" si="1"/>
        <v>1375</v>
      </c>
      <c r="I14" s="67">
        <f t="shared" si="1"/>
        <v>1345</v>
      </c>
      <c r="J14" s="67">
        <f t="shared" si="1"/>
        <v>910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397"/>
    </row>
    <row r="15" spans="1:20" s="8" customFormat="1" x14ac:dyDescent="0.2">
      <c r="A15" s="69" t="s">
        <v>839</v>
      </c>
      <c r="B15" s="68" t="s">
        <v>838</v>
      </c>
      <c r="C15" s="67">
        <f t="shared" ref="C15:N16" si="3">C16</f>
        <v>0</v>
      </c>
      <c r="D15" s="67">
        <f t="shared" si="3"/>
        <v>0</v>
      </c>
      <c r="E15" s="67">
        <f t="shared" si="3"/>
        <v>0</v>
      </c>
      <c r="F15" s="67">
        <f t="shared" si="3"/>
        <v>0</v>
      </c>
      <c r="G15" s="82">
        <f t="shared" si="3"/>
        <v>0</v>
      </c>
      <c r="H15" s="67">
        <f t="shared" si="3"/>
        <v>0</v>
      </c>
      <c r="I15" s="67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397"/>
    </row>
    <row r="16" spans="1:20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397"/>
    </row>
    <row r="17" spans="1:20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0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0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0" s="8" customFormat="1" hidden="1" x14ac:dyDescent="0.2">
      <c r="A20" s="69" t="s">
        <v>829</v>
      </c>
      <c r="B20" s="68" t="s">
        <v>828</v>
      </c>
      <c r="C20" s="67">
        <f t="shared" ref="C20:N20" si="5">C21+C32</f>
        <v>5225</v>
      </c>
      <c r="D20" s="67">
        <f t="shared" si="5"/>
        <v>0</v>
      </c>
      <c r="E20" s="67">
        <f t="shared" si="5"/>
        <v>5225</v>
      </c>
      <c r="F20" s="67">
        <f t="shared" si="5"/>
        <v>5225</v>
      </c>
      <c r="G20" s="67">
        <f t="shared" si="5"/>
        <v>1595</v>
      </c>
      <c r="H20" s="67">
        <f t="shared" si="5"/>
        <v>1375</v>
      </c>
      <c r="I20" s="67">
        <f t="shared" si="5"/>
        <v>1345</v>
      </c>
      <c r="J20" s="67">
        <f t="shared" si="5"/>
        <v>910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0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397"/>
    </row>
    <row r="22" spans="1:20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397"/>
    </row>
    <row r="23" spans="1:20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06"/>
    </row>
    <row r="24" spans="1:20" x14ac:dyDescent="0.2">
      <c r="A24" s="61" t="s">
        <v>821</v>
      </c>
      <c r="B24" s="445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399"/>
    </row>
    <row r="25" spans="1:20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0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0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0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0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0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0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0" s="8" customFormat="1" x14ac:dyDescent="0.2">
      <c r="A32" s="69" t="s">
        <v>805</v>
      </c>
      <c r="B32" s="68" t="s">
        <v>804</v>
      </c>
      <c r="C32" s="67">
        <f t="shared" ref="C32:N32" si="12">C33+C48+C50+C52+C58</f>
        <v>5225</v>
      </c>
      <c r="D32" s="426">
        <f t="shared" si="12"/>
        <v>0</v>
      </c>
      <c r="E32" s="67">
        <f t="shared" si="12"/>
        <v>5225</v>
      </c>
      <c r="F32" s="67">
        <f t="shared" si="12"/>
        <v>5225</v>
      </c>
      <c r="G32" s="82">
        <f t="shared" si="12"/>
        <v>1595</v>
      </c>
      <c r="H32" s="67">
        <f t="shared" si="12"/>
        <v>1375</v>
      </c>
      <c r="I32" s="67">
        <f t="shared" si="12"/>
        <v>1345</v>
      </c>
      <c r="J32" s="67">
        <f t="shared" si="12"/>
        <v>910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:P33" si="13">Q32+R32+S32+T32</f>
        <v>0</v>
      </c>
      <c r="Q32" s="395"/>
      <c r="R32" s="395"/>
      <c r="S32" s="395"/>
      <c r="T32" s="397"/>
    </row>
    <row r="33" spans="1:24" s="8" customFormat="1" ht="15.75" customHeight="1" x14ac:dyDescent="0.2">
      <c r="A33" s="69" t="s">
        <v>803</v>
      </c>
      <c r="B33" s="247" t="s">
        <v>802</v>
      </c>
      <c r="C33" s="226">
        <f t="shared" ref="C33:N33" si="14">C34+C35+C36+C37+C38+C39+C40+C41+C42+C43+C44+C45+C46+C47</f>
        <v>5225</v>
      </c>
      <c r="D33" s="227">
        <f t="shared" si="14"/>
        <v>0</v>
      </c>
      <c r="E33" s="226">
        <f t="shared" si="14"/>
        <v>5225</v>
      </c>
      <c r="F33" s="226">
        <f t="shared" si="14"/>
        <v>5225</v>
      </c>
      <c r="G33" s="276">
        <f t="shared" si="14"/>
        <v>1595</v>
      </c>
      <c r="H33" s="226">
        <f t="shared" si="14"/>
        <v>1375</v>
      </c>
      <c r="I33" s="226">
        <f t="shared" si="14"/>
        <v>1345</v>
      </c>
      <c r="J33" s="227">
        <f t="shared" si="14"/>
        <v>910</v>
      </c>
      <c r="K33" s="67">
        <f t="shared" si="14"/>
        <v>0</v>
      </c>
      <c r="L33" s="67">
        <f t="shared" si="14"/>
        <v>6040</v>
      </c>
      <c r="M33" s="67">
        <f t="shared" si="14"/>
        <v>6005</v>
      </c>
      <c r="N33" s="67">
        <f t="shared" si="14"/>
        <v>5970</v>
      </c>
      <c r="O33" s="66"/>
      <c r="P33" s="86">
        <f t="shared" si="13"/>
        <v>0</v>
      </c>
      <c r="Q33" s="35"/>
      <c r="R33" s="401"/>
      <c r="S33" s="401"/>
      <c r="T33" s="397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7" t="s">
        <v>798</v>
      </c>
      <c r="C35" s="110">
        <v>97</v>
      </c>
      <c r="D35" s="235"/>
      <c r="E35" s="110">
        <f t="shared" si="15"/>
        <v>97</v>
      </c>
      <c r="F35" s="226">
        <f t="shared" si="16"/>
        <v>97</v>
      </c>
      <c r="G35" s="252">
        <v>25</v>
      </c>
      <c r="H35" s="252">
        <v>25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233"/>
      <c r="U35" s="37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109" t="s">
        <v>782</v>
      </c>
      <c r="C43" s="110">
        <v>4088</v>
      </c>
      <c r="D43" s="235"/>
      <c r="E43" s="110">
        <f t="shared" si="15"/>
        <v>4088</v>
      </c>
      <c r="F43" s="226">
        <f t="shared" si="16"/>
        <v>4088</v>
      </c>
      <c r="G43" s="252">
        <v>1200</v>
      </c>
      <c r="H43" s="252">
        <v>1000</v>
      </c>
      <c r="I43" s="110">
        <v>1000</v>
      </c>
      <c r="J43" s="110">
        <v>888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233"/>
      <c r="U43" s="375"/>
    </row>
    <row r="44" spans="1:24" s="31" customFormat="1" x14ac:dyDescent="0.2">
      <c r="A44" s="108" t="s">
        <v>1003</v>
      </c>
      <c r="B44" s="251" t="s">
        <v>780</v>
      </c>
      <c r="C44" s="110">
        <v>1040</v>
      </c>
      <c r="D44" s="235"/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233"/>
      <c r="U44" s="37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233"/>
      <c r="U47" s="37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0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0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0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0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0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0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0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0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0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0" s="8" customFormat="1" ht="11.2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397"/>
    </row>
    <row r="59" spans="1:20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0" s="31" customFormat="1" ht="10.5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233"/>
    </row>
    <row r="61" spans="1:20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233"/>
    </row>
    <row r="62" spans="1:20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0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0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0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0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0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0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0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0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0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0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0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0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399"/>
    </row>
    <row r="75" spans="1:20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0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0" s="39" customFormat="1" x14ac:dyDescent="0.2">
      <c r="A77" s="246" t="s">
        <v>715</v>
      </c>
      <c r="B77" s="247" t="s">
        <v>714</v>
      </c>
      <c r="C77" s="226">
        <f t="shared" ref="C77:N77" si="30">C78</f>
        <v>8906</v>
      </c>
      <c r="D77" s="226">
        <f t="shared" si="30"/>
        <v>1439.08</v>
      </c>
      <c r="E77" s="226">
        <f t="shared" si="30"/>
        <v>10345.08</v>
      </c>
      <c r="F77" s="227">
        <f t="shared" si="30"/>
        <v>10345.08</v>
      </c>
      <c r="G77" s="253">
        <f t="shared" si="30"/>
        <v>2336</v>
      </c>
      <c r="H77" s="253">
        <f t="shared" si="30"/>
        <v>3975.08</v>
      </c>
      <c r="I77" s="253">
        <f t="shared" si="30"/>
        <v>2190</v>
      </c>
      <c r="J77" s="253">
        <f t="shared" si="30"/>
        <v>1844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396"/>
    </row>
    <row r="78" spans="1:20" s="39" customFormat="1" x14ac:dyDescent="0.2">
      <c r="A78" s="246" t="s">
        <v>713</v>
      </c>
      <c r="B78" s="247" t="s">
        <v>712</v>
      </c>
      <c r="C78" s="226">
        <f>C79+C84+C88</f>
        <v>8906</v>
      </c>
      <c r="D78" s="226">
        <f t="shared" ref="D78:J78" si="32">D79+D84+D88</f>
        <v>1439.08</v>
      </c>
      <c r="E78" s="226">
        <f t="shared" si="32"/>
        <v>10345.08</v>
      </c>
      <c r="F78" s="226">
        <f t="shared" si="32"/>
        <v>10345.08</v>
      </c>
      <c r="G78" s="226">
        <f t="shared" si="32"/>
        <v>2336</v>
      </c>
      <c r="H78" s="226">
        <f t="shared" si="32"/>
        <v>3975.08</v>
      </c>
      <c r="I78" s="226">
        <f t="shared" si="32"/>
        <v>2190</v>
      </c>
      <c r="J78" s="226">
        <f t="shared" si="32"/>
        <v>1844</v>
      </c>
      <c r="K78" s="77">
        <f t="shared" ref="K78:N78" si="33">K79+K88</f>
        <v>0</v>
      </c>
      <c r="L78" s="226">
        <f t="shared" si="33"/>
        <v>8000</v>
      </c>
      <c r="M78" s="226">
        <f t="shared" si="33"/>
        <v>8050</v>
      </c>
      <c r="N78" s="226">
        <f t="shared" si="33"/>
        <v>8100</v>
      </c>
      <c r="O78" s="76"/>
      <c r="P78" s="86">
        <f t="shared" si="31"/>
        <v>0</v>
      </c>
      <c r="Q78" s="410"/>
      <c r="R78" s="410"/>
      <c r="S78" s="410"/>
      <c r="T78" s="411"/>
    </row>
    <row r="79" spans="1:20" s="8" customFormat="1" x14ac:dyDescent="0.2">
      <c r="A79" s="246" t="s">
        <v>711</v>
      </c>
      <c r="B79" s="247" t="s">
        <v>710</v>
      </c>
      <c r="C79" s="226">
        <f>C83</f>
        <v>0</v>
      </c>
      <c r="D79" s="226">
        <f t="shared" ref="D79:J79" si="34">D83</f>
        <v>0</v>
      </c>
      <c r="E79" s="226">
        <f t="shared" si="34"/>
        <v>0</v>
      </c>
      <c r="F79" s="226">
        <f t="shared" si="34"/>
        <v>0</v>
      </c>
      <c r="G79" s="226">
        <f t="shared" si="34"/>
        <v>0</v>
      </c>
      <c r="H79" s="226">
        <f t="shared" si="34"/>
        <v>0</v>
      </c>
      <c r="I79" s="226">
        <f t="shared" si="34"/>
        <v>0</v>
      </c>
      <c r="J79" s="226">
        <f t="shared" si="34"/>
        <v>0</v>
      </c>
      <c r="K79" s="67">
        <f t="shared" ref="K79:N79" si="35">K80+K81+K82+K86+K87</f>
        <v>0</v>
      </c>
      <c r="L79" s="226">
        <f t="shared" si="35"/>
        <v>0</v>
      </c>
      <c r="M79" s="226">
        <f t="shared" si="35"/>
        <v>0</v>
      </c>
      <c r="N79" s="226">
        <f t="shared" si="35"/>
        <v>0</v>
      </c>
      <c r="O79" s="66"/>
      <c r="P79" s="86">
        <f t="shared" si="31"/>
        <v>0</v>
      </c>
      <c r="Q79" s="395"/>
      <c r="R79" s="395"/>
      <c r="S79" s="395"/>
      <c r="T79" s="397"/>
    </row>
    <row r="80" spans="1:20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227">
        <v>0</v>
      </c>
      <c r="D83" s="252">
        <v>0</v>
      </c>
      <c r="E83" s="252">
        <v>0</v>
      </c>
      <c r="F83" s="252">
        <v>0</v>
      </c>
      <c r="G83" s="252">
        <v>0</v>
      </c>
      <c r="H83" s="252">
        <v>0</v>
      </c>
      <c r="I83" s="252">
        <v>0</v>
      </c>
      <c r="J83" s="252">
        <v>0</v>
      </c>
      <c r="K83" s="59"/>
      <c r="L83" s="59"/>
      <c r="M83" s="59"/>
      <c r="N83" s="59"/>
      <c r="O83" s="3"/>
    </row>
    <row r="84" spans="1:22" ht="15" x14ac:dyDescent="0.25">
      <c r="A84" s="437" t="s">
        <v>993</v>
      </c>
      <c r="B84" s="444">
        <v>42.88</v>
      </c>
      <c r="C84" s="443">
        <f>C85+C86</f>
        <v>0</v>
      </c>
      <c r="D84" s="443">
        <f>D85+D86</f>
        <v>1439.08</v>
      </c>
      <c r="E84" s="443">
        <f t="shared" ref="E84:E86" si="36">C84+D84</f>
        <v>1439.08</v>
      </c>
      <c r="F84" s="443">
        <f>G84+H84+I84+J84</f>
        <v>1439.08</v>
      </c>
      <c r="G84" s="439">
        <f>G85+G86</f>
        <v>0</v>
      </c>
      <c r="H84" s="443">
        <f t="shared" ref="H84" si="37">H85+H86</f>
        <v>1439.08</v>
      </c>
      <c r="I84" s="439">
        <f t="shared" ref="I84" si="38">I85+I86</f>
        <v>0</v>
      </c>
      <c r="J84" s="439">
        <f t="shared" ref="J84" si="39">J85+J86</f>
        <v>0</v>
      </c>
      <c r="K84" s="59"/>
      <c r="L84" s="59"/>
      <c r="M84" s="59"/>
      <c r="N84" s="59"/>
      <c r="O84" s="3"/>
    </row>
    <row r="85" spans="1:22" ht="15" x14ac:dyDescent="0.25">
      <c r="A85" s="440" t="s">
        <v>994</v>
      </c>
      <c r="B85" s="444" t="s">
        <v>995</v>
      </c>
      <c r="C85" s="443">
        <v>0</v>
      </c>
      <c r="D85" s="443">
        <v>1209.31</v>
      </c>
      <c r="E85" s="443">
        <f t="shared" si="36"/>
        <v>1209.31</v>
      </c>
      <c r="F85" s="443">
        <f t="shared" ref="F85:F86" si="40">G85+H85+I85+J85</f>
        <v>1209.31</v>
      </c>
      <c r="G85" s="439">
        <v>0</v>
      </c>
      <c r="H85" s="443">
        <v>1209.31</v>
      </c>
      <c r="I85" s="439">
        <v>0</v>
      </c>
      <c r="J85" s="439">
        <v>0</v>
      </c>
      <c r="K85" s="59"/>
      <c r="L85" s="59"/>
      <c r="M85" s="59"/>
      <c r="N85" s="59"/>
      <c r="O85" s="3"/>
    </row>
    <row r="86" spans="1:22" ht="15" x14ac:dyDescent="0.25">
      <c r="A86" s="440" t="s">
        <v>996</v>
      </c>
      <c r="B86" s="444" t="s">
        <v>997</v>
      </c>
      <c r="C86" s="443">
        <v>0</v>
      </c>
      <c r="D86" s="443">
        <v>229.77</v>
      </c>
      <c r="E86" s="443">
        <f t="shared" si="36"/>
        <v>229.77</v>
      </c>
      <c r="F86" s="443">
        <f t="shared" si="40"/>
        <v>229.77</v>
      </c>
      <c r="G86" s="439">
        <v>0</v>
      </c>
      <c r="H86" s="443">
        <v>229.77</v>
      </c>
      <c r="I86" s="439">
        <v>0</v>
      </c>
      <c r="J86" s="439">
        <v>0</v>
      </c>
      <c r="K86" s="59">
        <v>0</v>
      </c>
      <c r="L86" s="110">
        <v>0</v>
      </c>
      <c r="M86" s="110">
        <v>0</v>
      </c>
      <c r="N86" s="110">
        <v>0</v>
      </c>
      <c r="O86" s="3">
        <v>1</v>
      </c>
      <c r="P86" s="86">
        <f>Q86+R86+S86+T86</f>
        <v>0</v>
      </c>
      <c r="Q86" s="398"/>
      <c r="R86" s="398"/>
      <c r="S86" s="398"/>
      <c r="T86" s="399"/>
    </row>
    <row r="87" spans="1:22" ht="38.25" hidden="1" x14ac:dyDescent="0.2">
      <c r="A87" s="61" t="s">
        <v>701</v>
      </c>
      <c r="B87" s="60" t="s">
        <v>700</v>
      </c>
      <c r="C87" s="59"/>
      <c r="D87" s="59"/>
      <c r="E87" s="59">
        <f>C87+D87</f>
        <v>0</v>
      </c>
      <c r="F87" s="59">
        <f>G87+H87+I87+J87</f>
        <v>0</v>
      </c>
      <c r="G87" s="59"/>
      <c r="H87" s="59"/>
      <c r="I87" s="59"/>
      <c r="J87" s="59"/>
      <c r="K87" s="59">
        <v>0</v>
      </c>
      <c r="L87" s="59">
        <v>0</v>
      </c>
      <c r="M87" s="59">
        <v>0</v>
      </c>
      <c r="N87" s="59">
        <v>0</v>
      </c>
      <c r="O87" s="3">
        <v>2</v>
      </c>
    </row>
    <row r="88" spans="1:22" s="39" customFormat="1" ht="11.25" customHeight="1" x14ac:dyDescent="0.2">
      <c r="A88" s="246" t="s">
        <v>699</v>
      </c>
      <c r="B88" s="247" t="s">
        <v>698</v>
      </c>
      <c r="C88" s="226">
        <f t="shared" ref="C88:N88" si="41">C89+C90+C91+C92+C93+C97+C101+C102+C103+C104</f>
        <v>8906</v>
      </c>
      <c r="D88" s="226">
        <f t="shared" si="41"/>
        <v>0</v>
      </c>
      <c r="E88" s="226">
        <f t="shared" si="41"/>
        <v>8906</v>
      </c>
      <c r="F88" s="226">
        <f t="shared" si="41"/>
        <v>8906</v>
      </c>
      <c r="G88" s="253">
        <f t="shared" si="41"/>
        <v>2336</v>
      </c>
      <c r="H88" s="253">
        <f t="shared" si="41"/>
        <v>2536</v>
      </c>
      <c r="I88" s="253">
        <f t="shared" si="41"/>
        <v>2190</v>
      </c>
      <c r="J88" s="253">
        <f t="shared" si="41"/>
        <v>1844</v>
      </c>
      <c r="K88" s="77">
        <f t="shared" si="41"/>
        <v>0</v>
      </c>
      <c r="L88" s="226">
        <f t="shared" si="41"/>
        <v>8000</v>
      </c>
      <c r="M88" s="226">
        <f t="shared" si="41"/>
        <v>8050</v>
      </c>
      <c r="N88" s="226">
        <f t="shared" si="41"/>
        <v>8100</v>
      </c>
      <c r="O88" s="76"/>
      <c r="P88" s="86">
        <f>Q88+R88+S88+T88</f>
        <v>0</v>
      </c>
      <c r="Q88" s="395"/>
      <c r="R88" s="395"/>
      <c r="S88" s="395"/>
      <c r="T88" s="396"/>
    </row>
    <row r="89" spans="1:22" hidden="1" x14ac:dyDescent="0.2">
      <c r="A89" s="61" t="s">
        <v>697</v>
      </c>
      <c r="B89" s="60" t="s">
        <v>696</v>
      </c>
      <c r="C89" s="59"/>
      <c r="D89" s="59"/>
      <c r="E89" s="59">
        <f>C89+D89</f>
        <v>0</v>
      </c>
      <c r="F89" s="59">
        <f>G89+H89+I89+J89</f>
        <v>0</v>
      </c>
      <c r="G89" s="59"/>
      <c r="H89" s="59"/>
      <c r="I89" s="59"/>
      <c r="J89" s="59"/>
      <c r="K89" s="59">
        <v>0</v>
      </c>
      <c r="L89" s="59">
        <v>0</v>
      </c>
      <c r="M89" s="59">
        <v>0</v>
      </c>
      <c r="N89" s="59">
        <v>0</v>
      </c>
      <c r="O89" s="3">
        <v>1</v>
      </c>
    </row>
    <row r="90" spans="1:22" s="31" customFormat="1" ht="12.75" customHeight="1" x14ac:dyDescent="0.2">
      <c r="A90" s="248" t="s">
        <v>695</v>
      </c>
      <c r="B90" s="249" t="s">
        <v>694</v>
      </c>
      <c r="C90" s="226">
        <v>916</v>
      </c>
      <c r="D90" s="235"/>
      <c r="E90" s="110">
        <f>C90+D90</f>
        <v>916</v>
      </c>
      <c r="F90" s="227">
        <f>G90+H90+I90+J90</f>
        <v>916</v>
      </c>
      <c r="G90" s="227">
        <v>336</v>
      </c>
      <c r="H90" s="227">
        <v>336</v>
      </c>
      <c r="I90" s="227">
        <v>190</v>
      </c>
      <c r="J90" s="227">
        <v>54</v>
      </c>
      <c r="K90" s="70">
        <v>0</v>
      </c>
      <c r="L90" s="110">
        <v>0</v>
      </c>
      <c r="M90" s="110">
        <v>0</v>
      </c>
      <c r="N90" s="110">
        <v>0</v>
      </c>
      <c r="O90" s="7">
        <v>1</v>
      </c>
      <c r="P90" s="86">
        <f t="shared" ref="P90:P91" si="42">Q90+R90+S90+T90</f>
        <v>216</v>
      </c>
      <c r="Q90" s="427">
        <v>54</v>
      </c>
      <c r="R90" s="427">
        <v>54</v>
      </c>
      <c r="S90" s="427">
        <v>54</v>
      </c>
      <c r="T90" s="428">
        <v>54</v>
      </c>
      <c r="U90" s="31">
        <v>240</v>
      </c>
      <c r="V90" s="31" t="s">
        <v>958</v>
      </c>
    </row>
    <row r="91" spans="1:22" s="31" customFormat="1" ht="11.25" customHeight="1" x14ac:dyDescent="0.2">
      <c r="A91" s="248" t="s">
        <v>693</v>
      </c>
      <c r="B91" s="249" t="s">
        <v>692</v>
      </c>
      <c r="C91" s="110">
        <v>0</v>
      </c>
      <c r="D91" s="235"/>
      <c r="E91" s="110">
        <f>C91+D91</f>
        <v>0</v>
      </c>
      <c r="F91" s="227">
        <f>G91+H91+I91+J91</f>
        <v>0</v>
      </c>
      <c r="G91" s="252">
        <v>0</v>
      </c>
      <c r="H91" s="252">
        <v>0</v>
      </c>
      <c r="I91" s="252">
        <v>0</v>
      </c>
      <c r="J91" s="252">
        <v>0</v>
      </c>
      <c r="K91" s="112">
        <v>0</v>
      </c>
      <c r="L91" s="110">
        <v>0</v>
      </c>
      <c r="M91" s="110">
        <v>0</v>
      </c>
      <c r="N91" s="110">
        <v>0</v>
      </c>
      <c r="O91" s="7">
        <v>2</v>
      </c>
      <c r="P91" s="86">
        <f t="shared" si="42"/>
        <v>0</v>
      </c>
      <c r="Q91" s="35"/>
      <c r="R91" s="401"/>
      <c r="S91" s="401"/>
      <c r="T91" s="398"/>
      <c r="U91" s="239"/>
      <c r="V91" s="239"/>
    </row>
    <row r="92" spans="1:22" hidden="1" x14ac:dyDescent="0.2">
      <c r="A92" s="61" t="s">
        <v>691</v>
      </c>
      <c r="B92" s="60" t="s">
        <v>690</v>
      </c>
      <c r="C92" s="59"/>
      <c r="D92" s="75"/>
      <c r="E92" s="59">
        <f>C92+D92</f>
        <v>0</v>
      </c>
      <c r="F92" s="59">
        <f>G92+H92+I92+J92</f>
        <v>0</v>
      </c>
      <c r="G92" s="75"/>
      <c r="H92" s="75"/>
      <c r="I92" s="75"/>
      <c r="J92" s="75"/>
      <c r="K92" s="75">
        <v>0</v>
      </c>
      <c r="L92" s="75">
        <v>0</v>
      </c>
      <c r="M92" s="75">
        <v>0</v>
      </c>
      <c r="N92" s="75">
        <v>0</v>
      </c>
      <c r="O92" s="3">
        <v>1</v>
      </c>
    </row>
    <row r="93" spans="1:22" s="18" customFormat="1" ht="25.5" hidden="1" x14ac:dyDescent="0.2">
      <c r="A93" s="65" t="s">
        <v>689</v>
      </c>
      <c r="B93" s="74" t="s">
        <v>688</v>
      </c>
      <c r="C93" s="73">
        <f t="shared" ref="C93:N93" si="43">C94+C95+C96</f>
        <v>0</v>
      </c>
      <c r="D93" s="73">
        <f t="shared" si="43"/>
        <v>0</v>
      </c>
      <c r="E93" s="73">
        <f t="shared" si="43"/>
        <v>0</v>
      </c>
      <c r="F93" s="73">
        <f t="shared" si="43"/>
        <v>0</v>
      </c>
      <c r="G93" s="73">
        <f t="shared" si="43"/>
        <v>0</v>
      </c>
      <c r="H93" s="73">
        <f t="shared" si="43"/>
        <v>0</v>
      </c>
      <c r="I93" s="73">
        <f t="shared" si="43"/>
        <v>0</v>
      </c>
      <c r="J93" s="73">
        <f t="shared" si="43"/>
        <v>0</v>
      </c>
      <c r="K93" s="63">
        <f t="shared" si="43"/>
        <v>0</v>
      </c>
      <c r="L93" s="63">
        <f t="shared" si="43"/>
        <v>0</v>
      </c>
      <c r="M93" s="63">
        <f t="shared" si="43"/>
        <v>0</v>
      </c>
      <c r="N93" s="63">
        <f t="shared" si="43"/>
        <v>0</v>
      </c>
      <c r="O93" s="62"/>
    </row>
    <row r="94" spans="1:22" s="31" customFormat="1" ht="25.5" hidden="1" x14ac:dyDescent="0.2">
      <c r="A94" s="72" t="s">
        <v>687</v>
      </c>
      <c r="B94" s="71" t="s">
        <v>686</v>
      </c>
      <c r="C94" s="70">
        <v>0</v>
      </c>
      <c r="D94" s="70"/>
      <c r="E94" s="70">
        <f>C94+D94</f>
        <v>0</v>
      </c>
      <c r="F94" s="70">
        <f>G94+H94+I94+J94</f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">
        <v>2</v>
      </c>
    </row>
    <row r="95" spans="1:22" ht="25.5" hidden="1" x14ac:dyDescent="0.2">
      <c r="A95" s="61" t="s">
        <v>685</v>
      </c>
      <c r="B95" s="60" t="s">
        <v>684</v>
      </c>
      <c r="C95" s="59"/>
      <c r="D95" s="59"/>
      <c r="E95" s="59">
        <f>C95+D95</f>
        <v>0</v>
      </c>
      <c r="F95" s="59">
        <f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683</v>
      </c>
      <c r="B96" s="60" t="s">
        <v>682</v>
      </c>
      <c r="C96" s="59"/>
      <c r="D96" s="59"/>
      <c r="E96" s="59">
        <f>C96+D96</f>
        <v>0</v>
      </c>
      <c r="F96" s="59">
        <f>G96+H96+I96+J96</f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s="18" customFormat="1" ht="25.5" hidden="1" x14ac:dyDescent="0.2">
      <c r="A97" s="65" t="s">
        <v>681</v>
      </c>
      <c r="B97" s="64" t="s">
        <v>680</v>
      </c>
      <c r="C97" s="63">
        <f t="shared" ref="C97:N97" si="44">C98+C99+C100</f>
        <v>0</v>
      </c>
      <c r="D97" s="63">
        <f t="shared" si="44"/>
        <v>0</v>
      </c>
      <c r="E97" s="63">
        <f t="shared" si="44"/>
        <v>0</v>
      </c>
      <c r="F97" s="63">
        <f t="shared" si="44"/>
        <v>0</v>
      </c>
      <c r="G97" s="63">
        <f t="shared" si="44"/>
        <v>0</v>
      </c>
      <c r="H97" s="63">
        <f t="shared" si="44"/>
        <v>0</v>
      </c>
      <c r="I97" s="63">
        <f t="shared" si="44"/>
        <v>0</v>
      </c>
      <c r="J97" s="63">
        <f t="shared" si="44"/>
        <v>0</v>
      </c>
      <c r="K97" s="63">
        <f t="shared" si="44"/>
        <v>0</v>
      </c>
      <c r="L97" s="63">
        <f t="shared" si="44"/>
        <v>0</v>
      </c>
      <c r="M97" s="63">
        <f t="shared" si="44"/>
        <v>0</v>
      </c>
      <c r="N97" s="63">
        <f t="shared" si="44"/>
        <v>0</v>
      </c>
      <c r="O97" s="62"/>
    </row>
    <row r="98" spans="1:22" ht="25.5" hidden="1" x14ac:dyDescent="0.2">
      <c r="A98" s="61" t="s">
        <v>679</v>
      </c>
      <c r="B98" s="60" t="s">
        <v>678</v>
      </c>
      <c r="C98" s="59"/>
      <c r="D98" s="59"/>
      <c r="E98" s="59">
        <f t="shared" ref="E98:E104" si="45">C98+D98</f>
        <v>0</v>
      </c>
      <c r="F98" s="59">
        <f t="shared" ref="F98:F104" si="46">G98+H98+I98+J98</f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t="25.5" hidden="1" x14ac:dyDescent="0.2">
      <c r="A99" s="61" t="s">
        <v>677</v>
      </c>
      <c r="B99" s="60" t="s">
        <v>676</v>
      </c>
      <c r="C99" s="59"/>
      <c r="D99" s="59"/>
      <c r="E99" s="59">
        <f t="shared" si="45"/>
        <v>0</v>
      </c>
      <c r="F99" s="59">
        <f t="shared" si="46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ht="25.5" hidden="1" x14ac:dyDescent="0.2">
      <c r="A100" s="61" t="s">
        <v>675</v>
      </c>
      <c r="B100" s="60" t="s">
        <v>674</v>
      </c>
      <c r="C100" s="59"/>
      <c r="D100" s="59"/>
      <c r="E100" s="59">
        <f t="shared" si="45"/>
        <v>0</v>
      </c>
      <c r="F100" s="59">
        <f t="shared" si="46"/>
        <v>0</v>
      </c>
      <c r="G100" s="59"/>
      <c r="H100" s="59"/>
      <c r="I100" s="59"/>
      <c r="J100" s="59"/>
      <c r="K100" s="59">
        <v>0</v>
      </c>
      <c r="L100" s="59">
        <v>0</v>
      </c>
      <c r="M100" s="59">
        <v>0</v>
      </c>
      <c r="N100" s="59">
        <v>0</v>
      </c>
      <c r="O100" s="3">
        <v>2</v>
      </c>
    </row>
    <row r="101" spans="1:22" hidden="1" x14ac:dyDescent="0.2">
      <c r="A101" s="61" t="s">
        <v>673</v>
      </c>
      <c r="B101" s="60" t="s">
        <v>672</v>
      </c>
      <c r="C101" s="59"/>
      <c r="D101" s="59"/>
      <c r="E101" s="59">
        <f t="shared" si="45"/>
        <v>0</v>
      </c>
      <c r="F101" s="59">
        <f t="shared" si="46"/>
        <v>0</v>
      </c>
      <c r="G101" s="59"/>
      <c r="H101" s="59"/>
      <c r="I101" s="59"/>
      <c r="J101" s="59"/>
      <c r="K101" s="59">
        <v>0</v>
      </c>
      <c r="L101" s="59">
        <v>0</v>
      </c>
      <c r="M101" s="59">
        <v>0</v>
      </c>
      <c r="N101" s="59">
        <v>0</v>
      </c>
      <c r="O101" s="3">
        <v>2</v>
      </c>
    </row>
    <row r="102" spans="1:22" ht="0.75" customHeight="1" x14ac:dyDescent="0.2">
      <c r="A102" s="61" t="s">
        <v>671</v>
      </c>
      <c r="B102" s="60" t="s">
        <v>670</v>
      </c>
      <c r="C102" s="59"/>
      <c r="D102" s="59"/>
      <c r="E102" s="59">
        <f t="shared" si="45"/>
        <v>0</v>
      </c>
      <c r="F102" s="59">
        <f t="shared" si="46"/>
        <v>0</v>
      </c>
      <c r="G102" s="59"/>
      <c r="H102" s="59"/>
      <c r="I102" s="59"/>
      <c r="J102" s="59"/>
      <c r="K102" s="59">
        <v>0</v>
      </c>
      <c r="L102" s="59">
        <v>0</v>
      </c>
      <c r="M102" s="59">
        <v>0</v>
      </c>
      <c r="N102" s="59">
        <v>0</v>
      </c>
      <c r="O102" s="3">
        <v>2</v>
      </c>
    </row>
    <row r="103" spans="1:22" s="31" customFormat="1" ht="11.25" customHeight="1" x14ac:dyDescent="0.2">
      <c r="A103" s="108" t="s">
        <v>669</v>
      </c>
      <c r="B103" s="109" t="s">
        <v>668</v>
      </c>
      <c r="C103" s="110">
        <v>7990</v>
      </c>
      <c r="D103" s="235"/>
      <c r="E103" s="110">
        <f t="shared" si="45"/>
        <v>7990</v>
      </c>
      <c r="F103" s="110">
        <f t="shared" si="46"/>
        <v>7990</v>
      </c>
      <c r="G103" s="111">
        <v>2000</v>
      </c>
      <c r="H103" s="111">
        <v>2200</v>
      </c>
      <c r="I103" s="111">
        <v>2000</v>
      </c>
      <c r="J103" s="111">
        <v>1790</v>
      </c>
      <c r="K103" s="70">
        <v>0</v>
      </c>
      <c r="L103" s="110">
        <v>8000</v>
      </c>
      <c r="M103" s="110">
        <v>8050</v>
      </c>
      <c r="N103" s="110">
        <v>8100</v>
      </c>
      <c r="O103" s="7">
        <v>1</v>
      </c>
      <c r="P103" s="86">
        <f t="shared" ref="P103:P104" si="47">Q103+R103+S103+T103</f>
        <v>0</v>
      </c>
      <c r="Q103" s="402"/>
      <c r="R103" s="403"/>
      <c r="S103" s="398"/>
      <c r="T103" s="398"/>
      <c r="U103" s="239"/>
      <c r="V103" s="239"/>
    </row>
    <row r="104" spans="1:22" s="31" customFormat="1" x14ac:dyDescent="0.2">
      <c r="A104" s="250" t="s">
        <v>667</v>
      </c>
      <c r="B104" s="251" t="s">
        <v>666</v>
      </c>
      <c r="C104" s="110">
        <v>0</v>
      </c>
      <c r="D104" s="110"/>
      <c r="E104" s="110">
        <f t="shared" si="45"/>
        <v>0</v>
      </c>
      <c r="F104" s="110">
        <f t="shared" si="46"/>
        <v>0</v>
      </c>
      <c r="G104" s="111">
        <v>0</v>
      </c>
      <c r="H104" s="110">
        <v>0</v>
      </c>
      <c r="I104" s="110">
        <v>0</v>
      </c>
      <c r="J104" s="110">
        <v>0</v>
      </c>
      <c r="K104" s="70"/>
      <c r="L104" s="110"/>
      <c r="M104" s="110"/>
      <c r="N104" s="110"/>
      <c r="O104" s="7">
        <v>1</v>
      </c>
      <c r="P104" s="86">
        <f t="shared" si="47"/>
        <v>0</v>
      </c>
      <c r="Q104" s="404"/>
      <c r="R104" s="398"/>
      <c r="S104" s="398"/>
      <c r="T104" s="398"/>
      <c r="U104" s="239"/>
      <c r="V104" s="239"/>
    </row>
    <row r="105" spans="1:22" s="8" customFormat="1" ht="51" hidden="1" x14ac:dyDescent="0.2">
      <c r="A105" s="69" t="s">
        <v>665</v>
      </c>
      <c r="B105" s="68" t="s">
        <v>664</v>
      </c>
      <c r="C105" s="67">
        <f t="shared" ref="C105:N105" si="48">C106+C109+C112+C115+C120+C123+C128+C133+C138+C143+C148+C153+C157+C162</f>
        <v>0</v>
      </c>
      <c r="D105" s="67">
        <f t="shared" si="48"/>
        <v>0</v>
      </c>
      <c r="E105" s="67">
        <f t="shared" si="48"/>
        <v>0</v>
      </c>
      <c r="F105" s="67">
        <f t="shared" si="48"/>
        <v>0</v>
      </c>
      <c r="G105" s="67">
        <f t="shared" si="48"/>
        <v>0</v>
      </c>
      <c r="H105" s="67">
        <f t="shared" si="48"/>
        <v>0</v>
      </c>
      <c r="I105" s="67">
        <f t="shared" si="48"/>
        <v>0</v>
      </c>
      <c r="J105" s="67">
        <f t="shared" si="48"/>
        <v>0</v>
      </c>
      <c r="K105" s="67">
        <f t="shared" si="48"/>
        <v>0</v>
      </c>
      <c r="L105" s="67">
        <f t="shared" si="48"/>
        <v>0</v>
      </c>
      <c r="M105" s="67">
        <f t="shared" si="48"/>
        <v>0</v>
      </c>
      <c r="N105" s="67">
        <f t="shared" si="48"/>
        <v>0</v>
      </c>
      <c r="O105" s="66"/>
    </row>
    <row r="106" spans="1:22" s="18" customFormat="1" hidden="1" x14ac:dyDescent="0.2">
      <c r="A106" s="65" t="s">
        <v>663</v>
      </c>
      <c r="B106" s="64" t="s">
        <v>662</v>
      </c>
      <c r="C106" s="63">
        <f t="shared" ref="C106:N106" si="49">C107+C108</f>
        <v>0</v>
      </c>
      <c r="D106" s="63">
        <f t="shared" si="49"/>
        <v>0</v>
      </c>
      <c r="E106" s="63">
        <f t="shared" si="49"/>
        <v>0</v>
      </c>
      <c r="F106" s="63">
        <f t="shared" si="49"/>
        <v>0</v>
      </c>
      <c r="G106" s="63">
        <f t="shared" si="49"/>
        <v>0</v>
      </c>
      <c r="H106" s="63">
        <f t="shared" si="49"/>
        <v>0</v>
      </c>
      <c r="I106" s="63">
        <f t="shared" si="49"/>
        <v>0</v>
      </c>
      <c r="J106" s="63">
        <f t="shared" si="49"/>
        <v>0</v>
      </c>
      <c r="K106" s="63">
        <f t="shared" si="49"/>
        <v>0</v>
      </c>
      <c r="L106" s="63">
        <f t="shared" si="49"/>
        <v>0</v>
      </c>
      <c r="M106" s="63">
        <f t="shared" si="49"/>
        <v>0</v>
      </c>
      <c r="N106" s="63">
        <f t="shared" si="49"/>
        <v>0</v>
      </c>
      <c r="O106" s="62"/>
    </row>
    <row r="107" spans="1:22" ht="25.5" hidden="1" x14ac:dyDescent="0.2">
      <c r="A107" s="61" t="s">
        <v>542</v>
      </c>
      <c r="B107" s="60" t="s">
        <v>661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t="25.5" hidden="1" x14ac:dyDescent="0.2">
      <c r="A108" s="61" t="s">
        <v>589</v>
      </c>
      <c r="B108" s="60" t="s">
        <v>660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659</v>
      </c>
      <c r="B109" s="64" t="s">
        <v>658</v>
      </c>
      <c r="C109" s="63">
        <f t="shared" ref="C109:N109" si="50">C110+C111</f>
        <v>0</v>
      </c>
      <c r="D109" s="63">
        <f t="shared" si="50"/>
        <v>0</v>
      </c>
      <c r="E109" s="63">
        <f t="shared" si="50"/>
        <v>0</v>
      </c>
      <c r="F109" s="63">
        <f t="shared" si="50"/>
        <v>0</v>
      </c>
      <c r="G109" s="63">
        <f t="shared" si="50"/>
        <v>0</v>
      </c>
      <c r="H109" s="63">
        <f t="shared" si="50"/>
        <v>0</v>
      </c>
      <c r="I109" s="63">
        <f t="shared" si="50"/>
        <v>0</v>
      </c>
      <c r="J109" s="63">
        <f t="shared" si="50"/>
        <v>0</v>
      </c>
      <c r="K109" s="63">
        <f t="shared" si="50"/>
        <v>0</v>
      </c>
      <c r="L109" s="63">
        <f t="shared" si="50"/>
        <v>0</v>
      </c>
      <c r="M109" s="63">
        <f t="shared" si="50"/>
        <v>0</v>
      </c>
      <c r="N109" s="63">
        <f t="shared" si="50"/>
        <v>0</v>
      </c>
      <c r="O109" s="62"/>
    </row>
    <row r="110" spans="1:22" ht="25.5" hidden="1" x14ac:dyDescent="0.2">
      <c r="A110" s="61" t="s">
        <v>542</v>
      </c>
      <c r="B110" s="60" t="s">
        <v>657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t="25.5" hidden="1" x14ac:dyDescent="0.2">
      <c r="A111" s="61" t="s">
        <v>589</v>
      </c>
      <c r="B111" s="60" t="s">
        <v>656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idden="1" x14ac:dyDescent="0.2">
      <c r="A112" s="65" t="s">
        <v>655</v>
      </c>
      <c r="B112" s="64" t="s">
        <v>654</v>
      </c>
      <c r="C112" s="63">
        <f t="shared" ref="C112:N112" si="51">C113+C114</f>
        <v>0</v>
      </c>
      <c r="D112" s="63">
        <f t="shared" si="51"/>
        <v>0</v>
      </c>
      <c r="E112" s="63">
        <f t="shared" si="51"/>
        <v>0</v>
      </c>
      <c r="F112" s="63">
        <f t="shared" si="51"/>
        <v>0</v>
      </c>
      <c r="G112" s="63">
        <f t="shared" si="51"/>
        <v>0</v>
      </c>
      <c r="H112" s="63">
        <f t="shared" si="51"/>
        <v>0</v>
      </c>
      <c r="I112" s="63">
        <f t="shared" si="51"/>
        <v>0</v>
      </c>
      <c r="J112" s="63">
        <f t="shared" si="51"/>
        <v>0</v>
      </c>
      <c r="K112" s="63">
        <f t="shared" si="51"/>
        <v>0</v>
      </c>
      <c r="L112" s="63">
        <f t="shared" si="51"/>
        <v>0</v>
      </c>
      <c r="M112" s="63">
        <f t="shared" si="51"/>
        <v>0</v>
      </c>
      <c r="N112" s="63">
        <f t="shared" si="51"/>
        <v>0</v>
      </c>
      <c r="O112" s="62"/>
    </row>
    <row r="113" spans="1:15" ht="25.5" hidden="1" x14ac:dyDescent="0.2">
      <c r="A113" s="61" t="s">
        <v>542</v>
      </c>
      <c r="B113" s="60" t="s">
        <v>653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589</v>
      </c>
      <c r="B114" s="60" t="s">
        <v>652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s="18" customFormat="1" ht="25.5" hidden="1" x14ac:dyDescent="0.2">
      <c r="A115" s="65" t="s">
        <v>651</v>
      </c>
      <c r="B115" s="64" t="s">
        <v>650</v>
      </c>
      <c r="C115" s="63">
        <f t="shared" ref="C115:N115" si="52">C116+C117+C118+C119</f>
        <v>0</v>
      </c>
      <c r="D115" s="63">
        <f t="shared" si="52"/>
        <v>0</v>
      </c>
      <c r="E115" s="63">
        <f t="shared" si="52"/>
        <v>0</v>
      </c>
      <c r="F115" s="63">
        <f t="shared" si="52"/>
        <v>0</v>
      </c>
      <c r="G115" s="63">
        <f t="shared" si="52"/>
        <v>0</v>
      </c>
      <c r="H115" s="63">
        <f t="shared" si="52"/>
        <v>0</v>
      </c>
      <c r="I115" s="63">
        <f t="shared" si="52"/>
        <v>0</v>
      </c>
      <c r="J115" s="63">
        <f t="shared" si="52"/>
        <v>0</v>
      </c>
      <c r="K115" s="63">
        <f t="shared" si="52"/>
        <v>0</v>
      </c>
      <c r="L115" s="63">
        <f t="shared" si="52"/>
        <v>0</v>
      </c>
      <c r="M115" s="63">
        <f t="shared" si="52"/>
        <v>0</v>
      </c>
      <c r="N115" s="63">
        <f t="shared" si="52"/>
        <v>0</v>
      </c>
      <c r="O115" s="62"/>
    </row>
    <row r="116" spans="1:15" ht="25.5" hidden="1" x14ac:dyDescent="0.2">
      <c r="A116" s="61" t="s">
        <v>544</v>
      </c>
      <c r="B116" s="60" t="s">
        <v>649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ht="25.5" hidden="1" x14ac:dyDescent="0.2">
      <c r="A117" s="61" t="s">
        <v>542</v>
      </c>
      <c r="B117" s="60" t="s">
        <v>648</v>
      </c>
      <c r="C117" s="59"/>
      <c r="D117" s="59"/>
      <c r="E117" s="59">
        <f>C117+D117</f>
        <v>0</v>
      </c>
      <c r="F117" s="59">
        <f>G117+H117+I117+J117</f>
        <v>0</v>
      </c>
      <c r="G117" s="59"/>
      <c r="H117" s="59"/>
      <c r="I117" s="59"/>
      <c r="J117" s="59"/>
      <c r="K117" s="59">
        <v>0</v>
      </c>
      <c r="L117" s="59">
        <v>0</v>
      </c>
      <c r="M117" s="59">
        <v>0</v>
      </c>
      <c r="N117" s="59">
        <v>0</v>
      </c>
      <c r="O117" s="3">
        <v>2</v>
      </c>
    </row>
    <row r="118" spans="1:15" ht="25.5" hidden="1" x14ac:dyDescent="0.2">
      <c r="A118" s="61" t="s">
        <v>540</v>
      </c>
      <c r="B118" s="60" t="s">
        <v>647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646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idden="1" x14ac:dyDescent="0.2">
      <c r="A120" s="65" t="s">
        <v>645</v>
      </c>
      <c r="B120" s="64" t="s">
        <v>644</v>
      </c>
      <c r="C120" s="63">
        <f t="shared" ref="C120:N120" si="53">C121+C122</f>
        <v>0</v>
      </c>
      <c r="D120" s="63">
        <f t="shared" si="53"/>
        <v>0</v>
      </c>
      <c r="E120" s="63">
        <f t="shared" si="53"/>
        <v>0</v>
      </c>
      <c r="F120" s="63">
        <f t="shared" si="53"/>
        <v>0</v>
      </c>
      <c r="G120" s="63">
        <f t="shared" si="53"/>
        <v>0</v>
      </c>
      <c r="H120" s="63">
        <f t="shared" si="53"/>
        <v>0</v>
      </c>
      <c r="I120" s="63">
        <f t="shared" si="53"/>
        <v>0</v>
      </c>
      <c r="J120" s="63">
        <f t="shared" si="53"/>
        <v>0</v>
      </c>
      <c r="K120" s="63">
        <f t="shared" si="53"/>
        <v>0</v>
      </c>
      <c r="L120" s="63">
        <f t="shared" si="53"/>
        <v>0</v>
      </c>
      <c r="M120" s="63">
        <f t="shared" si="53"/>
        <v>0</v>
      </c>
      <c r="N120" s="63">
        <f t="shared" si="53"/>
        <v>0</v>
      </c>
      <c r="O120" s="62"/>
    </row>
    <row r="121" spans="1:15" ht="25.5" hidden="1" x14ac:dyDescent="0.2">
      <c r="A121" s="61" t="s">
        <v>542</v>
      </c>
      <c r="B121" s="60" t="s">
        <v>643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589</v>
      </c>
      <c r="B122" s="60" t="s">
        <v>642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s="18" customFormat="1" ht="25.5" hidden="1" x14ac:dyDescent="0.2">
      <c r="A123" s="65" t="s">
        <v>641</v>
      </c>
      <c r="B123" s="64" t="s">
        <v>640</v>
      </c>
      <c r="C123" s="63">
        <f t="shared" ref="C123:N123" si="54">C124+C125+C126+C127</f>
        <v>0</v>
      </c>
      <c r="D123" s="63">
        <f t="shared" si="54"/>
        <v>0</v>
      </c>
      <c r="E123" s="63">
        <f t="shared" si="54"/>
        <v>0</v>
      </c>
      <c r="F123" s="63">
        <f t="shared" si="54"/>
        <v>0</v>
      </c>
      <c r="G123" s="63">
        <f t="shared" si="54"/>
        <v>0</v>
      </c>
      <c r="H123" s="63">
        <f t="shared" si="54"/>
        <v>0</v>
      </c>
      <c r="I123" s="63">
        <f t="shared" si="54"/>
        <v>0</v>
      </c>
      <c r="J123" s="63">
        <f t="shared" si="54"/>
        <v>0</v>
      </c>
      <c r="K123" s="63">
        <f t="shared" si="54"/>
        <v>0</v>
      </c>
      <c r="L123" s="63">
        <f t="shared" si="54"/>
        <v>0</v>
      </c>
      <c r="M123" s="63">
        <f t="shared" si="54"/>
        <v>0</v>
      </c>
      <c r="N123" s="63">
        <f t="shared" si="54"/>
        <v>0</v>
      </c>
      <c r="O123" s="62"/>
    </row>
    <row r="124" spans="1:15" ht="25.5" hidden="1" x14ac:dyDescent="0.2">
      <c r="A124" s="61" t="s">
        <v>544</v>
      </c>
      <c r="B124" s="60" t="s">
        <v>639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ht="25.5" hidden="1" x14ac:dyDescent="0.2">
      <c r="A125" s="61" t="s">
        <v>542</v>
      </c>
      <c r="B125" s="60" t="s">
        <v>638</v>
      </c>
      <c r="C125" s="59"/>
      <c r="D125" s="59"/>
      <c r="E125" s="59">
        <f>C125+D125</f>
        <v>0</v>
      </c>
      <c r="F125" s="59">
        <f>G125+H125+I125+J125</f>
        <v>0</v>
      </c>
      <c r="G125" s="59"/>
      <c r="H125" s="59"/>
      <c r="I125" s="59"/>
      <c r="J125" s="59"/>
      <c r="K125" s="59">
        <v>0</v>
      </c>
      <c r="L125" s="59">
        <v>0</v>
      </c>
      <c r="M125" s="59">
        <v>0</v>
      </c>
      <c r="N125" s="59">
        <v>0</v>
      </c>
      <c r="O125" s="3">
        <v>2</v>
      </c>
    </row>
    <row r="126" spans="1:15" ht="25.5" hidden="1" x14ac:dyDescent="0.2">
      <c r="A126" s="61" t="s">
        <v>540</v>
      </c>
      <c r="B126" s="60" t="s">
        <v>637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589</v>
      </c>
      <c r="B127" s="60" t="s">
        <v>636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s="18" customFormat="1" ht="25.5" hidden="1" x14ac:dyDescent="0.2">
      <c r="A128" s="65" t="s">
        <v>635</v>
      </c>
      <c r="B128" s="64" t="s">
        <v>634</v>
      </c>
      <c r="C128" s="63">
        <f t="shared" ref="C128:N128" si="55">C129+C130+C131+C132</f>
        <v>0</v>
      </c>
      <c r="D128" s="63">
        <f t="shared" si="55"/>
        <v>0</v>
      </c>
      <c r="E128" s="63">
        <f t="shared" si="55"/>
        <v>0</v>
      </c>
      <c r="F128" s="63">
        <f t="shared" si="55"/>
        <v>0</v>
      </c>
      <c r="G128" s="63">
        <f t="shared" si="55"/>
        <v>0</v>
      </c>
      <c r="H128" s="63">
        <f t="shared" si="55"/>
        <v>0</v>
      </c>
      <c r="I128" s="63">
        <f t="shared" si="55"/>
        <v>0</v>
      </c>
      <c r="J128" s="63">
        <f t="shared" si="55"/>
        <v>0</v>
      </c>
      <c r="K128" s="63">
        <f t="shared" si="55"/>
        <v>0</v>
      </c>
      <c r="L128" s="63">
        <f t="shared" si="55"/>
        <v>0</v>
      </c>
      <c r="M128" s="63">
        <f t="shared" si="55"/>
        <v>0</v>
      </c>
      <c r="N128" s="63">
        <f t="shared" si="55"/>
        <v>0</v>
      </c>
      <c r="O128" s="62"/>
    </row>
    <row r="129" spans="1:15" ht="25.5" hidden="1" x14ac:dyDescent="0.2">
      <c r="A129" s="61" t="s">
        <v>544</v>
      </c>
      <c r="B129" s="60" t="s">
        <v>633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ht="25.5" hidden="1" x14ac:dyDescent="0.2">
      <c r="A130" s="61" t="s">
        <v>542</v>
      </c>
      <c r="B130" s="60" t="s">
        <v>632</v>
      </c>
      <c r="C130" s="59"/>
      <c r="D130" s="59"/>
      <c r="E130" s="59">
        <f>C130+D130</f>
        <v>0</v>
      </c>
      <c r="F130" s="59">
        <f>G130+H130+I130+J130</f>
        <v>0</v>
      </c>
      <c r="G130" s="59"/>
      <c r="H130" s="59"/>
      <c r="I130" s="59"/>
      <c r="J130" s="59"/>
      <c r="K130" s="59">
        <v>0</v>
      </c>
      <c r="L130" s="59">
        <v>0</v>
      </c>
      <c r="M130" s="59">
        <v>0</v>
      </c>
      <c r="N130" s="59">
        <v>0</v>
      </c>
      <c r="O130" s="3">
        <v>2</v>
      </c>
    </row>
    <row r="131" spans="1:15" ht="25.5" hidden="1" x14ac:dyDescent="0.2">
      <c r="A131" s="61" t="s">
        <v>540</v>
      </c>
      <c r="B131" s="60" t="s">
        <v>631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589</v>
      </c>
      <c r="B132" s="60" t="s">
        <v>630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s="18" customFormat="1" ht="25.5" hidden="1" x14ac:dyDescent="0.2">
      <c r="A133" s="65" t="s">
        <v>629</v>
      </c>
      <c r="B133" s="64" t="s">
        <v>628</v>
      </c>
      <c r="C133" s="63">
        <f t="shared" ref="C133:N133" si="56">C134+C135+C136+C137</f>
        <v>0</v>
      </c>
      <c r="D133" s="63">
        <f t="shared" si="56"/>
        <v>0</v>
      </c>
      <c r="E133" s="63">
        <f t="shared" si="56"/>
        <v>0</v>
      </c>
      <c r="F133" s="63">
        <f t="shared" si="56"/>
        <v>0</v>
      </c>
      <c r="G133" s="63">
        <f t="shared" si="56"/>
        <v>0</v>
      </c>
      <c r="H133" s="63">
        <f t="shared" si="56"/>
        <v>0</v>
      </c>
      <c r="I133" s="63">
        <f t="shared" si="56"/>
        <v>0</v>
      </c>
      <c r="J133" s="63">
        <f t="shared" si="56"/>
        <v>0</v>
      </c>
      <c r="K133" s="63">
        <f t="shared" si="56"/>
        <v>0</v>
      </c>
      <c r="L133" s="63">
        <f t="shared" si="56"/>
        <v>0</v>
      </c>
      <c r="M133" s="63">
        <f t="shared" si="56"/>
        <v>0</v>
      </c>
      <c r="N133" s="63">
        <f t="shared" si="56"/>
        <v>0</v>
      </c>
      <c r="O133" s="62"/>
    </row>
    <row r="134" spans="1:15" ht="25.5" hidden="1" x14ac:dyDescent="0.2">
      <c r="A134" s="61" t="s">
        <v>544</v>
      </c>
      <c r="B134" s="60" t="s">
        <v>627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ht="25.5" hidden="1" x14ac:dyDescent="0.2">
      <c r="A135" s="61" t="s">
        <v>542</v>
      </c>
      <c r="B135" s="60" t="s">
        <v>626</v>
      </c>
      <c r="C135" s="59"/>
      <c r="D135" s="59"/>
      <c r="E135" s="59">
        <f>C135+D135</f>
        <v>0</v>
      </c>
      <c r="F135" s="59">
        <f>G135+H135+I135+J135</f>
        <v>0</v>
      </c>
      <c r="G135" s="59"/>
      <c r="H135" s="59"/>
      <c r="I135" s="59"/>
      <c r="J135" s="59"/>
      <c r="K135" s="59">
        <v>0</v>
      </c>
      <c r="L135" s="59">
        <v>0</v>
      </c>
      <c r="M135" s="59">
        <v>0</v>
      </c>
      <c r="N135" s="59">
        <v>0</v>
      </c>
      <c r="O135" s="3">
        <v>2</v>
      </c>
    </row>
    <row r="136" spans="1:15" ht="25.5" hidden="1" x14ac:dyDescent="0.2">
      <c r="A136" s="61" t="s">
        <v>540</v>
      </c>
      <c r="B136" s="60" t="s">
        <v>625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589</v>
      </c>
      <c r="B137" s="60" t="s">
        <v>624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s="18" customFormat="1" ht="25.5" hidden="1" x14ac:dyDescent="0.2">
      <c r="A138" s="65" t="s">
        <v>623</v>
      </c>
      <c r="B138" s="64" t="s">
        <v>622</v>
      </c>
      <c r="C138" s="63">
        <f t="shared" ref="C138:N138" si="57">C139+C140+C141+C142</f>
        <v>0</v>
      </c>
      <c r="D138" s="63">
        <f t="shared" si="57"/>
        <v>0</v>
      </c>
      <c r="E138" s="63">
        <f t="shared" si="57"/>
        <v>0</v>
      </c>
      <c r="F138" s="63">
        <f t="shared" si="57"/>
        <v>0</v>
      </c>
      <c r="G138" s="63">
        <f t="shared" si="57"/>
        <v>0</v>
      </c>
      <c r="H138" s="63">
        <f t="shared" si="57"/>
        <v>0</v>
      </c>
      <c r="I138" s="63">
        <f t="shared" si="57"/>
        <v>0</v>
      </c>
      <c r="J138" s="63">
        <f t="shared" si="57"/>
        <v>0</v>
      </c>
      <c r="K138" s="63">
        <f t="shared" si="57"/>
        <v>0</v>
      </c>
      <c r="L138" s="63">
        <f t="shared" si="57"/>
        <v>0</v>
      </c>
      <c r="M138" s="63">
        <f t="shared" si="57"/>
        <v>0</v>
      </c>
      <c r="N138" s="63">
        <f t="shared" si="57"/>
        <v>0</v>
      </c>
      <c r="O138" s="62"/>
    </row>
    <row r="139" spans="1:15" ht="25.5" hidden="1" x14ac:dyDescent="0.2">
      <c r="A139" s="61" t="s">
        <v>544</v>
      </c>
      <c r="B139" s="60" t="s">
        <v>621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ht="25.5" hidden="1" x14ac:dyDescent="0.2">
      <c r="A140" s="61" t="s">
        <v>542</v>
      </c>
      <c r="B140" s="60" t="s">
        <v>620</v>
      </c>
      <c r="C140" s="59"/>
      <c r="D140" s="59"/>
      <c r="E140" s="59">
        <f>C140+D140</f>
        <v>0</v>
      </c>
      <c r="F140" s="59">
        <f>G140+H140+I140+J140</f>
        <v>0</v>
      </c>
      <c r="G140" s="59"/>
      <c r="H140" s="59"/>
      <c r="I140" s="59"/>
      <c r="J140" s="59"/>
      <c r="K140" s="59">
        <v>0</v>
      </c>
      <c r="L140" s="59">
        <v>0</v>
      </c>
      <c r="M140" s="59">
        <v>0</v>
      </c>
      <c r="N140" s="59">
        <v>0</v>
      </c>
      <c r="O140" s="3">
        <v>2</v>
      </c>
    </row>
    <row r="141" spans="1:15" ht="25.5" hidden="1" x14ac:dyDescent="0.2">
      <c r="A141" s="61" t="s">
        <v>540</v>
      </c>
      <c r="B141" s="60" t="s">
        <v>619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589</v>
      </c>
      <c r="B142" s="60" t="s">
        <v>618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s="18" customFormat="1" hidden="1" x14ac:dyDescent="0.2">
      <c r="A143" s="65" t="s">
        <v>617</v>
      </c>
      <c r="B143" s="64" t="s">
        <v>616</v>
      </c>
      <c r="C143" s="63">
        <f t="shared" ref="C143:N143" si="58">C144+C145+C146+C147</f>
        <v>0</v>
      </c>
      <c r="D143" s="63">
        <f t="shared" si="58"/>
        <v>0</v>
      </c>
      <c r="E143" s="63">
        <f t="shared" si="58"/>
        <v>0</v>
      </c>
      <c r="F143" s="63">
        <f t="shared" si="58"/>
        <v>0</v>
      </c>
      <c r="G143" s="63">
        <f t="shared" si="58"/>
        <v>0</v>
      </c>
      <c r="H143" s="63">
        <f t="shared" si="58"/>
        <v>0</v>
      </c>
      <c r="I143" s="63">
        <f t="shared" si="58"/>
        <v>0</v>
      </c>
      <c r="J143" s="63">
        <f t="shared" si="58"/>
        <v>0</v>
      </c>
      <c r="K143" s="63">
        <f t="shared" si="58"/>
        <v>0</v>
      </c>
      <c r="L143" s="63">
        <f t="shared" si="58"/>
        <v>0</v>
      </c>
      <c r="M143" s="63">
        <f t="shared" si="58"/>
        <v>0</v>
      </c>
      <c r="N143" s="63">
        <f t="shared" si="58"/>
        <v>0</v>
      </c>
      <c r="O143" s="62"/>
    </row>
    <row r="144" spans="1:15" ht="25.5" hidden="1" x14ac:dyDescent="0.2">
      <c r="A144" s="61" t="s">
        <v>544</v>
      </c>
      <c r="B144" s="60" t="s">
        <v>615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ht="25.5" hidden="1" x14ac:dyDescent="0.2">
      <c r="A145" s="61" t="s">
        <v>542</v>
      </c>
      <c r="B145" s="60" t="s">
        <v>614</v>
      </c>
      <c r="C145" s="59"/>
      <c r="D145" s="59"/>
      <c r="E145" s="59">
        <f>C145+D145</f>
        <v>0</v>
      </c>
      <c r="F145" s="59">
        <f>G145+H145+I145+J145</f>
        <v>0</v>
      </c>
      <c r="G145" s="59"/>
      <c r="H145" s="59"/>
      <c r="I145" s="59"/>
      <c r="J145" s="59"/>
      <c r="K145" s="59">
        <v>0</v>
      </c>
      <c r="L145" s="59">
        <v>0</v>
      </c>
      <c r="M145" s="59">
        <v>0</v>
      </c>
      <c r="N145" s="59">
        <v>0</v>
      </c>
      <c r="O145" s="3">
        <v>2</v>
      </c>
    </row>
    <row r="146" spans="1:15" ht="25.5" hidden="1" x14ac:dyDescent="0.2">
      <c r="A146" s="61" t="s">
        <v>540</v>
      </c>
      <c r="B146" s="60" t="s">
        <v>613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589</v>
      </c>
      <c r="B147" s="60" t="s">
        <v>612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s="18" customFormat="1" ht="25.5" hidden="1" x14ac:dyDescent="0.2">
      <c r="A148" s="65" t="s">
        <v>611</v>
      </c>
      <c r="B148" s="64" t="s">
        <v>610</v>
      </c>
      <c r="C148" s="63">
        <f t="shared" ref="C148:N148" si="59">C149+C150+C151+C152</f>
        <v>0</v>
      </c>
      <c r="D148" s="63">
        <f t="shared" si="59"/>
        <v>0</v>
      </c>
      <c r="E148" s="63">
        <f t="shared" si="59"/>
        <v>0</v>
      </c>
      <c r="F148" s="63">
        <f t="shared" si="59"/>
        <v>0</v>
      </c>
      <c r="G148" s="63">
        <f t="shared" si="59"/>
        <v>0</v>
      </c>
      <c r="H148" s="63">
        <f t="shared" si="59"/>
        <v>0</v>
      </c>
      <c r="I148" s="63">
        <f t="shared" si="59"/>
        <v>0</v>
      </c>
      <c r="J148" s="63">
        <f t="shared" si="59"/>
        <v>0</v>
      </c>
      <c r="K148" s="63">
        <f t="shared" si="59"/>
        <v>0</v>
      </c>
      <c r="L148" s="63">
        <f t="shared" si="59"/>
        <v>0</v>
      </c>
      <c r="M148" s="63">
        <f t="shared" si="59"/>
        <v>0</v>
      </c>
      <c r="N148" s="63">
        <f t="shared" si="59"/>
        <v>0</v>
      </c>
      <c r="O148" s="62"/>
    </row>
    <row r="149" spans="1:15" ht="25.5" hidden="1" x14ac:dyDescent="0.2">
      <c r="A149" s="61" t="s">
        <v>544</v>
      </c>
      <c r="B149" s="60" t="s">
        <v>609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>
        <v>2</v>
      </c>
    </row>
    <row r="150" spans="1:15" ht="25.5" hidden="1" x14ac:dyDescent="0.2">
      <c r="A150" s="61" t="s">
        <v>542</v>
      </c>
      <c r="B150" s="60" t="s">
        <v>608</v>
      </c>
      <c r="C150" s="59"/>
      <c r="D150" s="59"/>
      <c r="E150" s="59">
        <f>C150+D150</f>
        <v>0</v>
      </c>
      <c r="F150" s="59">
        <f>G150+H150+I150+J150</f>
        <v>0</v>
      </c>
      <c r="G150" s="59"/>
      <c r="H150" s="59"/>
      <c r="I150" s="59"/>
      <c r="J150" s="59"/>
      <c r="K150" s="59">
        <v>0</v>
      </c>
      <c r="L150" s="59">
        <v>0</v>
      </c>
      <c r="M150" s="59">
        <v>0</v>
      </c>
      <c r="N150" s="59">
        <v>0</v>
      </c>
      <c r="O150" s="3">
        <v>2</v>
      </c>
    </row>
    <row r="151" spans="1:15" ht="25.5" hidden="1" x14ac:dyDescent="0.2">
      <c r="A151" s="61" t="s">
        <v>540</v>
      </c>
      <c r="B151" s="60" t="s">
        <v>607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589</v>
      </c>
      <c r="B152" s="60" t="s">
        <v>606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/>
    </row>
    <row r="153" spans="1:15" s="18" customFormat="1" ht="38.25" hidden="1" x14ac:dyDescent="0.2">
      <c r="A153" s="65" t="s">
        <v>605</v>
      </c>
      <c r="B153" s="64" t="s">
        <v>604</v>
      </c>
      <c r="C153" s="63">
        <f t="shared" ref="C153:N153" si="60">C154+C155+C156</f>
        <v>0</v>
      </c>
      <c r="D153" s="63">
        <f t="shared" si="60"/>
        <v>0</v>
      </c>
      <c r="E153" s="63">
        <f t="shared" si="60"/>
        <v>0</v>
      </c>
      <c r="F153" s="63">
        <f t="shared" si="60"/>
        <v>0</v>
      </c>
      <c r="G153" s="63">
        <f t="shared" si="60"/>
        <v>0</v>
      </c>
      <c r="H153" s="63">
        <f t="shared" si="60"/>
        <v>0</v>
      </c>
      <c r="I153" s="63">
        <f t="shared" si="60"/>
        <v>0</v>
      </c>
      <c r="J153" s="63">
        <f t="shared" si="60"/>
        <v>0</v>
      </c>
      <c r="K153" s="63">
        <f t="shared" si="60"/>
        <v>0</v>
      </c>
      <c r="L153" s="63">
        <f t="shared" si="60"/>
        <v>0</v>
      </c>
      <c r="M153" s="63">
        <f t="shared" si="60"/>
        <v>0</v>
      </c>
      <c r="N153" s="63">
        <f t="shared" si="60"/>
        <v>0</v>
      </c>
      <c r="O153" s="62"/>
    </row>
    <row r="154" spans="1:15" ht="25.5" hidden="1" x14ac:dyDescent="0.2">
      <c r="A154" s="61" t="s">
        <v>544</v>
      </c>
      <c r="B154" s="60" t="s">
        <v>603</v>
      </c>
      <c r="C154" s="59"/>
      <c r="D154" s="59"/>
      <c r="E154" s="59">
        <f>C154+D154</f>
        <v>0</v>
      </c>
      <c r="F154" s="59">
        <f>G154+H154+I154+J154</f>
        <v>0</v>
      </c>
      <c r="G154" s="59"/>
      <c r="H154" s="59"/>
      <c r="I154" s="59"/>
      <c r="J154" s="59"/>
      <c r="K154" s="59">
        <v>0</v>
      </c>
      <c r="L154" s="59">
        <v>0</v>
      </c>
      <c r="M154" s="59">
        <v>0</v>
      </c>
      <c r="N154" s="59">
        <v>0</v>
      </c>
      <c r="O154" s="3">
        <v>2</v>
      </c>
    </row>
    <row r="155" spans="1:15" ht="25.5" hidden="1" x14ac:dyDescent="0.2">
      <c r="A155" s="61" t="s">
        <v>542</v>
      </c>
      <c r="B155" s="60" t="s">
        <v>602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589</v>
      </c>
      <c r="B156" s="60" t="s">
        <v>601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s="18" customFormat="1" ht="25.5" hidden="1" x14ac:dyDescent="0.2">
      <c r="A157" s="65" t="s">
        <v>600</v>
      </c>
      <c r="B157" s="64" t="s">
        <v>599</v>
      </c>
      <c r="C157" s="63">
        <f t="shared" ref="C157:N157" si="61">C158+C159+C160+C161</f>
        <v>0</v>
      </c>
      <c r="D157" s="63">
        <f t="shared" si="61"/>
        <v>0</v>
      </c>
      <c r="E157" s="63">
        <f t="shared" si="61"/>
        <v>0</v>
      </c>
      <c r="F157" s="63">
        <f t="shared" si="61"/>
        <v>0</v>
      </c>
      <c r="G157" s="63">
        <f t="shared" si="61"/>
        <v>0</v>
      </c>
      <c r="H157" s="63">
        <f t="shared" si="61"/>
        <v>0</v>
      </c>
      <c r="I157" s="63">
        <f t="shared" si="61"/>
        <v>0</v>
      </c>
      <c r="J157" s="63">
        <f t="shared" si="61"/>
        <v>0</v>
      </c>
      <c r="K157" s="63">
        <f t="shared" si="61"/>
        <v>0</v>
      </c>
      <c r="L157" s="63">
        <f t="shared" si="61"/>
        <v>0</v>
      </c>
      <c r="M157" s="63">
        <f t="shared" si="61"/>
        <v>0</v>
      </c>
      <c r="N157" s="63">
        <f t="shared" si="61"/>
        <v>0</v>
      </c>
      <c r="O157" s="62"/>
    </row>
    <row r="158" spans="1:15" ht="25.5" hidden="1" x14ac:dyDescent="0.2">
      <c r="A158" s="61" t="s">
        <v>544</v>
      </c>
      <c r="B158" s="60" t="s">
        <v>598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ht="25.5" hidden="1" x14ac:dyDescent="0.2">
      <c r="A159" s="61" t="s">
        <v>542</v>
      </c>
      <c r="B159" s="60" t="s">
        <v>597</v>
      </c>
      <c r="C159" s="59"/>
      <c r="D159" s="59"/>
      <c r="E159" s="59">
        <f>C159+D159</f>
        <v>0</v>
      </c>
      <c r="F159" s="59">
        <f>G159+H159+I159+J159</f>
        <v>0</v>
      </c>
      <c r="G159" s="59"/>
      <c r="H159" s="59"/>
      <c r="I159" s="59"/>
      <c r="J159" s="59"/>
      <c r="K159" s="59">
        <v>0</v>
      </c>
      <c r="L159" s="59">
        <v>0</v>
      </c>
      <c r="M159" s="59">
        <v>0</v>
      </c>
      <c r="N159" s="59">
        <v>0</v>
      </c>
      <c r="O159" s="3">
        <v>2</v>
      </c>
    </row>
    <row r="160" spans="1:15" ht="25.5" hidden="1" x14ac:dyDescent="0.2">
      <c r="A160" s="61" t="s">
        <v>540</v>
      </c>
      <c r="B160" s="60" t="s">
        <v>596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589</v>
      </c>
      <c r="B161" s="60" t="s">
        <v>595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s="18" customFormat="1" ht="25.5" hidden="1" x14ac:dyDescent="0.2">
      <c r="A162" s="65" t="s">
        <v>594</v>
      </c>
      <c r="B162" s="64" t="s">
        <v>593</v>
      </c>
      <c r="C162" s="63">
        <f t="shared" ref="C162:N162" si="62">C163+C164+C165+C166</f>
        <v>0</v>
      </c>
      <c r="D162" s="63">
        <f t="shared" si="62"/>
        <v>0</v>
      </c>
      <c r="E162" s="63">
        <f t="shared" si="62"/>
        <v>0</v>
      </c>
      <c r="F162" s="63">
        <f t="shared" si="62"/>
        <v>0</v>
      </c>
      <c r="G162" s="63">
        <f t="shared" si="62"/>
        <v>0</v>
      </c>
      <c r="H162" s="63">
        <f t="shared" si="62"/>
        <v>0</v>
      </c>
      <c r="I162" s="63">
        <f t="shared" si="62"/>
        <v>0</v>
      </c>
      <c r="J162" s="63">
        <f t="shared" si="62"/>
        <v>0</v>
      </c>
      <c r="K162" s="63">
        <f t="shared" si="62"/>
        <v>0</v>
      </c>
      <c r="L162" s="63">
        <f t="shared" si="62"/>
        <v>0</v>
      </c>
      <c r="M162" s="63">
        <f t="shared" si="62"/>
        <v>0</v>
      </c>
      <c r="N162" s="63">
        <f t="shared" si="62"/>
        <v>0</v>
      </c>
      <c r="O162" s="62"/>
    </row>
    <row r="163" spans="1:15" ht="25.5" hidden="1" x14ac:dyDescent="0.2">
      <c r="A163" s="61" t="s">
        <v>544</v>
      </c>
      <c r="B163" s="60" t="s">
        <v>592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ht="25.5" hidden="1" x14ac:dyDescent="0.2">
      <c r="A164" s="61" t="s">
        <v>542</v>
      </c>
      <c r="B164" s="60" t="s">
        <v>591</v>
      </c>
      <c r="C164" s="59"/>
      <c r="D164" s="59"/>
      <c r="E164" s="59">
        <f>C164+D164</f>
        <v>0</v>
      </c>
      <c r="F164" s="59">
        <f>G164+H164+I164+J164</f>
        <v>0</v>
      </c>
      <c r="G164" s="59"/>
      <c r="H164" s="59"/>
      <c r="I164" s="59"/>
      <c r="J164" s="59"/>
      <c r="K164" s="59">
        <v>0</v>
      </c>
      <c r="L164" s="59">
        <v>0</v>
      </c>
      <c r="M164" s="59">
        <v>0</v>
      </c>
      <c r="N164" s="59">
        <v>0</v>
      </c>
      <c r="O164" s="3">
        <v>2</v>
      </c>
    </row>
    <row r="165" spans="1:15" ht="25.5" hidden="1" x14ac:dyDescent="0.2">
      <c r="A165" s="61" t="s">
        <v>540</v>
      </c>
      <c r="B165" s="60" t="s">
        <v>590</v>
      </c>
      <c r="C165" s="59"/>
      <c r="D165" s="59"/>
      <c r="E165" s="59">
        <f>C165+D165</f>
        <v>0</v>
      </c>
      <c r="F165" s="59">
        <f>G165+H165+I165+J165</f>
        <v>0</v>
      </c>
      <c r="G165" s="59"/>
      <c r="H165" s="59"/>
      <c r="I165" s="59"/>
      <c r="J165" s="59"/>
      <c r="K165" s="59">
        <v>0</v>
      </c>
      <c r="L165" s="59">
        <v>0</v>
      </c>
      <c r="M165" s="59">
        <v>0</v>
      </c>
      <c r="N165" s="59">
        <v>0</v>
      </c>
      <c r="O165" s="3">
        <v>2</v>
      </c>
    </row>
    <row r="166" spans="1:15" ht="25.5" hidden="1" x14ac:dyDescent="0.2">
      <c r="A166" s="61" t="s">
        <v>589</v>
      </c>
      <c r="B166" s="60" t="s">
        <v>588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s="8" customFormat="1" ht="38.25" hidden="1" x14ac:dyDescent="0.2">
      <c r="A167" s="69" t="s">
        <v>587</v>
      </c>
      <c r="B167" s="68" t="s">
        <v>586</v>
      </c>
      <c r="C167" s="67">
        <f t="shared" ref="C167:N167" si="63">C168+C172+C176+C180+C184+C192+C196+C199</f>
        <v>0</v>
      </c>
      <c r="D167" s="67">
        <f t="shared" si="63"/>
        <v>0</v>
      </c>
      <c r="E167" s="67">
        <f t="shared" si="63"/>
        <v>0</v>
      </c>
      <c r="F167" s="67">
        <f t="shared" si="63"/>
        <v>0</v>
      </c>
      <c r="G167" s="67">
        <f t="shared" si="63"/>
        <v>0</v>
      </c>
      <c r="H167" s="67">
        <f t="shared" si="63"/>
        <v>0</v>
      </c>
      <c r="I167" s="67">
        <f t="shared" si="63"/>
        <v>0</v>
      </c>
      <c r="J167" s="67">
        <f t="shared" si="63"/>
        <v>0</v>
      </c>
      <c r="K167" s="67">
        <f t="shared" si="63"/>
        <v>0</v>
      </c>
      <c r="L167" s="67">
        <f t="shared" si="63"/>
        <v>0</v>
      </c>
      <c r="M167" s="67">
        <f t="shared" si="63"/>
        <v>0</v>
      </c>
      <c r="N167" s="67">
        <f t="shared" si="63"/>
        <v>0</v>
      </c>
      <c r="O167" s="66"/>
    </row>
    <row r="168" spans="1:15" s="18" customFormat="1" ht="25.5" hidden="1" x14ac:dyDescent="0.2">
      <c r="A168" s="65" t="s">
        <v>585</v>
      </c>
      <c r="B168" s="64" t="s">
        <v>584</v>
      </c>
      <c r="C168" s="63">
        <f t="shared" ref="C168:N168" si="64">C169+C170+C171</f>
        <v>0</v>
      </c>
      <c r="D168" s="63">
        <f t="shared" si="64"/>
        <v>0</v>
      </c>
      <c r="E168" s="63">
        <f t="shared" si="64"/>
        <v>0</v>
      </c>
      <c r="F168" s="63">
        <f t="shared" si="64"/>
        <v>0</v>
      </c>
      <c r="G168" s="63">
        <f t="shared" si="64"/>
        <v>0</v>
      </c>
      <c r="H168" s="63">
        <f t="shared" si="64"/>
        <v>0</v>
      </c>
      <c r="I168" s="63">
        <f t="shared" si="64"/>
        <v>0</v>
      </c>
      <c r="J168" s="63">
        <f t="shared" si="64"/>
        <v>0</v>
      </c>
      <c r="K168" s="63">
        <f t="shared" si="64"/>
        <v>0</v>
      </c>
      <c r="L168" s="63">
        <f t="shared" si="64"/>
        <v>0</v>
      </c>
      <c r="M168" s="63">
        <f t="shared" si="64"/>
        <v>0</v>
      </c>
      <c r="N168" s="63">
        <f t="shared" si="64"/>
        <v>0</v>
      </c>
      <c r="O168" s="62"/>
    </row>
    <row r="169" spans="1:15" ht="25.5" hidden="1" x14ac:dyDescent="0.2">
      <c r="A169" s="61" t="s">
        <v>544</v>
      </c>
      <c r="B169" s="60" t="s">
        <v>583</v>
      </c>
      <c r="C169" s="59"/>
      <c r="D169" s="59"/>
      <c r="E169" s="59">
        <f>C169+D169</f>
        <v>0</v>
      </c>
      <c r="F169" s="59">
        <f>G169+H169+I169+J169</f>
        <v>0</v>
      </c>
      <c r="G169" s="59"/>
      <c r="H169" s="59"/>
      <c r="I169" s="59"/>
      <c r="J169" s="59"/>
      <c r="K169" s="59">
        <v>0</v>
      </c>
      <c r="L169" s="59">
        <v>0</v>
      </c>
      <c r="M169" s="59">
        <v>0</v>
      </c>
      <c r="N169" s="59">
        <v>0</v>
      </c>
      <c r="O169" s="3">
        <v>2</v>
      </c>
    </row>
    <row r="170" spans="1:15" ht="25.5" hidden="1" x14ac:dyDescent="0.2">
      <c r="A170" s="61" t="s">
        <v>542</v>
      </c>
      <c r="B170" s="60" t="s">
        <v>582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540</v>
      </c>
      <c r="B171" s="60" t="s">
        <v>581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s="18" customFormat="1" hidden="1" x14ac:dyDescent="0.2">
      <c r="A172" s="65" t="s">
        <v>580</v>
      </c>
      <c r="B172" s="64" t="s">
        <v>579</v>
      </c>
      <c r="C172" s="63">
        <f t="shared" ref="C172:N172" si="65">C173+C174+C175</f>
        <v>0</v>
      </c>
      <c r="D172" s="63">
        <f t="shared" si="65"/>
        <v>0</v>
      </c>
      <c r="E172" s="63">
        <f t="shared" si="65"/>
        <v>0</v>
      </c>
      <c r="F172" s="63">
        <f t="shared" si="65"/>
        <v>0</v>
      </c>
      <c r="G172" s="63">
        <f t="shared" si="65"/>
        <v>0</v>
      </c>
      <c r="H172" s="63">
        <f t="shared" si="65"/>
        <v>0</v>
      </c>
      <c r="I172" s="63">
        <f t="shared" si="65"/>
        <v>0</v>
      </c>
      <c r="J172" s="63">
        <f t="shared" si="65"/>
        <v>0</v>
      </c>
      <c r="K172" s="63">
        <f t="shared" si="65"/>
        <v>0</v>
      </c>
      <c r="L172" s="63">
        <f t="shared" si="65"/>
        <v>0</v>
      </c>
      <c r="M172" s="63">
        <f t="shared" si="65"/>
        <v>0</v>
      </c>
      <c r="N172" s="63">
        <f t="shared" si="65"/>
        <v>0</v>
      </c>
      <c r="O172" s="62"/>
    </row>
    <row r="173" spans="1:15" ht="25.5" hidden="1" x14ac:dyDescent="0.2">
      <c r="A173" s="61" t="s">
        <v>544</v>
      </c>
      <c r="B173" s="60" t="s">
        <v>578</v>
      </c>
      <c r="C173" s="59"/>
      <c r="D173" s="59"/>
      <c r="E173" s="59">
        <f>C173+D173</f>
        <v>0</v>
      </c>
      <c r="F173" s="59">
        <f>G173+H173+I173+J173</f>
        <v>0</v>
      </c>
      <c r="G173" s="59"/>
      <c r="H173" s="59"/>
      <c r="I173" s="59"/>
      <c r="J173" s="59"/>
      <c r="K173" s="59">
        <v>0</v>
      </c>
      <c r="L173" s="59">
        <v>0</v>
      </c>
      <c r="M173" s="59">
        <v>0</v>
      </c>
      <c r="N173" s="59">
        <v>0</v>
      </c>
      <c r="O173" s="3">
        <v>2</v>
      </c>
    </row>
    <row r="174" spans="1:15" ht="25.5" hidden="1" x14ac:dyDescent="0.2">
      <c r="A174" s="61" t="s">
        <v>542</v>
      </c>
      <c r="B174" s="60" t="s">
        <v>577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540</v>
      </c>
      <c r="B175" s="60" t="s">
        <v>576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s="18" customFormat="1" hidden="1" x14ac:dyDescent="0.2">
      <c r="A176" s="65" t="s">
        <v>575</v>
      </c>
      <c r="B176" s="64" t="s">
        <v>574</v>
      </c>
      <c r="C176" s="63">
        <f t="shared" ref="C176:N176" si="66">C177+C178+C179</f>
        <v>0</v>
      </c>
      <c r="D176" s="63">
        <f t="shared" si="66"/>
        <v>0</v>
      </c>
      <c r="E176" s="63">
        <f t="shared" si="66"/>
        <v>0</v>
      </c>
      <c r="F176" s="63">
        <f t="shared" si="66"/>
        <v>0</v>
      </c>
      <c r="G176" s="63">
        <f t="shared" si="66"/>
        <v>0</v>
      </c>
      <c r="H176" s="63">
        <f t="shared" si="66"/>
        <v>0</v>
      </c>
      <c r="I176" s="63">
        <f t="shared" si="66"/>
        <v>0</v>
      </c>
      <c r="J176" s="63">
        <f t="shared" si="66"/>
        <v>0</v>
      </c>
      <c r="K176" s="63">
        <f t="shared" si="66"/>
        <v>0</v>
      </c>
      <c r="L176" s="63">
        <f t="shared" si="66"/>
        <v>0</v>
      </c>
      <c r="M176" s="63">
        <f t="shared" si="66"/>
        <v>0</v>
      </c>
      <c r="N176" s="63">
        <f t="shared" si="66"/>
        <v>0</v>
      </c>
      <c r="O176" s="62"/>
    </row>
    <row r="177" spans="1:15" ht="25.5" hidden="1" x14ac:dyDescent="0.2">
      <c r="A177" s="61" t="s">
        <v>544</v>
      </c>
      <c r="B177" s="60" t="s">
        <v>573</v>
      </c>
      <c r="C177" s="59"/>
      <c r="D177" s="59"/>
      <c r="E177" s="59">
        <f>C177+D177</f>
        <v>0</v>
      </c>
      <c r="F177" s="59">
        <f>G177+H177+I177+J177</f>
        <v>0</v>
      </c>
      <c r="G177" s="59"/>
      <c r="H177" s="59"/>
      <c r="I177" s="59"/>
      <c r="J177" s="59"/>
      <c r="K177" s="59">
        <v>0</v>
      </c>
      <c r="L177" s="59">
        <v>0</v>
      </c>
      <c r="M177" s="59">
        <v>0</v>
      </c>
      <c r="N177" s="59">
        <v>0</v>
      </c>
      <c r="O177" s="3">
        <v>2</v>
      </c>
    </row>
    <row r="178" spans="1:15" ht="25.5" hidden="1" x14ac:dyDescent="0.2">
      <c r="A178" s="61" t="s">
        <v>542</v>
      </c>
      <c r="B178" s="60" t="s">
        <v>572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540</v>
      </c>
      <c r="B179" s="60" t="s">
        <v>571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s="18" customFormat="1" ht="25.5" hidden="1" x14ac:dyDescent="0.2">
      <c r="A180" s="65" t="s">
        <v>570</v>
      </c>
      <c r="B180" s="64" t="s">
        <v>569</v>
      </c>
      <c r="C180" s="63">
        <f t="shared" ref="C180:N180" si="67">C181+C182+C183</f>
        <v>0</v>
      </c>
      <c r="D180" s="63">
        <f t="shared" si="67"/>
        <v>0</v>
      </c>
      <c r="E180" s="63">
        <f t="shared" si="67"/>
        <v>0</v>
      </c>
      <c r="F180" s="63">
        <f t="shared" si="67"/>
        <v>0</v>
      </c>
      <c r="G180" s="63">
        <f t="shared" si="67"/>
        <v>0</v>
      </c>
      <c r="H180" s="63">
        <f t="shared" si="67"/>
        <v>0</v>
      </c>
      <c r="I180" s="63">
        <f t="shared" si="67"/>
        <v>0</v>
      </c>
      <c r="J180" s="63">
        <f t="shared" si="67"/>
        <v>0</v>
      </c>
      <c r="K180" s="63">
        <f t="shared" si="67"/>
        <v>0</v>
      </c>
      <c r="L180" s="63">
        <f t="shared" si="67"/>
        <v>0</v>
      </c>
      <c r="M180" s="63">
        <f t="shared" si="67"/>
        <v>0</v>
      </c>
      <c r="N180" s="63">
        <f t="shared" si="67"/>
        <v>0</v>
      </c>
      <c r="O180" s="62"/>
    </row>
    <row r="181" spans="1:15" ht="25.5" hidden="1" x14ac:dyDescent="0.2">
      <c r="A181" s="61" t="s">
        <v>544</v>
      </c>
      <c r="B181" s="60" t="s">
        <v>568</v>
      </c>
      <c r="C181" s="59"/>
      <c r="D181" s="59"/>
      <c r="E181" s="59">
        <f>C181+D181</f>
        <v>0</v>
      </c>
      <c r="F181" s="59">
        <f>G181+H181+I181+J181</f>
        <v>0</v>
      </c>
      <c r="G181" s="59"/>
      <c r="H181" s="59"/>
      <c r="I181" s="59"/>
      <c r="J181" s="59"/>
      <c r="K181" s="59">
        <v>0</v>
      </c>
      <c r="L181" s="59">
        <v>0</v>
      </c>
      <c r="M181" s="59">
        <v>0</v>
      </c>
      <c r="N181" s="59">
        <v>0</v>
      </c>
      <c r="O181" s="3">
        <v>2</v>
      </c>
    </row>
    <row r="182" spans="1:15" ht="25.5" hidden="1" x14ac:dyDescent="0.2">
      <c r="A182" s="61" t="s">
        <v>542</v>
      </c>
      <c r="B182" s="60" t="s">
        <v>567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540</v>
      </c>
      <c r="B183" s="60" t="s">
        <v>566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s="18" customFormat="1" ht="25.5" hidden="1" x14ac:dyDescent="0.2">
      <c r="A184" s="65" t="s">
        <v>565</v>
      </c>
      <c r="B184" s="64" t="s">
        <v>564</v>
      </c>
      <c r="C184" s="63">
        <f t="shared" ref="C184:N184" si="68">C185+C186+C187</f>
        <v>0</v>
      </c>
      <c r="D184" s="63">
        <f t="shared" si="68"/>
        <v>0</v>
      </c>
      <c r="E184" s="63">
        <f t="shared" si="68"/>
        <v>0</v>
      </c>
      <c r="F184" s="63">
        <f t="shared" si="68"/>
        <v>0</v>
      </c>
      <c r="G184" s="63">
        <f t="shared" si="68"/>
        <v>0</v>
      </c>
      <c r="H184" s="63">
        <f t="shared" si="68"/>
        <v>0</v>
      </c>
      <c r="I184" s="63">
        <f t="shared" si="68"/>
        <v>0</v>
      </c>
      <c r="J184" s="63">
        <f t="shared" si="68"/>
        <v>0</v>
      </c>
      <c r="K184" s="63">
        <f t="shared" si="68"/>
        <v>0</v>
      </c>
      <c r="L184" s="63">
        <f t="shared" si="68"/>
        <v>0</v>
      </c>
      <c r="M184" s="63">
        <f t="shared" si="68"/>
        <v>0</v>
      </c>
      <c r="N184" s="63">
        <f t="shared" si="68"/>
        <v>0</v>
      </c>
      <c r="O184" s="62"/>
    </row>
    <row r="185" spans="1:15" ht="25.5" hidden="1" x14ac:dyDescent="0.2">
      <c r="A185" s="61" t="s">
        <v>544</v>
      </c>
      <c r="B185" s="60" t="s">
        <v>563</v>
      </c>
      <c r="C185" s="59"/>
      <c r="D185" s="59"/>
      <c r="E185" s="59">
        <f>C185+D185</f>
        <v>0</v>
      </c>
      <c r="F185" s="59">
        <f>G185+H185+I185+J185</f>
        <v>0</v>
      </c>
      <c r="G185" s="59"/>
      <c r="H185" s="59"/>
      <c r="I185" s="59"/>
      <c r="J185" s="59"/>
      <c r="K185" s="59">
        <v>0</v>
      </c>
      <c r="L185" s="59">
        <v>0</v>
      </c>
      <c r="M185" s="59">
        <v>0</v>
      </c>
      <c r="N185" s="59">
        <v>0</v>
      </c>
      <c r="O185" s="3">
        <v>2</v>
      </c>
    </row>
    <row r="186" spans="1:15" ht="25.5" hidden="1" x14ac:dyDescent="0.2">
      <c r="A186" s="61" t="s">
        <v>542</v>
      </c>
      <c r="B186" s="60" t="s">
        <v>562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540</v>
      </c>
      <c r="B187" s="60" t="s">
        <v>561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s="18" customFormat="1" ht="25.5" hidden="1" x14ac:dyDescent="0.2">
      <c r="A188" s="65" t="s">
        <v>560</v>
      </c>
      <c r="B188" s="64" t="s">
        <v>559</v>
      </c>
      <c r="C188" s="63">
        <f t="shared" ref="C188:N188" si="69">C189+C190+C191</f>
        <v>0</v>
      </c>
      <c r="D188" s="63">
        <f t="shared" si="69"/>
        <v>0</v>
      </c>
      <c r="E188" s="63">
        <f t="shared" si="69"/>
        <v>0</v>
      </c>
      <c r="F188" s="63">
        <f t="shared" si="69"/>
        <v>0</v>
      </c>
      <c r="G188" s="63">
        <f t="shared" si="69"/>
        <v>0</v>
      </c>
      <c r="H188" s="63">
        <f t="shared" si="69"/>
        <v>0</v>
      </c>
      <c r="I188" s="63">
        <f t="shared" si="69"/>
        <v>0</v>
      </c>
      <c r="J188" s="63">
        <f t="shared" si="69"/>
        <v>0</v>
      </c>
      <c r="K188" s="63">
        <f t="shared" si="69"/>
        <v>0</v>
      </c>
      <c r="L188" s="63">
        <f t="shared" si="69"/>
        <v>0</v>
      </c>
      <c r="M188" s="63">
        <f t="shared" si="69"/>
        <v>0</v>
      </c>
      <c r="N188" s="63">
        <f t="shared" si="69"/>
        <v>0</v>
      </c>
      <c r="O188" s="62"/>
    </row>
    <row r="189" spans="1:15" ht="25.5" hidden="1" x14ac:dyDescent="0.2">
      <c r="A189" s="61" t="s">
        <v>544</v>
      </c>
      <c r="B189" s="60" t="s">
        <v>558</v>
      </c>
      <c r="C189" s="59"/>
      <c r="D189" s="59"/>
      <c r="E189" s="59">
        <f>C189+D189</f>
        <v>0</v>
      </c>
      <c r="F189" s="59">
        <f>G189+H189+I189+J189</f>
        <v>0</v>
      </c>
      <c r="G189" s="59"/>
      <c r="H189" s="59"/>
      <c r="I189" s="59"/>
      <c r="J189" s="59"/>
      <c r="K189" s="59">
        <v>0</v>
      </c>
      <c r="L189" s="59">
        <v>0</v>
      </c>
      <c r="M189" s="59">
        <v>0</v>
      </c>
      <c r="N189" s="59">
        <v>0</v>
      </c>
      <c r="O189" s="3">
        <v>2</v>
      </c>
    </row>
    <row r="190" spans="1:15" ht="25.5" hidden="1" x14ac:dyDescent="0.2">
      <c r="A190" s="61" t="s">
        <v>542</v>
      </c>
      <c r="B190" s="60" t="s">
        <v>557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540</v>
      </c>
      <c r="B191" s="60" t="s">
        <v>556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s="18" customFormat="1" ht="25.5" hidden="1" x14ac:dyDescent="0.2">
      <c r="A192" s="65" t="s">
        <v>555</v>
      </c>
      <c r="B192" s="64" t="s">
        <v>554</v>
      </c>
      <c r="C192" s="63">
        <f t="shared" ref="C192:N192" si="70">C193+C194+C195</f>
        <v>0</v>
      </c>
      <c r="D192" s="63">
        <f t="shared" si="70"/>
        <v>0</v>
      </c>
      <c r="E192" s="63">
        <f t="shared" si="70"/>
        <v>0</v>
      </c>
      <c r="F192" s="63">
        <f t="shared" si="70"/>
        <v>0</v>
      </c>
      <c r="G192" s="63">
        <f t="shared" si="70"/>
        <v>0</v>
      </c>
      <c r="H192" s="63">
        <f t="shared" si="70"/>
        <v>0</v>
      </c>
      <c r="I192" s="63">
        <f t="shared" si="70"/>
        <v>0</v>
      </c>
      <c r="J192" s="63">
        <f t="shared" si="70"/>
        <v>0</v>
      </c>
      <c r="K192" s="63">
        <f t="shared" si="70"/>
        <v>0</v>
      </c>
      <c r="L192" s="63">
        <f t="shared" si="70"/>
        <v>0</v>
      </c>
      <c r="M192" s="63">
        <f t="shared" si="70"/>
        <v>0</v>
      </c>
      <c r="N192" s="63">
        <f t="shared" si="70"/>
        <v>0</v>
      </c>
      <c r="O192" s="62"/>
    </row>
    <row r="193" spans="1:22" ht="25.5" hidden="1" x14ac:dyDescent="0.2">
      <c r="A193" s="61" t="s">
        <v>544</v>
      </c>
      <c r="B193" s="60" t="s">
        <v>553</v>
      </c>
      <c r="C193" s="59"/>
      <c r="D193" s="59"/>
      <c r="E193" s="59">
        <f>C193+D193</f>
        <v>0</v>
      </c>
      <c r="F193" s="59">
        <f>G193+H193+I193+J193</f>
        <v>0</v>
      </c>
      <c r="G193" s="59"/>
      <c r="H193" s="59"/>
      <c r="I193" s="59"/>
      <c r="J193" s="59"/>
      <c r="K193" s="59">
        <v>0</v>
      </c>
      <c r="L193" s="59">
        <v>0</v>
      </c>
      <c r="M193" s="59">
        <v>0</v>
      </c>
      <c r="N193" s="59">
        <v>0</v>
      </c>
      <c r="O193" s="3">
        <v>2</v>
      </c>
    </row>
    <row r="194" spans="1:22" ht="25.5" hidden="1" x14ac:dyDescent="0.2">
      <c r="A194" s="61" t="s">
        <v>542</v>
      </c>
      <c r="B194" s="60" t="s">
        <v>552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t="25.5" hidden="1" x14ac:dyDescent="0.2">
      <c r="A195" s="61" t="s">
        <v>540</v>
      </c>
      <c r="B195" s="60" t="s">
        <v>551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550</v>
      </c>
      <c r="B196" s="64" t="s">
        <v>549</v>
      </c>
      <c r="C196" s="63">
        <f t="shared" ref="C196:N196" si="71">C197+C198</f>
        <v>0</v>
      </c>
      <c r="D196" s="63">
        <f t="shared" si="71"/>
        <v>0</v>
      </c>
      <c r="E196" s="63">
        <f t="shared" si="71"/>
        <v>0</v>
      </c>
      <c r="F196" s="63">
        <f t="shared" si="71"/>
        <v>0</v>
      </c>
      <c r="G196" s="63">
        <f t="shared" si="71"/>
        <v>0</v>
      </c>
      <c r="H196" s="63">
        <f t="shared" si="71"/>
        <v>0</v>
      </c>
      <c r="I196" s="63">
        <f t="shared" si="71"/>
        <v>0</v>
      </c>
      <c r="J196" s="63">
        <f t="shared" si="71"/>
        <v>0</v>
      </c>
      <c r="K196" s="63">
        <f t="shared" si="71"/>
        <v>0</v>
      </c>
      <c r="L196" s="63">
        <f t="shared" si="71"/>
        <v>0</v>
      </c>
      <c r="M196" s="63">
        <f t="shared" si="71"/>
        <v>0</v>
      </c>
      <c r="N196" s="63">
        <f t="shared" si="71"/>
        <v>0</v>
      </c>
      <c r="O196" s="62"/>
    </row>
    <row r="197" spans="1:22" ht="25.5" hidden="1" x14ac:dyDescent="0.2">
      <c r="A197" s="61" t="s">
        <v>544</v>
      </c>
      <c r="B197" s="60" t="s">
        <v>548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t="25.5" hidden="1" x14ac:dyDescent="0.2">
      <c r="A198" s="61" t="s">
        <v>542</v>
      </c>
      <c r="B198" s="60" t="s">
        <v>547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s="18" customFormat="1" ht="25.5" hidden="1" x14ac:dyDescent="0.2">
      <c r="A199" s="65" t="s">
        <v>546</v>
      </c>
      <c r="B199" s="64" t="s">
        <v>545</v>
      </c>
      <c r="C199" s="63">
        <f t="shared" ref="C199:N199" si="72">C200+C201+C202</f>
        <v>0</v>
      </c>
      <c r="D199" s="63">
        <f t="shared" si="72"/>
        <v>0</v>
      </c>
      <c r="E199" s="63">
        <f t="shared" si="72"/>
        <v>0</v>
      </c>
      <c r="F199" s="63">
        <f t="shared" si="72"/>
        <v>0</v>
      </c>
      <c r="G199" s="63">
        <f t="shared" si="72"/>
        <v>0</v>
      </c>
      <c r="H199" s="63">
        <f t="shared" si="72"/>
        <v>0</v>
      </c>
      <c r="I199" s="63">
        <f t="shared" si="72"/>
        <v>0</v>
      </c>
      <c r="J199" s="63">
        <f t="shared" si="72"/>
        <v>0</v>
      </c>
      <c r="K199" s="63">
        <f t="shared" si="72"/>
        <v>0</v>
      </c>
      <c r="L199" s="63">
        <f t="shared" si="72"/>
        <v>0</v>
      </c>
      <c r="M199" s="63">
        <f t="shared" si="72"/>
        <v>0</v>
      </c>
      <c r="N199" s="63">
        <f t="shared" si="72"/>
        <v>0</v>
      </c>
      <c r="O199" s="62"/>
    </row>
    <row r="200" spans="1:22" ht="25.5" hidden="1" x14ac:dyDescent="0.2">
      <c r="A200" s="61" t="s">
        <v>544</v>
      </c>
      <c r="B200" s="60" t="s">
        <v>543</v>
      </c>
      <c r="C200" s="59"/>
      <c r="D200" s="59"/>
      <c r="E200" s="59">
        <f>C200+D200</f>
        <v>0</v>
      </c>
      <c r="F200" s="59">
        <f>G200+H200+I200+J200</f>
        <v>0</v>
      </c>
      <c r="G200" s="59"/>
      <c r="H200" s="59"/>
      <c r="I200" s="59"/>
      <c r="J200" s="59"/>
      <c r="K200" s="59">
        <v>0</v>
      </c>
      <c r="L200" s="59">
        <v>0</v>
      </c>
      <c r="M200" s="59">
        <v>0</v>
      </c>
      <c r="N200" s="59">
        <v>0</v>
      </c>
      <c r="O200" s="3">
        <v>2</v>
      </c>
    </row>
    <row r="201" spans="1:22" ht="25.5" hidden="1" x14ac:dyDescent="0.2">
      <c r="A201" s="61" t="s">
        <v>542</v>
      </c>
      <c r="B201" s="60" t="s">
        <v>541</v>
      </c>
      <c r="C201" s="59"/>
      <c r="D201" s="59"/>
      <c r="E201" s="59">
        <f>C201+D201</f>
        <v>0</v>
      </c>
      <c r="F201" s="59">
        <f>G201+H201+I201+J201</f>
        <v>0</v>
      </c>
      <c r="G201" s="59"/>
      <c r="H201" s="59"/>
      <c r="I201" s="59"/>
      <c r="J201" s="59"/>
      <c r="K201" s="59">
        <v>0</v>
      </c>
      <c r="L201" s="59">
        <v>0</v>
      </c>
      <c r="M201" s="59">
        <v>0</v>
      </c>
      <c r="N201" s="59">
        <v>0</v>
      </c>
      <c r="O201" s="3">
        <v>2</v>
      </c>
    </row>
    <row r="202" spans="1:22" ht="25.5" hidden="1" x14ac:dyDescent="0.2">
      <c r="A202" s="61" t="s">
        <v>540</v>
      </c>
      <c r="B202" s="60" t="s">
        <v>539</v>
      </c>
      <c r="C202" s="59"/>
      <c r="D202" s="59"/>
      <c r="E202" s="59">
        <f>C202+D202</f>
        <v>0</v>
      </c>
      <c r="F202" s="59">
        <f>G202+H202+I202+J202</f>
        <v>0</v>
      </c>
      <c r="G202" s="59"/>
      <c r="H202" s="59"/>
      <c r="I202" s="59"/>
      <c r="J202" s="59"/>
      <c r="K202" s="59">
        <v>0</v>
      </c>
      <c r="L202" s="59">
        <v>0</v>
      </c>
      <c r="M202" s="59">
        <v>0</v>
      </c>
      <c r="N202" s="59">
        <v>0</v>
      </c>
      <c r="O202" s="3">
        <v>2</v>
      </c>
    </row>
    <row r="203" spans="1:22" s="8" customFormat="1" x14ac:dyDescent="0.2">
      <c r="A203" s="58" t="s">
        <v>538</v>
      </c>
      <c r="B203" s="57" t="s">
        <v>537</v>
      </c>
      <c r="C203" s="285">
        <f>C205+C238+C294+C308+C312+C314+C334+C353+C408+C415+C456+C471+C474+C482+C485+C486+C501</f>
        <v>14613</v>
      </c>
      <c r="D203" s="285">
        <f t="shared" ref="D203:J203" si="73">D205+D238+D294+D308+D312+D314+D334+D353+D408+D415+D456+D471+D474+D482+D485+D486+D501</f>
        <v>1439.08</v>
      </c>
      <c r="E203" s="285">
        <f t="shared" si="73"/>
        <v>16052.08</v>
      </c>
      <c r="F203" s="285">
        <f t="shared" si="73"/>
        <v>16052.08</v>
      </c>
      <c r="G203" s="55">
        <f t="shared" si="73"/>
        <v>4059</v>
      </c>
      <c r="H203" s="285">
        <f t="shared" si="73"/>
        <v>5612.08</v>
      </c>
      <c r="I203" s="55">
        <f t="shared" si="73"/>
        <v>3574</v>
      </c>
      <c r="J203" s="55">
        <f t="shared" si="73"/>
        <v>2807</v>
      </c>
      <c r="K203" s="56">
        <f t="shared" ref="K203:O203" si="74">K205+K238+K294+K308+K312+K314+K334+K353+K408+K415+K456+K474+K482+K485+K486+K501</f>
        <v>90</v>
      </c>
      <c r="L203" s="56">
        <f t="shared" si="74"/>
        <v>14040</v>
      </c>
      <c r="M203" s="56">
        <f t="shared" si="74"/>
        <v>14055</v>
      </c>
      <c r="N203" s="56">
        <f t="shared" si="74"/>
        <v>14070</v>
      </c>
      <c r="O203" s="415">
        <f t="shared" si="74"/>
        <v>19</v>
      </c>
      <c r="P203" s="86">
        <f t="shared" ref="P203:P207" si="75">Q203+R203+S203+T203</f>
        <v>216</v>
      </c>
      <c r="Q203" s="56">
        <f>Q206+Q248</f>
        <v>54</v>
      </c>
      <c r="R203" s="56">
        <f t="shared" ref="R203:T203" si="76">R206+R248</f>
        <v>54</v>
      </c>
      <c r="S203" s="56">
        <f t="shared" si="76"/>
        <v>54</v>
      </c>
      <c r="T203" s="56">
        <f t="shared" si="76"/>
        <v>54</v>
      </c>
      <c r="U203" s="237"/>
      <c r="V203" s="237"/>
    </row>
    <row r="204" spans="1:22" s="8" customFormat="1" x14ac:dyDescent="0.2">
      <c r="A204" s="14" t="s">
        <v>536</v>
      </c>
      <c r="B204" s="13" t="s">
        <v>535</v>
      </c>
      <c r="C204" s="11">
        <f t="shared" ref="C204:N204" si="77">C205+C238+C294+C308+C312+C315+C344+C348+C349+C350+C408+C456</f>
        <v>14613</v>
      </c>
      <c r="D204" s="425">
        <f t="shared" si="77"/>
        <v>0</v>
      </c>
      <c r="E204" s="11">
        <f t="shared" si="77"/>
        <v>14613</v>
      </c>
      <c r="F204" s="11">
        <f t="shared" si="77"/>
        <v>14613</v>
      </c>
      <c r="G204" s="12">
        <f t="shared" si="77"/>
        <v>4059</v>
      </c>
      <c r="H204" s="11">
        <f t="shared" si="77"/>
        <v>4173</v>
      </c>
      <c r="I204" s="11">
        <f t="shared" si="77"/>
        <v>3574</v>
      </c>
      <c r="J204" s="11">
        <f t="shared" si="77"/>
        <v>2807</v>
      </c>
      <c r="K204" s="11">
        <f t="shared" si="77"/>
        <v>90</v>
      </c>
      <c r="L204" s="35">
        <f t="shared" si="77"/>
        <v>14040</v>
      </c>
      <c r="M204" s="35">
        <f t="shared" si="77"/>
        <v>14055</v>
      </c>
      <c r="N204" s="35">
        <f t="shared" si="77"/>
        <v>14070</v>
      </c>
      <c r="O204" s="10"/>
      <c r="P204" s="86">
        <f t="shared" si="75"/>
        <v>0</v>
      </c>
      <c r="Q204" s="405"/>
      <c r="R204" s="395"/>
      <c r="S204" s="395"/>
      <c r="T204" s="397"/>
    </row>
    <row r="205" spans="1:22" s="8" customFormat="1" x14ac:dyDescent="0.2">
      <c r="A205" s="14" t="s">
        <v>534</v>
      </c>
      <c r="B205" s="13" t="s">
        <v>533</v>
      </c>
      <c r="C205" s="11">
        <f t="shared" ref="C205:N205" si="78">C206+C222+C230</f>
        <v>11602</v>
      </c>
      <c r="D205" s="425">
        <f t="shared" si="78"/>
        <v>0</v>
      </c>
      <c r="E205" s="11">
        <f t="shared" si="78"/>
        <v>11602</v>
      </c>
      <c r="F205" s="11">
        <f t="shared" si="78"/>
        <v>11602</v>
      </c>
      <c r="G205" s="36">
        <f t="shared" si="78"/>
        <v>3138</v>
      </c>
      <c r="H205" s="11">
        <f t="shared" si="78"/>
        <v>3278</v>
      </c>
      <c r="I205" s="11">
        <f t="shared" si="78"/>
        <v>3028</v>
      </c>
      <c r="J205" s="11">
        <f t="shared" si="78"/>
        <v>2158</v>
      </c>
      <c r="K205" s="11">
        <f t="shared" si="78"/>
        <v>90</v>
      </c>
      <c r="L205" s="35">
        <f t="shared" si="78"/>
        <v>10675</v>
      </c>
      <c r="M205" s="35">
        <f t="shared" si="78"/>
        <v>10680</v>
      </c>
      <c r="N205" s="35">
        <f t="shared" si="78"/>
        <v>10685</v>
      </c>
      <c r="O205" s="10"/>
      <c r="P205" s="86">
        <f t="shared" si="75"/>
        <v>0</v>
      </c>
      <c r="Q205" s="405"/>
      <c r="R205" s="395"/>
      <c r="S205" s="395"/>
      <c r="T205" s="397"/>
    </row>
    <row r="206" spans="1:22" s="18" customFormat="1" ht="12.75" customHeight="1" x14ac:dyDescent="0.2">
      <c r="A206" s="34" t="s">
        <v>532</v>
      </c>
      <c r="B206" s="43" t="s">
        <v>531</v>
      </c>
      <c r="C206" s="42">
        <f t="shared" ref="C206:T206" si="79">C207+C213+C208+C209+C210+C211+C212+C214+C215+C216+C217+C218+C220+C219+C221</f>
        <v>11202</v>
      </c>
      <c r="D206" s="141">
        <f t="shared" si="79"/>
        <v>0</v>
      </c>
      <c r="E206" s="42">
        <f t="shared" si="79"/>
        <v>11202</v>
      </c>
      <c r="F206" s="42">
        <f t="shared" si="79"/>
        <v>11202</v>
      </c>
      <c r="G206" s="52">
        <f t="shared" si="79"/>
        <v>3068</v>
      </c>
      <c r="H206" s="52">
        <f t="shared" si="79"/>
        <v>3048</v>
      </c>
      <c r="I206" s="52">
        <f t="shared" si="79"/>
        <v>2978</v>
      </c>
      <c r="J206" s="52">
        <f t="shared" si="79"/>
        <v>2108</v>
      </c>
      <c r="K206" s="52">
        <f t="shared" si="79"/>
        <v>90</v>
      </c>
      <c r="L206" s="52">
        <f t="shared" si="79"/>
        <v>10675</v>
      </c>
      <c r="M206" s="52">
        <f t="shared" si="79"/>
        <v>10680</v>
      </c>
      <c r="N206" s="52">
        <f t="shared" si="79"/>
        <v>10685</v>
      </c>
      <c r="O206" s="416">
        <f t="shared" si="79"/>
        <v>15</v>
      </c>
      <c r="P206" s="86">
        <f>Q206+R206+S206+T206</f>
        <v>192</v>
      </c>
      <c r="Q206" s="52">
        <f t="shared" si="79"/>
        <v>48</v>
      </c>
      <c r="R206" s="52">
        <f>R207+R210+R221</f>
        <v>48</v>
      </c>
      <c r="S206" s="52">
        <f t="shared" si="79"/>
        <v>48</v>
      </c>
      <c r="T206" s="52">
        <f t="shared" si="79"/>
        <v>48</v>
      </c>
    </row>
    <row r="207" spans="1:22" s="31" customFormat="1" x14ac:dyDescent="0.2">
      <c r="A207" s="135" t="s">
        <v>530</v>
      </c>
      <c r="B207" s="136" t="s">
        <v>529</v>
      </c>
      <c r="C207" s="48">
        <v>7240</v>
      </c>
      <c r="D207" s="231"/>
      <c r="E207" s="137">
        <f t="shared" ref="E207:E221" si="80">C207+D207</f>
        <v>7240</v>
      </c>
      <c r="F207" s="137">
        <f t="shared" ref="F207:F221" si="81">G207+H207+I207+J207</f>
        <v>7240</v>
      </c>
      <c r="G207" s="137">
        <v>2000</v>
      </c>
      <c r="H207" s="137">
        <v>2000</v>
      </c>
      <c r="I207" s="137">
        <v>1930</v>
      </c>
      <c r="J207" s="137">
        <v>1310</v>
      </c>
      <c r="K207" s="28">
        <v>0</v>
      </c>
      <c r="L207" s="48">
        <v>10675</v>
      </c>
      <c r="M207" s="48">
        <v>10680</v>
      </c>
      <c r="N207" s="48">
        <v>10685</v>
      </c>
      <c r="O207" s="47">
        <v>1</v>
      </c>
      <c r="P207" s="86">
        <f t="shared" si="75"/>
        <v>0</v>
      </c>
      <c r="Q207" s="231"/>
      <c r="R207" s="231"/>
      <c r="S207" s="231"/>
      <c r="T207" s="233"/>
    </row>
    <row r="208" spans="1:22" hidden="1" x14ac:dyDescent="0.2">
      <c r="A208" s="17" t="s">
        <v>528</v>
      </c>
      <c r="B208" s="16" t="s">
        <v>527</v>
      </c>
      <c r="C208" s="15"/>
      <c r="D208" s="15"/>
      <c r="E208" s="15">
        <f t="shared" si="80"/>
        <v>0</v>
      </c>
      <c r="F208" s="15">
        <f t="shared" si="81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0" x14ac:dyDescent="0.2">
      <c r="A209" s="135" t="s">
        <v>526</v>
      </c>
      <c r="B209" s="136" t="s">
        <v>525</v>
      </c>
      <c r="C209" s="137">
        <v>750</v>
      </c>
      <c r="D209" s="137"/>
      <c r="E209" s="137">
        <f t="shared" si="80"/>
        <v>750</v>
      </c>
      <c r="F209" s="137">
        <f t="shared" si="81"/>
        <v>750</v>
      </c>
      <c r="G209" s="137">
        <v>200</v>
      </c>
      <c r="H209" s="137">
        <v>200</v>
      </c>
      <c r="I209" s="137">
        <v>200</v>
      </c>
      <c r="J209" s="137">
        <v>150</v>
      </c>
      <c r="K209" s="15">
        <v>0</v>
      </c>
      <c r="L209" s="48">
        <v>0</v>
      </c>
      <c r="M209" s="48">
        <v>0</v>
      </c>
      <c r="N209" s="48">
        <v>0</v>
      </c>
      <c r="O209" s="2">
        <v>1</v>
      </c>
      <c r="P209" s="86">
        <f t="shared" ref="P209:P210" si="82">Q209+R209+S209+T209</f>
        <v>0</v>
      </c>
      <c r="Q209" s="269"/>
      <c r="R209" s="260"/>
      <c r="S209" s="137"/>
      <c r="T209" s="399"/>
    </row>
    <row r="210" spans="1:20" x14ac:dyDescent="0.2">
      <c r="A210" s="135" t="s">
        <v>524</v>
      </c>
      <c r="B210" s="136" t="s">
        <v>523</v>
      </c>
      <c r="C210" s="137">
        <v>1740</v>
      </c>
      <c r="D210" s="231"/>
      <c r="E210" s="137">
        <f t="shared" si="80"/>
        <v>1740</v>
      </c>
      <c r="F210" s="137">
        <f t="shared" si="81"/>
        <v>1740</v>
      </c>
      <c r="G210" s="137">
        <v>480</v>
      </c>
      <c r="H210" s="137">
        <v>480</v>
      </c>
      <c r="I210" s="137">
        <v>480</v>
      </c>
      <c r="J210" s="137">
        <v>300</v>
      </c>
      <c r="K210" s="15">
        <v>0</v>
      </c>
      <c r="L210" s="48">
        <v>0</v>
      </c>
      <c r="M210" s="48">
        <v>0</v>
      </c>
      <c r="N210" s="48">
        <v>0</v>
      </c>
      <c r="O210" s="2">
        <v>1</v>
      </c>
      <c r="P210" s="86">
        <f t="shared" si="82"/>
        <v>0</v>
      </c>
      <c r="Q210" s="277"/>
      <c r="R210" s="277"/>
      <c r="S210" s="277"/>
      <c r="T210" s="399"/>
    </row>
    <row r="211" spans="1:20" hidden="1" x14ac:dyDescent="0.2">
      <c r="A211" s="17" t="s">
        <v>522</v>
      </c>
      <c r="B211" s="16" t="s">
        <v>521</v>
      </c>
      <c r="C211" s="15"/>
      <c r="D211" s="15"/>
      <c r="E211" s="15">
        <f t="shared" si="80"/>
        <v>0</v>
      </c>
      <c r="F211" s="15">
        <f t="shared" si="81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0" hidden="1" x14ac:dyDescent="0.2">
      <c r="A212" s="17" t="s">
        <v>520</v>
      </c>
      <c r="B212" s="16" t="s">
        <v>519</v>
      </c>
      <c r="C212" s="15"/>
      <c r="D212" s="15"/>
      <c r="E212" s="15">
        <f t="shared" si="80"/>
        <v>0</v>
      </c>
      <c r="F212" s="15">
        <f t="shared" si="81"/>
        <v>0</v>
      </c>
      <c r="G212" s="15"/>
      <c r="H212" s="15"/>
      <c r="I212" s="15"/>
      <c r="J212" s="15"/>
      <c r="K212" s="15">
        <v>0</v>
      </c>
      <c r="L212" s="15">
        <v>0</v>
      </c>
      <c r="M212" s="15">
        <v>0</v>
      </c>
      <c r="N212" s="15">
        <v>0</v>
      </c>
      <c r="O212" s="2">
        <v>1</v>
      </c>
    </row>
    <row r="213" spans="1:20" hidden="1" x14ac:dyDescent="0.2">
      <c r="A213" s="17" t="s">
        <v>518</v>
      </c>
      <c r="B213" s="53" t="s">
        <v>517</v>
      </c>
      <c r="C213" s="15"/>
      <c r="D213" s="15"/>
      <c r="E213" s="15">
        <f t="shared" si="80"/>
        <v>0</v>
      </c>
      <c r="F213" s="15">
        <f t="shared" si="81"/>
        <v>0</v>
      </c>
      <c r="G213" s="15"/>
      <c r="H213" s="15"/>
      <c r="I213" s="15"/>
      <c r="J213" s="15"/>
      <c r="K213" s="15">
        <v>0</v>
      </c>
      <c r="L213" s="15">
        <v>0</v>
      </c>
      <c r="M213" s="15">
        <v>0</v>
      </c>
      <c r="N213" s="15">
        <v>0</v>
      </c>
      <c r="O213" s="2">
        <v>1</v>
      </c>
    </row>
    <row r="214" spans="1:20" hidden="1" x14ac:dyDescent="0.2">
      <c r="A214" s="17" t="s">
        <v>516</v>
      </c>
      <c r="B214" s="16" t="s">
        <v>515</v>
      </c>
      <c r="C214" s="15"/>
      <c r="D214" s="15"/>
      <c r="E214" s="15">
        <f t="shared" si="80"/>
        <v>0</v>
      </c>
      <c r="F214" s="15">
        <f t="shared" si="81"/>
        <v>0</v>
      </c>
      <c r="G214" s="15"/>
      <c r="H214" s="15"/>
      <c r="I214" s="15"/>
      <c r="J214" s="15"/>
      <c r="K214" s="15">
        <v>0</v>
      </c>
      <c r="L214" s="15">
        <v>0</v>
      </c>
      <c r="M214" s="15">
        <v>0</v>
      </c>
      <c r="N214" s="15">
        <v>0</v>
      </c>
      <c r="O214" s="2">
        <v>1</v>
      </c>
    </row>
    <row r="215" spans="1:20" s="31" customFormat="1" x14ac:dyDescent="0.2">
      <c r="A215" s="135" t="s">
        <v>514</v>
      </c>
      <c r="B215" s="136" t="s">
        <v>513</v>
      </c>
      <c r="C215" s="137">
        <v>600</v>
      </c>
      <c r="D215" s="137"/>
      <c r="E215" s="137">
        <f t="shared" si="80"/>
        <v>600</v>
      </c>
      <c r="F215" s="137">
        <f t="shared" si="81"/>
        <v>600</v>
      </c>
      <c r="G215" s="137">
        <v>150</v>
      </c>
      <c r="H215" s="137">
        <v>150</v>
      </c>
      <c r="I215" s="137">
        <v>150</v>
      </c>
      <c r="J215" s="137">
        <v>150</v>
      </c>
      <c r="K215" s="28">
        <v>0</v>
      </c>
      <c r="L215" s="48">
        <v>0</v>
      </c>
      <c r="M215" s="48">
        <v>0</v>
      </c>
      <c r="N215" s="48">
        <v>0</v>
      </c>
      <c r="O215" s="47">
        <v>1</v>
      </c>
      <c r="P215" s="86">
        <f>Q215+R215+S215+T215</f>
        <v>0</v>
      </c>
      <c r="Q215" s="404"/>
      <c r="R215" s="398"/>
      <c r="S215" s="398"/>
      <c r="T215" s="233"/>
    </row>
    <row r="216" spans="1:20" s="31" customFormat="1" hidden="1" x14ac:dyDescent="0.2">
      <c r="A216" s="30" t="s">
        <v>512</v>
      </c>
      <c r="B216" s="29" t="s">
        <v>511</v>
      </c>
      <c r="C216" s="28"/>
      <c r="D216" s="28"/>
      <c r="E216" s="28">
        <f t="shared" si="80"/>
        <v>0</v>
      </c>
      <c r="F216" s="28">
        <f t="shared" si="81"/>
        <v>0</v>
      </c>
      <c r="G216" s="28"/>
      <c r="H216" s="28"/>
      <c r="I216" s="28"/>
      <c r="J216" s="28"/>
      <c r="K216" s="28">
        <v>0</v>
      </c>
      <c r="L216" s="28">
        <v>0</v>
      </c>
      <c r="M216" s="28">
        <v>0</v>
      </c>
      <c r="N216" s="28">
        <v>0</v>
      </c>
      <c r="O216" s="47">
        <v>1</v>
      </c>
    </row>
    <row r="217" spans="1:20" s="31" customFormat="1" hidden="1" x14ac:dyDescent="0.2">
      <c r="A217" s="30" t="s">
        <v>510</v>
      </c>
      <c r="B217" s="29" t="s">
        <v>509</v>
      </c>
      <c r="C217" s="28"/>
      <c r="D217" s="28"/>
      <c r="E217" s="28">
        <f t="shared" si="80"/>
        <v>0</v>
      </c>
      <c r="F217" s="28">
        <f t="shared" si="81"/>
        <v>0</v>
      </c>
      <c r="G217" s="28"/>
      <c r="H217" s="28"/>
      <c r="I217" s="28"/>
      <c r="J217" s="28"/>
      <c r="K217" s="28">
        <v>0</v>
      </c>
      <c r="L217" s="28">
        <v>0</v>
      </c>
      <c r="M217" s="28">
        <v>0</v>
      </c>
      <c r="N217" s="28">
        <v>0</v>
      </c>
      <c r="O217" s="47">
        <v>1</v>
      </c>
    </row>
    <row r="218" spans="1:20" s="31" customFormat="1" hidden="1" x14ac:dyDescent="0.2">
      <c r="A218" s="30" t="s">
        <v>508</v>
      </c>
      <c r="B218" s="29" t="s">
        <v>507</v>
      </c>
      <c r="C218" s="28"/>
      <c r="D218" s="28"/>
      <c r="E218" s="28">
        <f t="shared" si="80"/>
        <v>0</v>
      </c>
      <c r="F218" s="28">
        <f t="shared" si="81"/>
        <v>0</v>
      </c>
      <c r="G218" s="28"/>
      <c r="H218" s="28"/>
      <c r="I218" s="28"/>
      <c r="J218" s="28"/>
      <c r="K218" s="28">
        <v>0</v>
      </c>
      <c r="L218" s="28">
        <v>0</v>
      </c>
      <c r="M218" s="28">
        <v>0</v>
      </c>
      <c r="N218" s="28">
        <v>0</v>
      </c>
      <c r="O218" s="47">
        <v>1</v>
      </c>
    </row>
    <row r="219" spans="1:20" s="31" customFormat="1" x14ac:dyDescent="0.2">
      <c r="A219" s="135" t="s">
        <v>506</v>
      </c>
      <c r="B219" s="138" t="s">
        <v>505</v>
      </c>
      <c r="C219" s="137">
        <v>360</v>
      </c>
      <c r="D219" s="137"/>
      <c r="E219" s="137">
        <f t="shared" si="80"/>
        <v>360</v>
      </c>
      <c r="F219" s="137">
        <f t="shared" si="81"/>
        <v>360</v>
      </c>
      <c r="G219" s="137">
        <v>90</v>
      </c>
      <c r="H219" s="137">
        <v>90</v>
      </c>
      <c r="I219" s="137">
        <v>90</v>
      </c>
      <c r="J219" s="137">
        <v>90</v>
      </c>
      <c r="K219" s="222">
        <v>90</v>
      </c>
      <c r="L219" s="48">
        <v>0</v>
      </c>
      <c r="M219" s="48">
        <v>0</v>
      </c>
      <c r="N219" s="48">
        <v>0</v>
      </c>
      <c r="O219" s="47">
        <v>1</v>
      </c>
      <c r="P219" s="86">
        <v>0</v>
      </c>
      <c r="Q219" s="404"/>
      <c r="R219" s="398"/>
      <c r="S219" s="398"/>
      <c r="T219" s="233"/>
    </row>
    <row r="220" spans="1:20" s="31" customFormat="1" x14ac:dyDescent="0.2">
      <c r="A220" s="135" t="s">
        <v>504</v>
      </c>
      <c r="B220" s="138" t="s">
        <v>503</v>
      </c>
      <c r="C220" s="137">
        <v>0</v>
      </c>
      <c r="D220" s="137"/>
      <c r="E220" s="137">
        <f t="shared" si="80"/>
        <v>0</v>
      </c>
      <c r="F220" s="137">
        <f t="shared" si="81"/>
        <v>0</v>
      </c>
      <c r="G220" s="137">
        <v>0</v>
      </c>
      <c r="H220" s="137">
        <v>0</v>
      </c>
      <c r="I220" s="137">
        <v>0</v>
      </c>
      <c r="J220" s="137">
        <v>0</v>
      </c>
      <c r="K220" s="28">
        <v>0</v>
      </c>
      <c r="L220" s="48">
        <v>0</v>
      </c>
      <c r="M220" s="48">
        <v>0</v>
      </c>
      <c r="N220" s="48">
        <v>0</v>
      </c>
      <c r="O220" s="47">
        <v>1</v>
      </c>
      <c r="P220" s="86">
        <f t="shared" ref="P220:P222" si="83">Q220+R220+S220+T220</f>
        <v>0</v>
      </c>
      <c r="Q220" s="404"/>
      <c r="R220" s="398"/>
      <c r="S220" s="398"/>
      <c r="T220" s="233"/>
    </row>
    <row r="221" spans="1:20" s="31" customFormat="1" x14ac:dyDescent="0.2">
      <c r="A221" s="135" t="s">
        <v>502</v>
      </c>
      <c r="B221" s="136" t="s">
        <v>501</v>
      </c>
      <c r="C221" s="137">
        <v>512</v>
      </c>
      <c r="D221" s="137"/>
      <c r="E221" s="137">
        <f t="shared" si="80"/>
        <v>512</v>
      </c>
      <c r="F221" s="137">
        <f t="shared" si="81"/>
        <v>512</v>
      </c>
      <c r="G221" s="137">
        <v>148</v>
      </c>
      <c r="H221" s="137">
        <v>128</v>
      </c>
      <c r="I221" s="137">
        <v>128</v>
      </c>
      <c r="J221" s="137">
        <v>108</v>
      </c>
      <c r="K221" s="28">
        <v>0</v>
      </c>
      <c r="L221" s="48">
        <v>0</v>
      </c>
      <c r="M221" s="48">
        <v>0</v>
      </c>
      <c r="N221" s="48">
        <v>0</v>
      </c>
      <c r="O221" s="47">
        <v>1</v>
      </c>
      <c r="P221" s="86">
        <f t="shared" si="83"/>
        <v>192</v>
      </c>
      <c r="Q221" s="277">
        <v>48</v>
      </c>
      <c r="R221" s="277">
        <v>48</v>
      </c>
      <c r="S221" s="277">
        <v>48</v>
      </c>
      <c r="T221" s="277">
        <v>48</v>
      </c>
    </row>
    <row r="222" spans="1:20" s="18" customFormat="1" x14ac:dyDescent="0.2">
      <c r="A222" s="139" t="s">
        <v>500</v>
      </c>
      <c r="B222" s="140" t="s">
        <v>499</v>
      </c>
      <c r="C222" s="141">
        <f t="shared" ref="C222:N222" si="84">C223+C224+C225+C226+C227+C228+C229</f>
        <v>165</v>
      </c>
      <c r="D222" s="141">
        <f t="shared" si="84"/>
        <v>0</v>
      </c>
      <c r="E222" s="141">
        <f t="shared" si="84"/>
        <v>165</v>
      </c>
      <c r="F222" s="141">
        <f t="shared" si="84"/>
        <v>165</v>
      </c>
      <c r="G222" s="141">
        <f t="shared" si="84"/>
        <v>0</v>
      </c>
      <c r="H222" s="141">
        <f t="shared" si="84"/>
        <v>165</v>
      </c>
      <c r="I222" s="141">
        <f t="shared" si="84"/>
        <v>0</v>
      </c>
      <c r="J222" s="141">
        <f t="shared" si="84"/>
        <v>0</v>
      </c>
      <c r="K222" s="20">
        <f t="shared" si="84"/>
        <v>0</v>
      </c>
      <c r="L222" s="42">
        <f t="shared" si="84"/>
        <v>0</v>
      </c>
      <c r="M222" s="42">
        <f t="shared" si="84"/>
        <v>0</v>
      </c>
      <c r="N222" s="42">
        <f t="shared" si="84"/>
        <v>0</v>
      </c>
      <c r="O222" s="19"/>
      <c r="P222" s="86">
        <f t="shared" si="83"/>
        <v>0</v>
      </c>
      <c r="Q222" s="407"/>
      <c r="R222" s="407"/>
      <c r="S222" s="407"/>
      <c r="T222" s="406"/>
    </row>
    <row r="223" spans="1:20" hidden="1" x14ac:dyDescent="0.2">
      <c r="A223" s="17" t="s">
        <v>498</v>
      </c>
      <c r="B223" s="16" t="s">
        <v>497</v>
      </c>
      <c r="C223" s="15"/>
      <c r="D223" s="15"/>
      <c r="E223" s="15">
        <f t="shared" ref="E223:E229" si="85">C223+D223</f>
        <v>0</v>
      </c>
      <c r="F223" s="15">
        <f t="shared" ref="F223:F229" si="86">G223+H223+I223+J223</f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0" hidden="1" x14ac:dyDescent="0.2">
      <c r="A224" s="17" t="s">
        <v>496</v>
      </c>
      <c r="B224" s="16" t="s">
        <v>495</v>
      </c>
      <c r="C224" s="15"/>
      <c r="D224" s="15"/>
      <c r="E224" s="15">
        <f t="shared" si="85"/>
        <v>0</v>
      </c>
      <c r="F224" s="15">
        <f t="shared" si="8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hidden="1" x14ac:dyDescent="0.2">
      <c r="A225" s="17" t="s">
        <v>494</v>
      </c>
      <c r="B225" s="16" t="s">
        <v>493</v>
      </c>
      <c r="C225" s="15"/>
      <c r="D225" s="15"/>
      <c r="E225" s="15">
        <f t="shared" si="85"/>
        <v>0</v>
      </c>
      <c r="F225" s="15">
        <f t="shared" si="86"/>
        <v>0</v>
      </c>
      <c r="G225" s="15"/>
      <c r="H225" s="15"/>
      <c r="I225" s="15"/>
      <c r="J225" s="15"/>
      <c r="K225" s="15">
        <v>0</v>
      </c>
      <c r="L225" s="15">
        <v>0</v>
      </c>
      <c r="M225" s="15">
        <v>0</v>
      </c>
      <c r="N225" s="15">
        <v>0</v>
      </c>
      <c r="O225" s="2">
        <v>1</v>
      </c>
    </row>
    <row r="226" spans="1:22" hidden="1" x14ac:dyDescent="0.2">
      <c r="A226" s="17" t="s">
        <v>492</v>
      </c>
      <c r="B226" s="16" t="s">
        <v>491</v>
      </c>
      <c r="C226" s="15"/>
      <c r="D226" s="15"/>
      <c r="E226" s="15">
        <f t="shared" si="85"/>
        <v>0</v>
      </c>
      <c r="F226" s="15">
        <f t="shared" si="8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hidden="1" x14ac:dyDescent="0.2">
      <c r="A227" s="17" t="s">
        <v>490</v>
      </c>
      <c r="B227" s="16" t="s">
        <v>489</v>
      </c>
      <c r="C227" s="15"/>
      <c r="D227" s="15"/>
      <c r="E227" s="15">
        <f t="shared" si="85"/>
        <v>0</v>
      </c>
      <c r="F227" s="15">
        <f t="shared" si="86"/>
        <v>0</v>
      </c>
      <c r="G227" s="15"/>
      <c r="H227" s="15"/>
      <c r="I227" s="15"/>
      <c r="J227" s="15"/>
      <c r="K227" s="15">
        <v>0</v>
      </c>
      <c r="L227" s="15">
        <v>0</v>
      </c>
      <c r="M227" s="15">
        <v>0</v>
      </c>
      <c r="N227" s="15">
        <v>0</v>
      </c>
      <c r="O227" s="2">
        <v>1</v>
      </c>
    </row>
    <row r="228" spans="1:22" x14ac:dyDescent="0.2">
      <c r="A228" s="135" t="s">
        <v>488</v>
      </c>
      <c r="B228" s="136" t="s">
        <v>487</v>
      </c>
      <c r="C228" s="137">
        <v>165</v>
      </c>
      <c r="D228" s="137"/>
      <c r="E228" s="137">
        <f t="shared" si="85"/>
        <v>165</v>
      </c>
      <c r="F228" s="137">
        <f t="shared" si="86"/>
        <v>165</v>
      </c>
      <c r="G228" s="137">
        <v>0</v>
      </c>
      <c r="H228" s="137">
        <v>165</v>
      </c>
      <c r="I228" s="137">
        <v>0</v>
      </c>
      <c r="J228" s="137">
        <v>0</v>
      </c>
      <c r="K228" s="15">
        <v>0</v>
      </c>
      <c r="L228" s="48">
        <v>0</v>
      </c>
      <c r="M228" s="48">
        <v>0</v>
      </c>
      <c r="N228" s="48">
        <v>0</v>
      </c>
      <c r="O228" s="2">
        <v>1</v>
      </c>
      <c r="P228" s="86">
        <f>Q228+R228+S228+T228</f>
        <v>0</v>
      </c>
      <c r="Q228" s="400"/>
      <c r="R228" s="398"/>
      <c r="S228" s="398"/>
      <c r="T228" s="399"/>
    </row>
    <row r="229" spans="1:22" hidden="1" x14ac:dyDescent="0.2">
      <c r="A229" s="17" t="s">
        <v>486</v>
      </c>
      <c r="B229" s="16" t="s">
        <v>485</v>
      </c>
      <c r="C229" s="15"/>
      <c r="D229" s="15"/>
      <c r="E229" s="15">
        <f t="shared" si="85"/>
        <v>0</v>
      </c>
      <c r="F229" s="15">
        <f t="shared" si="86"/>
        <v>0</v>
      </c>
      <c r="G229" s="15"/>
      <c r="H229" s="15"/>
      <c r="I229" s="15"/>
      <c r="J229" s="15"/>
      <c r="K229" s="15">
        <v>0</v>
      </c>
      <c r="L229" s="15">
        <v>0</v>
      </c>
      <c r="M229" s="15">
        <v>0</v>
      </c>
      <c r="N229" s="15">
        <v>0</v>
      </c>
      <c r="O229" s="2">
        <v>1</v>
      </c>
    </row>
    <row r="230" spans="1:22" s="18" customFormat="1" x14ac:dyDescent="0.2">
      <c r="A230" s="139" t="s">
        <v>484</v>
      </c>
      <c r="B230" s="140" t="s">
        <v>483</v>
      </c>
      <c r="C230" s="141">
        <f t="shared" ref="C230:N230" si="87">C231+C232+C233+C234+C236+C235+C237</f>
        <v>235</v>
      </c>
      <c r="D230" s="141">
        <f t="shared" si="87"/>
        <v>0</v>
      </c>
      <c r="E230" s="141">
        <f t="shared" si="87"/>
        <v>235</v>
      </c>
      <c r="F230" s="141">
        <f t="shared" si="87"/>
        <v>235</v>
      </c>
      <c r="G230" s="141">
        <f t="shared" si="87"/>
        <v>70</v>
      </c>
      <c r="H230" s="141">
        <f t="shared" si="87"/>
        <v>65</v>
      </c>
      <c r="I230" s="141">
        <f t="shared" si="87"/>
        <v>50</v>
      </c>
      <c r="J230" s="141">
        <f t="shared" si="87"/>
        <v>50</v>
      </c>
      <c r="K230" s="20">
        <f t="shared" si="87"/>
        <v>0</v>
      </c>
      <c r="L230" s="42">
        <f t="shared" si="87"/>
        <v>0</v>
      </c>
      <c r="M230" s="42">
        <f t="shared" si="87"/>
        <v>0</v>
      </c>
      <c r="N230" s="42">
        <f t="shared" si="87"/>
        <v>0</v>
      </c>
      <c r="O230" s="19"/>
      <c r="P230" s="86">
        <f>Q230+R230+S230+T230</f>
        <v>0</v>
      </c>
      <c r="Q230" s="408"/>
      <c r="R230" s="407"/>
      <c r="S230" s="407"/>
      <c r="T230" s="406"/>
    </row>
    <row r="231" spans="1:22" hidden="1" x14ac:dyDescent="0.2">
      <c r="A231" s="51" t="s">
        <v>482</v>
      </c>
      <c r="B231" s="50" t="s">
        <v>481</v>
      </c>
      <c r="C231" s="28"/>
      <c r="D231" s="28"/>
      <c r="E231" s="48">
        <f t="shared" ref="E231:E237" si="88">C231+D231</f>
        <v>0</v>
      </c>
      <c r="F231" s="48">
        <f t="shared" ref="F231:F237" si="89">G231+H231+I231+J231</f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480</v>
      </c>
      <c r="B232" s="50" t="s">
        <v>479</v>
      </c>
      <c r="C232" s="28"/>
      <c r="D232" s="28"/>
      <c r="E232" s="48">
        <f t="shared" si="88"/>
        <v>0</v>
      </c>
      <c r="F232" s="48">
        <f t="shared" si="8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hidden="1" x14ac:dyDescent="0.2">
      <c r="A233" s="51" t="s">
        <v>478</v>
      </c>
      <c r="B233" s="50" t="s">
        <v>477</v>
      </c>
      <c r="C233" s="28"/>
      <c r="D233" s="28"/>
      <c r="E233" s="48">
        <f t="shared" si="88"/>
        <v>0</v>
      </c>
      <c r="F233" s="48">
        <f t="shared" si="89"/>
        <v>0</v>
      </c>
      <c r="G233" s="48"/>
      <c r="H233" s="48"/>
      <c r="I233" s="48"/>
      <c r="J233" s="48"/>
      <c r="K233" s="15">
        <v>0</v>
      </c>
      <c r="L233" s="15">
        <v>0</v>
      </c>
      <c r="M233" s="15">
        <v>0</v>
      </c>
      <c r="N233" s="15">
        <v>0</v>
      </c>
      <c r="O233" s="54">
        <v>1</v>
      </c>
    </row>
    <row r="234" spans="1:22" hidden="1" x14ac:dyDescent="0.2">
      <c r="A234" s="51" t="s">
        <v>476</v>
      </c>
      <c r="B234" s="50" t="s">
        <v>475</v>
      </c>
      <c r="C234" s="28"/>
      <c r="D234" s="28"/>
      <c r="E234" s="48">
        <f t="shared" si="88"/>
        <v>0</v>
      </c>
      <c r="F234" s="48">
        <f t="shared" si="89"/>
        <v>0</v>
      </c>
      <c r="G234" s="48"/>
      <c r="H234" s="48"/>
      <c r="I234" s="48"/>
      <c r="J234" s="48"/>
      <c r="K234" s="15">
        <v>0</v>
      </c>
      <c r="L234" s="15">
        <v>0</v>
      </c>
      <c r="M234" s="15">
        <v>0</v>
      </c>
      <c r="N234" s="15">
        <v>0</v>
      </c>
      <c r="O234" s="54">
        <v>1</v>
      </c>
    </row>
    <row r="235" spans="1:22" hidden="1" x14ac:dyDescent="0.2">
      <c r="A235" s="51" t="s">
        <v>474</v>
      </c>
      <c r="B235" s="50" t="s">
        <v>473</v>
      </c>
      <c r="C235" s="28"/>
      <c r="D235" s="28"/>
      <c r="E235" s="48">
        <f t="shared" si="88"/>
        <v>0</v>
      </c>
      <c r="F235" s="48">
        <f t="shared" si="89"/>
        <v>0</v>
      </c>
      <c r="G235" s="48"/>
      <c r="H235" s="48"/>
      <c r="I235" s="48"/>
      <c r="J235" s="48"/>
      <c r="K235" s="15">
        <v>0</v>
      </c>
      <c r="L235" s="15">
        <v>0</v>
      </c>
      <c r="M235" s="15">
        <v>0</v>
      </c>
      <c r="N235" s="15">
        <v>0</v>
      </c>
      <c r="O235" s="54">
        <v>1</v>
      </c>
    </row>
    <row r="236" spans="1:22" x14ac:dyDescent="0.2">
      <c r="A236" s="135" t="s">
        <v>472</v>
      </c>
      <c r="B236" s="138" t="s">
        <v>471</v>
      </c>
      <c r="C236" s="137">
        <v>235</v>
      </c>
      <c r="D236" s="137"/>
      <c r="E236" s="137">
        <f t="shared" si="88"/>
        <v>235</v>
      </c>
      <c r="F236" s="137">
        <f t="shared" si="89"/>
        <v>235</v>
      </c>
      <c r="G236" s="137">
        <v>70</v>
      </c>
      <c r="H236" s="137">
        <v>65</v>
      </c>
      <c r="I236" s="137">
        <v>50</v>
      </c>
      <c r="J236" s="137">
        <v>50</v>
      </c>
      <c r="K236" s="15">
        <v>0</v>
      </c>
      <c r="L236" s="48">
        <v>0</v>
      </c>
      <c r="M236" s="48">
        <v>0</v>
      </c>
      <c r="N236" s="48">
        <v>0</v>
      </c>
      <c r="O236" s="2">
        <v>1</v>
      </c>
      <c r="P236" s="86">
        <f>Q236+R236+S236+T236</f>
        <v>0</v>
      </c>
      <c r="Q236" s="277"/>
      <c r="R236" s="398"/>
      <c r="S236" s="398"/>
      <c r="T236" s="399"/>
    </row>
    <row r="237" spans="1:22" hidden="1" x14ac:dyDescent="0.2">
      <c r="A237" s="17" t="s">
        <v>470</v>
      </c>
      <c r="B237" s="53" t="s">
        <v>469</v>
      </c>
      <c r="C237" s="15"/>
      <c r="D237" s="15"/>
      <c r="E237" s="15">
        <f t="shared" si="88"/>
        <v>0</v>
      </c>
      <c r="F237" s="15">
        <f t="shared" si="89"/>
        <v>0</v>
      </c>
      <c r="G237" s="15"/>
      <c r="H237" s="15"/>
      <c r="I237" s="15"/>
      <c r="J237" s="15"/>
      <c r="K237" s="15">
        <v>0</v>
      </c>
      <c r="L237" s="15">
        <v>0</v>
      </c>
      <c r="M237" s="15">
        <v>0</v>
      </c>
      <c r="N237" s="15">
        <v>0</v>
      </c>
      <c r="O237" s="2">
        <v>1</v>
      </c>
    </row>
    <row r="238" spans="1:22" s="8" customFormat="1" ht="12" customHeight="1" x14ac:dyDescent="0.2">
      <c r="A238" s="23" t="s">
        <v>468</v>
      </c>
      <c r="B238" s="37" t="s">
        <v>467</v>
      </c>
      <c r="C238" s="35">
        <f t="shared" ref="C238:O238" si="90">C239+C250+C251+C254+C259+C263+C266+C267+C268+C269+C270+C271+C272+C273+C274+C275+C276+C277+C278+C279+C280+C283+C284+C285</f>
        <v>2883</v>
      </c>
      <c r="D238" s="256">
        <f t="shared" si="90"/>
        <v>0</v>
      </c>
      <c r="E238" s="256">
        <f t="shared" si="90"/>
        <v>2883</v>
      </c>
      <c r="F238" s="256">
        <f t="shared" si="90"/>
        <v>2883</v>
      </c>
      <c r="G238" s="256">
        <f t="shared" si="90"/>
        <v>889</v>
      </c>
      <c r="H238" s="256">
        <f t="shared" si="90"/>
        <v>863</v>
      </c>
      <c r="I238" s="256">
        <f t="shared" si="90"/>
        <v>514</v>
      </c>
      <c r="J238" s="256">
        <f t="shared" si="90"/>
        <v>617</v>
      </c>
      <c r="K238" s="35">
        <f t="shared" si="90"/>
        <v>0</v>
      </c>
      <c r="L238" s="35">
        <f t="shared" si="90"/>
        <v>3235</v>
      </c>
      <c r="M238" s="35">
        <f t="shared" si="90"/>
        <v>3240</v>
      </c>
      <c r="N238" s="35">
        <f t="shared" si="90"/>
        <v>3245</v>
      </c>
      <c r="O238" s="413">
        <f t="shared" si="90"/>
        <v>17</v>
      </c>
      <c r="P238" s="417"/>
      <c r="Q238" s="245"/>
      <c r="R238" s="245"/>
      <c r="S238" s="259"/>
      <c r="T238" s="237"/>
    </row>
    <row r="239" spans="1:22" s="18" customFormat="1" x14ac:dyDescent="0.2">
      <c r="A239" s="34" t="s">
        <v>466</v>
      </c>
      <c r="B239" s="43" t="s">
        <v>465</v>
      </c>
      <c r="C239" s="42">
        <f t="shared" ref="C239:N239" si="91">C240+C241+C242+C243+C244+C245+C246+C247+C248+C249</f>
        <v>1219</v>
      </c>
      <c r="D239" s="141">
        <f t="shared" si="91"/>
        <v>0</v>
      </c>
      <c r="E239" s="141">
        <f t="shared" si="91"/>
        <v>1219</v>
      </c>
      <c r="F239" s="141">
        <f t="shared" si="91"/>
        <v>1219</v>
      </c>
      <c r="G239" s="141">
        <f t="shared" si="91"/>
        <v>415</v>
      </c>
      <c r="H239" s="141">
        <f t="shared" si="91"/>
        <v>412</v>
      </c>
      <c r="I239" s="141">
        <f t="shared" si="91"/>
        <v>307</v>
      </c>
      <c r="J239" s="141">
        <f t="shared" si="91"/>
        <v>85</v>
      </c>
      <c r="K239" s="20">
        <f t="shared" si="91"/>
        <v>0</v>
      </c>
      <c r="L239" s="42">
        <f t="shared" si="91"/>
        <v>3235</v>
      </c>
      <c r="M239" s="42">
        <f t="shared" si="91"/>
        <v>3240</v>
      </c>
      <c r="N239" s="42">
        <f t="shared" si="91"/>
        <v>3245</v>
      </c>
      <c r="O239" s="19"/>
      <c r="P239" s="417"/>
      <c r="Q239" s="245"/>
      <c r="R239" s="264"/>
      <c r="S239" s="265"/>
      <c r="T239" s="238"/>
    </row>
    <row r="240" spans="1:22" s="31" customFormat="1" x14ac:dyDescent="0.2">
      <c r="A240" s="51" t="s">
        <v>464</v>
      </c>
      <c r="B240" s="50" t="s">
        <v>463</v>
      </c>
      <c r="C240" s="48">
        <v>30</v>
      </c>
      <c r="D240" s="256"/>
      <c r="E240" s="137">
        <f t="shared" ref="E240:E250" si="92">C240+D240</f>
        <v>30</v>
      </c>
      <c r="F240" s="137">
        <f t="shared" ref="F240:F250" si="93">G240+H240+I240+J240</f>
        <v>30</v>
      </c>
      <c r="G240" s="137">
        <v>8</v>
      </c>
      <c r="H240" s="137">
        <v>8</v>
      </c>
      <c r="I240" s="137">
        <v>6</v>
      </c>
      <c r="J240" s="137">
        <v>8</v>
      </c>
      <c r="K240" s="28">
        <v>0</v>
      </c>
      <c r="L240" s="48">
        <v>3235</v>
      </c>
      <c r="M240" s="48">
        <v>3240</v>
      </c>
      <c r="N240" s="48">
        <v>3245</v>
      </c>
      <c r="O240" s="47"/>
      <c r="P240" s="417"/>
      <c r="Q240" s="291"/>
      <c r="R240" s="264"/>
      <c r="S240" s="265"/>
      <c r="T240" s="239"/>
      <c r="V240" s="31" t="s">
        <v>958</v>
      </c>
    </row>
    <row r="241" spans="1:20" s="31" customFormat="1" x14ac:dyDescent="0.2">
      <c r="A241" s="135" t="s">
        <v>462</v>
      </c>
      <c r="B241" s="136" t="s">
        <v>461</v>
      </c>
      <c r="C241" s="137">
        <v>20</v>
      </c>
      <c r="D241" s="256"/>
      <c r="E241" s="137">
        <f t="shared" si="92"/>
        <v>20</v>
      </c>
      <c r="F241" s="137">
        <f t="shared" si="93"/>
        <v>20</v>
      </c>
      <c r="G241" s="137">
        <v>5</v>
      </c>
      <c r="H241" s="137">
        <v>5</v>
      </c>
      <c r="I241" s="137">
        <v>5</v>
      </c>
      <c r="J241" s="137">
        <v>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45"/>
      <c r="R241" s="264"/>
      <c r="S241" s="265"/>
      <c r="T241" s="239"/>
    </row>
    <row r="242" spans="1:20" s="31" customFormat="1" x14ac:dyDescent="0.2">
      <c r="A242" s="135" t="s">
        <v>460</v>
      </c>
      <c r="B242" s="136" t="s">
        <v>459</v>
      </c>
      <c r="C242" s="137">
        <v>350</v>
      </c>
      <c r="D242" s="269"/>
      <c r="E242" s="137">
        <f t="shared" si="92"/>
        <v>350</v>
      </c>
      <c r="F242" s="137">
        <f t="shared" si="93"/>
        <v>350</v>
      </c>
      <c r="G242" s="137">
        <v>150</v>
      </c>
      <c r="H242" s="137">
        <v>150</v>
      </c>
      <c r="I242" s="137">
        <v>50</v>
      </c>
      <c r="J242" s="137">
        <v>0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91"/>
      <c r="R242" s="291"/>
      <c r="S242" s="265"/>
      <c r="T242" s="239"/>
    </row>
    <row r="243" spans="1:20" s="31" customFormat="1" x14ac:dyDescent="0.2">
      <c r="A243" s="135" t="s">
        <v>458</v>
      </c>
      <c r="B243" s="136" t="s">
        <v>457</v>
      </c>
      <c r="C243" s="137">
        <v>80</v>
      </c>
      <c r="D243" s="269"/>
      <c r="E243" s="137">
        <f t="shared" si="92"/>
        <v>80</v>
      </c>
      <c r="F243" s="137">
        <f t="shared" si="93"/>
        <v>80</v>
      </c>
      <c r="G243" s="137">
        <v>20</v>
      </c>
      <c r="H243" s="137">
        <v>20</v>
      </c>
      <c r="I243" s="137">
        <v>20</v>
      </c>
      <c r="J243" s="137">
        <v>20</v>
      </c>
      <c r="K243" s="28">
        <v>0</v>
      </c>
      <c r="L243" s="48">
        <v>0</v>
      </c>
      <c r="M243" s="48">
        <v>0</v>
      </c>
      <c r="N243" s="48">
        <v>0</v>
      </c>
      <c r="O243" s="47">
        <v>1</v>
      </c>
      <c r="P243" s="417"/>
      <c r="Q243" s="275"/>
      <c r="R243" s="240"/>
      <c r="S243" s="239"/>
      <c r="T243" s="239"/>
    </row>
    <row r="244" spans="1:20" s="31" customFormat="1" x14ac:dyDescent="0.2">
      <c r="A244" s="135" t="s">
        <v>456</v>
      </c>
      <c r="B244" s="136" t="s">
        <v>455</v>
      </c>
      <c r="C244" s="137">
        <v>60</v>
      </c>
      <c r="D244" s="269"/>
      <c r="E244" s="137">
        <f t="shared" si="92"/>
        <v>60</v>
      </c>
      <c r="F244" s="137">
        <f t="shared" si="93"/>
        <v>60</v>
      </c>
      <c r="G244" s="137">
        <v>15</v>
      </c>
      <c r="H244" s="137">
        <v>15</v>
      </c>
      <c r="I244" s="137">
        <v>15</v>
      </c>
      <c r="J244" s="137">
        <v>15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</row>
    <row r="245" spans="1:20" s="31" customFormat="1" x14ac:dyDescent="0.2">
      <c r="A245" s="135" t="s">
        <v>454</v>
      </c>
      <c r="B245" s="136" t="s">
        <v>453</v>
      </c>
      <c r="C245" s="137">
        <v>10</v>
      </c>
      <c r="D245" s="231"/>
      <c r="E245" s="137">
        <f t="shared" si="92"/>
        <v>10</v>
      </c>
      <c r="F245" s="137">
        <f t="shared" si="93"/>
        <v>10</v>
      </c>
      <c r="G245" s="137">
        <v>6</v>
      </c>
      <c r="H245" s="137">
        <v>2</v>
      </c>
      <c r="I245" s="137">
        <v>0</v>
      </c>
      <c r="J245" s="137">
        <v>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</row>
    <row r="246" spans="1:20" s="31" customFormat="1" hidden="1" x14ac:dyDescent="0.2">
      <c r="A246" s="30" t="s">
        <v>452</v>
      </c>
      <c r="B246" s="29" t="s">
        <v>451</v>
      </c>
      <c r="C246" s="28"/>
      <c r="D246" s="28"/>
      <c r="E246" s="28">
        <f t="shared" si="92"/>
        <v>0</v>
      </c>
      <c r="F246" s="28">
        <f t="shared" si="93"/>
        <v>0</v>
      </c>
      <c r="G246" s="28"/>
      <c r="H246" s="28"/>
      <c r="I246" s="28"/>
      <c r="J246" s="28"/>
      <c r="K246" s="28">
        <v>0</v>
      </c>
      <c r="L246" s="28">
        <v>0</v>
      </c>
      <c r="M246" s="28">
        <v>0</v>
      </c>
      <c r="N246" s="28">
        <v>0</v>
      </c>
      <c r="O246" s="47">
        <v>1</v>
      </c>
      <c r="Q246" s="268">
        <v>3</v>
      </c>
    </row>
    <row r="247" spans="1:20" s="31" customFormat="1" x14ac:dyDescent="0.2">
      <c r="A247" s="135" t="s">
        <v>450</v>
      </c>
      <c r="B247" s="136" t="s">
        <v>449</v>
      </c>
      <c r="C247" s="137">
        <v>12</v>
      </c>
      <c r="D247" s="231"/>
      <c r="E247" s="137">
        <f t="shared" si="92"/>
        <v>12</v>
      </c>
      <c r="F247" s="137">
        <f t="shared" si="93"/>
        <v>12</v>
      </c>
      <c r="G247" s="137">
        <v>3</v>
      </c>
      <c r="H247" s="137">
        <v>4</v>
      </c>
      <c r="I247" s="137">
        <v>3</v>
      </c>
      <c r="J247" s="137">
        <v>2</v>
      </c>
      <c r="K247" s="28">
        <v>0</v>
      </c>
      <c r="L247" s="48">
        <v>0</v>
      </c>
      <c r="M247" s="48">
        <v>0</v>
      </c>
      <c r="N247" s="48">
        <v>0</v>
      </c>
      <c r="O247" s="47">
        <v>1</v>
      </c>
      <c r="P247" s="417"/>
      <c r="Q247" s="275"/>
      <c r="R247" s="240"/>
      <c r="S247" s="239"/>
      <c r="T247" s="239"/>
    </row>
    <row r="248" spans="1:20" s="31" customFormat="1" x14ac:dyDescent="0.2">
      <c r="A248" s="135" t="s">
        <v>448</v>
      </c>
      <c r="B248" s="136" t="s">
        <v>447</v>
      </c>
      <c r="C248" s="137">
        <v>649</v>
      </c>
      <c r="D248" s="269"/>
      <c r="E248" s="137">
        <f t="shared" si="92"/>
        <v>649</v>
      </c>
      <c r="F248" s="137">
        <f t="shared" si="93"/>
        <v>649</v>
      </c>
      <c r="G248" s="137">
        <v>206</v>
      </c>
      <c r="H248" s="137">
        <v>206</v>
      </c>
      <c r="I248" s="137">
        <v>206</v>
      </c>
      <c r="J248" s="48">
        <v>31</v>
      </c>
      <c r="K248" s="28">
        <v>0</v>
      </c>
      <c r="L248" s="48">
        <v>0</v>
      </c>
      <c r="M248" s="48">
        <v>0</v>
      </c>
      <c r="N248" s="48">
        <v>0</v>
      </c>
      <c r="O248" s="47">
        <v>1</v>
      </c>
      <c r="P248" s="422">
        <f t="shared" ref="P248" si="94">Q248+R248+S248+T248</f>
        <v>24</v>
      </c>
      <c r="Q248" s="427">
        <v>6</v>
      </c>
      <c r="R248" s="427">
        <v>6</v>
      </c>
      <c r="S248" s="427">
        <v>6</v>
      </c>
      <c r="T248" s="427">
        <v>6</v>
      </c>
    </row>
    <row r="249" spans="1:20" s="31" customFormat="1" x14ac:dyDescent="0.2">
      <c r="A249" s="135" t="s">
        <v>446</v>
      </c>
      <c r="B249" s="136" t="s">
        <v>445</v>
      </c>
      <c r="C249" s="137">
        <v>8</v>
      </c>
      <c r="D249" s="137"/>
      <c r="E249" s="137">
        <f t="shared" si="92"/>
        <v>8</v>
      </c>
      <c r="F249" s="137">
        <f t="shared" si="93"/>
        <v>8</v>
      </c>
      <c r="G249" s="137">
        <v>2</v>
      </c>
      <c r="H249" s="137">
        <v>2</v>
      </c>
      <c r="I249" s="137">
        <v>2</v>
      </c>
      <c r="J249" s="137">
        <v>2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44"/>
      <c r="R249" s="239"/>
      <c r="S249" s="239"/>
      <c r="T249" s="239"/>
    </row>
    <row r="250" spans="1:20" s="44" customFormat="1" x14ac:dyDescent="0.2">
      <c r="A250" s="139" t="s">
        <v>444</v>
      </c>
      <c r="B250" s="140" t="s">
        <v>443</v>
      </c>
      <c r="C250" s="141">
        <v>50</v>
      </c>
      <c r="D250" s="141"/>
      <c r="E250" s="141">
        <f t="shared" si="92"/>
        <v>50</v>
      </c>
      <c r="F250" s="141">
        <f t="shared" si="93"/>
        <v>50</v>
      </c>
      <c r="G250" s="141">
        <v>20</v>
      </c>
      <c r="H250" s="141">
        <v>30</v>
      </c>
      <c r="I250" s="141">
        <v>0</v>
      </c>
      <c r="J250" s="141">
        <v>0</v>
      </c>
      <c r="K250" s="24">
        <v>0</v>
      </c>
      <c r="L250" s="42">
        <v>0</v>
      </c>
      <c r="M250" s="42">
        <v>0</v>
      </c>
      <c r="N250" s="42">
        <v>0</v>
      </c>
      <c r="O250" s="45">
        <v>1</v>
      </c>
      <c r="P250" s="417"/>
      <c r="Q250" s="245"/>
      <c r="R250" s="238"/>
      <c r="S250" s="238"/>
      <c r="T250" s="238"/>
    </row>
    <row r="251" spans="1:20" s="44" customFormat="1" x14ac:dyDescent="0.2">
      <c r="A251" s="139" t="s">
        <v>442</v>
      </c>
      <c r="B251" s="140" t="s">
        <v>441</v>
      </c>
      <c r="C251" s="141">
        <f t="shared" ref="C251:N251" si="95">C252+C253</f>
        <v>160</v>
      </c>
      <c r="D251" s="141">
        <f t="shared" si="95"/>
        <v>0</v>
      </c>
      <c r="E251" s="141">
        <f t="shared" si="95"/>
        <v>160</v>
      </c>
      <c r="F251" s="141">
        <f t="shared" si="95"/>
        <v>160</v>
      </c>
      <c r="G251" s="141">
        <f t="shared" si="95"/>
        <v>40</v>
      </c>
      <c r="H251" s="141">
        <f t="shared" si="95"/>
        <v>40</v>
      </c>
      <c r="I251" s="141">
        <f t="shared" si="95"/>
        <v>40</v>
      </c>
      <c r="J251" s="141">
        <f t="shared" si="95"/>
        <v>40</v>
      </c>
      <c r="K251" s="24">
        <f t="shared" si="95"/>
        <v>0</v>
      </c>
      <c r="L251" s="42">
        <f t="shared" si="95"/>
        <v>0</v>
      </c>
      <c r="M251" s="42">
        <f t="shared" si="95"/>
        <v>0</v>
      </c>
      <c r="N251" s="42">
        <f t="shared" si="95"/>
        <v>0</v>
      </c>
      <c r="O251" s="45"/>
      <c r="P251" s="417"/>
      <c r="Q251" s="245"/>
      <c r="R251" s="238"/>
      <c r="S251" s="238"/>
      <c r="T251" s="238"/>
    </row>
    <row r="252" spans="1:20" s="31" customFormat="1" x14ac:dyDescent="0.2">
      <c r="A252" s="135" t="s">
        <v>440</v>
      </c>
      <c r="B252" s="136" t="s">
        <v>439</v>
      </c>
      <c r="C252" s="137">
        <v>160</v>
      </c>
      <c r="D252" s="269"/>
      <c r="E252" s="137">
        <f>C252+D252</f>
        <v>160</v>
      </c>
      <c r="F252" s="137">
        <f>G252+H252+I252+J252</f>
        <v>160</v>
      </c>
      <c r="G252" s="137">
        <v>40</v>
      </c>
      <c r="H252" s="137">
        <v>40</v>
      </c>
      <c r="I252" s="137">
        <v>40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93"/>
      <c r="R252" s="294"/>
      <c r="S252" s="239"/>
      <c r="T252" s="239"/>
    </row>
    <row r="253" spans="1:20" s="31" customFormat="1" hidden="1" x14ac:dyDescent="0.2">
      <c r="A253" s="30" t="s">
        <v>438</v>
      </c>
      <c r="B253" s="29" t="s">
        <v>437</v>
      </c>
      <c r="C253" s="28"/>
      <c r="D253" s="28"/>
      <c r="E253" s="28">
        <f>C253+D253</f>
        <v>0</v>
      </c>
      <c r="F253" s="28">
        <f>G253+H253+I253+J253</f>
        <v>0</v>
      </c>
      <c r="G253" s="28"/>
      <c r="H253" s="28"/>
      <c r="I253" s="28"/>
      <c r="J253" s="28"/>
      <c r="K253" s="28">
        <v>0</v>
      </c>
      <c r="L253" s="28">
        <v>0</v>
      </c>
      <c r="M253" s="28">
        <v>0</v>
      </c>
      <c r="N253" s="28">
        <v>0</v>
      </c>
      <c r="O253" s="47">
        <v>1</v>
      </c>
      <c r="Q253" s="278">
        <v>50</v>
      </c>
    </row>
    <row r="254" spans="1:20" s="44" customFormat="1" x14ac:dyDescent="0.2">
      <c r="A254" s="139" t="s">
        <v>436</v>
      </c>
      <c r="B254" s="140" t="s">
        <v>435</v>
      </c>
      <c r="C254" s="141">
        <f t="shared" ref="C254:N254" si="96">C255+C256+C257+C258</f>
        <v>1170</v>
      </c>
      <c r="D254" s="141">
        <f t="shared" si="96"/>
        <v>0</v>
      </c>
      <c r="E254" s="141">
        <f t="shared" si="96"/>
        <v>1170</v>
      </c>
      <c r="F254" s="141">
        <f t="shared" si="96"/>
        <v>1170</v>
      </c>
      <c r="G254" s="141">
        <f t="shared" si="96"/>
        <v>325</v>
      </c>
      <c r="H254" s="141">
        <f t="shared" si="96"/>
        <v>305</v>
      </c>
      <c r="I254" s="141">
        <f t="shared" si="96"/>
        <v>105</v>
      </c>
      <c r="J254" s="141">
        <f t="shared" si="96"/>
        <v>435</v>
      </c>
      <c r="K254" s="24">
        <f t="shared" si="96"/>
        <v>0</v>
      </c>
      <c r="L254" s="42">
        <f t="shared" si="96"/>
        <v>0</v>
      </c>
      <c r="M254" s="42">
        <f t="shared" si="96"/>
        <v>0</v>
      </c>
      <c r="N254" s="42">
        <f t="shared" si="96"/>
        <v>0</v>
      </c>
      <c r="O254" s="45"/>
      <c r="P254" s="417"/>
      <c r="Q254" s="245"/>
      <c r="R254" s="259"/>
      <c r="S254" s="259"/>
      <c r="T254" s="238"/>
    </row>
    <row r="255" spans="1:20" s="31" customFormat="1" x14ac:dyDescent="0.2">
      <c r="A255" s="135" t="s">
        <v>434</v>
      </c>
      <c r="B255" s="136" t="s">
        <v>433</v>
      </c>
      <c r="C255" s="137">
        <v>300</v>
      </c>
      <c r="D255" s="260"/>
      <c r="E255" s="137">
        <f>C255+D255</f>
        <v>300</v>
      </c>
      <c r="F255" s="137">
        <f>G255+H255+I255+J255</f>
        <v>300</v>
      </c>
      <c r="G255" s="137">
        <v>80</v>
      </c>
      <c r="H255" s="137">
        <v>80</v>
      </c>
      <c r="I255" s="137">
        <v>100</v>
      </c>
      <c r="J255" s="137">
        <v>40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40"/>
      <c r="S255" s="265"/>
      <c r="T255" s="239"/>
    </row>
    <row r="256" spans="1:20" s="31" customFormat="1" x14ac:dyDescent="0.2">
      <c r="A256" s="135" t="s">
        <v>432</v>
      </c>
      <c r="B256" s="136" t="s">
        <v>431</v>
      </c>
      <c r="C256" s="137">
        <v>350</v>
      </c>
      <c r="D256" s="260"/>
      <c r="E256" s="137">
        <f>C256+D256</f>
        <v>350</v>
      </c>
      <c r="F256" s="137">
        <f>G256+H256+I256+J256</f>
        <v>350</v>
      </c>
      <c r="G256" s="137">
        <v>100</v>
      </c>
      <c r="H256" s="137">
        <v>100</v>
      </c>
      <c r="I256" s="137">
        <v>0</v>
      </c>
      <c r="J256" s="137">
        <v>150</v>
      </c>
      <c r="K256" s="28">
        <v>0</v>
      </c>
      <c r="L256" s="48">
        <v>0</v>
      </c>
      <c r="M256" s="48">
        <v>0</v>
      </c>
      <c r="N256" s="48">
        <v>0</v>
      </c>
      <c r="O256" s="47">
        <v>1</v>
      </c>
      <c r="P256" s="417"/>
      <c r="Q256" s="293"/>
      <c r="R256" s="294"/>
      <c r="S256" s="265"/>
      <c r="T256" s="239"/>
    </row>
    <row r="257" spans="1:20" s="31" customFormat="1" x14ac:dyDescent="0.2">
      <c r="A257" s="135" t="s">
        <v>430</v>
      </c>
      <c r="B257" s="136" t="s">
        <v>429</v>
      </c>
      <c r="C257" s="137">
        <v>500</v>
      </c>
      <c r="D257" s="260"/>
      <c r="E257" s="137">
        <f>C257+D257</f>
        <v>500</v>
      </c>
      <c r="F257" s="137">
        <f>G257+H257+I257+J257</f>
        <v>500</v>
      </c>
      <c r="G257" s="137">
        <v>140</v>
      </c>
      <c r="H257" s="137">
        <v>120</v>
      </c>
      <c r="I257" s="137">
        <v>0</v>
      </c>
      <c r="J257" s="137">
        <v>240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91"/>
      <c r="R257" s="264"/>
      <c r="S257" s="265"/>
      <c r="T257" s="239"/>
    </row>
    <row r="258" spans="1:20" s="31" customFormat="1" x14ac:dyDescent="0.2">
      <c r="A258" s="135" t="s">
        <v>428</v>
      </c>
      <c r="B258" s="136" t="s">
        <v>427</v>
      </c>
      <c r="C258" s="137">
        <v>20</v>
      </c>
      <c r="D258" s="260"/>
      <c r="E258" s="137">
        <f>C258+D258</f>
        <v>20</v>
      </c>
      <c r="F258" s="137">
        <f>G258+H258+I258+J258</f>
        <v>20</v>
      </c>
      <c r="G258" s="137">
        <v>5</v>
      </c>
      <c r="H258" s="137">
        <v>5</v>
      </c>
      <c r="I258" s="256">
        <v>5</v>
      </c>
      <c r="J258" s="256">
        <v>5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5"/>
      <c r="R258" s="264"/>
      <c r="S258" s="265"/>
      <c r="T258" s="239"/>
    </row>
    <row r="259" spans="1:20" s="44" customFormat="1" x14ac:dyDescent="0.2">
      <c r="A259" s="139" t="s">
        <v>426</v>
      </c>
      <c r="B259" s="140" t="s">
        <v>425</v>
      </c>
      <c r="C259" s="141">
        <f t="shared" ref="C259:N259" si="97">C260+C261+C262</f>
        <v>135</v>
      </c>
      <c r="D259" s="141">
        <f t="shared" si="97"/>
        <v>0</v>
      </c>
      <c r="E259" s="141">
        <f t="shared" si="97"/>
        <v>135</v>
      </c>
      <c r="F259" s="141">
        <f t="shared" si="97"/>
        <v>135</v>
      </c>
      <c r="G259" s="141">
        <f t="shared" si="97"/>
        <v>40</v>
      </c>
      <c r="H259" s="141">
        <f t="shared" si="97"/>
        <v>40</v>
      </c>
      <c r="I259" s="141">
        <f t="shared" si="97"/>
        <v>30</v>
      </c>
      <c r="J259" s="141">
        <f t="shared" si="97"/>
        <v>25</v>
      </c>
      <c r="K259" s="24">
        <f t="shared" si="97"/>
        <v>0</v>
      </c>
      <c r="L259" s="42">
        <f t="shared" si="97"/>
        <v>0</v>
      </c>
      <c r="M259" s="42">
        <f t="shared" si="97"/>
        <v>0</v>
      </c>
      <c r="N259" s="42">
        <f t="shared" si="97"/>
        <v>0</v>
      </c>
      <c r="O259" s="45"/>
      <c r="P259" s="417"/>
      <c r="Q259" s="245"/>
      <c r="R259" s="238"/>
      <c r="S259" s="238"/>
      <c r="T259" s="238"/>
    </row>
    <row r="260" spans="1:20" s="31" customFormat="1" x14ac:dyDescent="0.2">
      <c r="A260" s="135" t="s">
        <v>424</v>
      </c>
      <c r="B260" s="136" t="s">
        <v>423</v>
      </c>
      <c r="C260" s="137">
        <v>15</v>
      </c>
      <c r="D260" s="137"/>
      <c r="E260" s="137">
        <f>C260+D260</f>
        <v>15</v>
      </c>
      <c r="F260" s="137">
        <f>G260+H260+I260+J260</f>
        <v>15</v>
      </c>
      <c r="G260" s="137">
        <v>5</v>
      </c>
      <c r="H260" s="137">
        <v>5</v>
      </c>
      <c r="I260" s="137">
        <v>5</v>
      </c>
      <c r="J260" s="137">
        <v>0</v>
      </c>
      <c r="K260" s="28">
        <v>0</v>
      </c>
      <c r="L260" s="48">
        <v>0</v>
      </c>
      <c r="M260" s="48">
        <v>0</v>
      </c>
      <c r="N260" s="48">
        <v>0</v>
      </c>
      <c r="O260" s="47">
        <v>1</v>
      </c>
      <c r="P260" s="417"/>
      <c r="Q260" s="244"/>
      <c r="R260" s="239"/>
      <c r="S260" s="239"/>
      <c r="T260" s="239"/>
    </row>
    <row r="261" spans="1:20" s="31" customFormat="1" x14ac:dyDescent="0.2">
      <c r="A261" s="51" t="s">
        <v>422</v>
      </c>
      <c r="B261" s="50" t="s">
        <v>421</v>
      </c>
      <c r="C261" s="48">
        <v>20</v>
      </c>
      <c r="D261" s="48"/>
      <c r="E261" s="48">
        <f>C261+D261</f>
        <v>20</v>
      </c>
      <c r="F261" s="48">
        <f>G261+H261+I261+J261</f>
        <v>20</v>
      </c>
      <c r="G261" s="49">
        <v>10</v>
      </c>
      <c r="H261" s="49">
        <v>10</v>
      </c>
      <c r="I261" s="48">
        <v>0</v>
      </c>
      <c r="J261" s="137">
        <v>0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</row>
    <row r="262" spans="1:20" s="31" customFormat="1" x14ac:dyDescent="0.2">
      <c r="A262" s="30" t="s">
        <v>420</v>
      </c>
      <c r="B262" s="29" t="s">
        <v>419</v>
      </c>
      <c r="C262" s="48">
        <v>100</v>
      </c>
      <c r="D262" s="48"/>
      <c r="E262" s="48">
        <f>C262+D262</f>
        <v>100</v>
      </c>
      <c r="F262" s="48">
        <f>G262+H262+I262+J262</f>
        <v>100</v>
      </c>
      <c r="G262" s="49">
        <v>25</v>
      </c>
      <c r="H262" s="48">
        <v>25</v>
      </c>
      <c r="I262" s="48">
        <v>25</v>
      </c>
      <c r="J262" s="137">
        <v>25</v>
      </c>
      <c r="K262" s="28">
        <v>0</v>
      </c>
      <c r="L262" s="48">
        <v>0</v>
      </c>
      <c r="M262" s="48">
        <v>0</v>
      </c>
      <c r="N262" s="48">
        <v>0</v>
      </c>
      <c r="O262" s="47">
        <v>1</v>
      </c>
      <c r="P262" s="417"/>
      <c r="Q262" s="244"/>
      <c r="R262" s="239"/>
      <c r="S262" s="239"/>
      <c r="T262" s="239"/>
    </row>
    <row r="263" spans="1:20" s="44" customFormat="1" x14ac:dyDescent="0.2">
      <c r="A263" s="139" t="s">
        <v>418</v>
      </c>
      <c r="B263" s="140" t="s">
        <v>417</v>
      </c>
      <c r="C263" s="141">
        <f t="shared" ref="C263:N263" si="98">C264+C265</f>
        <v>8</v>
      </c>
      <c r="D263" s="141">
        <f t="shared" si="98"/>
        <v>0</v>
      </c>
      <c r="E263" s="141">
        <f t="shared" si="98"/>
        <v>8</v>
      </c>
      <c r="F263" s="141">
        <f t="shared" si="98"/>
        <v>8</v>
      </c>
      <c r="G263" s="141">
        <f t="shared" si="98"/>
        <v>2</v>
      </c>
      <c r="H263" s="141">
        <f t="shared" si="98"/>
        <v>2</v>
      </c>
      <c r="I263" s="141">
        <f t="shared" si="98"/>
        <v>2</v>
      </c>
      <c r="J263" s="141">
        <f t="shared" si="98"/>
        <v>2</v>
      </c>
      <c r="K263" s="24">
        <f t="shared" si="98"/>
        <v>0</v>
      </c>
      <c r="L263" s="42">
        <f t="shared" si="98"/>
        <v>0</v>
      </c>
      <c r="M263" s="42">
        <f t="shared" si="98"/>
        <v>0</v>
      </c>
      <c r="N263" s="42">
        <f t="shared" si="98"/>
        <v>0</v>
      </c>
      <c r="O263" s="45"/>
      <c r="P263" s="417"/>
      <c r="Q263" s="245"/>
      <c r="R263" s="238"/>
      <c r="S263" s="238"/>
      <c r="T263" s="238"/>
    </row>
    <row r="264" spans="1:20" s="31" customFormat="1" x14ac:dyDescent="0.2">
      <c r="A264" s="135" t="s">
        <v>416</v>
      </c>
      <c r="B264" s="136" t="s">
        <v>415</v>
      </c>
      <c r="C264" s="137">
        <v>8</v>
      </c>
      <c r="D264" s="137"/>
      <c r="E264" s="137">
        <f t="shared" ref="E264:E279" si="99">C264+D264</f>
        <v>8</v>
      </c>
      <c r="F264" s="137">
        <f t="shared" ref="F264:F279" si="100">G264+H264+I264+J264</f>
        <v>8</v>
      </c>
      <c r="G264" s="137">
        <v>2</v>
      </c>
      <c r="H264" s="137">
        <v>2</v>
      </c>
      <c r="I264" s="137">
        <v>2</v>
      </c>
      <c r="J264" s="137">
        <v>2</v>
      </c>
      <c r="K264" s="28">
        <v>0</v>
      </c>
      <c r="L264" s="48">
        <v>0</v>
      </c>
      <c r="M264" s="48">
        <v>0</v>
      </c>
      <c r="N264" s="48">
        <v>0</v>
      </c>
      <c r="O264" s="47">
        <v>1</v>
      </c>
      <c r="P264" s="417"/>
      <c r="Q264" s="244"/>
      <c r="R264" s="239"/>
      <c r="S264" s="239"/>
      <c r="T264" s="239"/>
    </row>
    <row r="265" spans="1:20" s="31" customFormat="1" hidden="1" x14ac:dyDescent="0.2">
      <c r="A265" s="30" t="s">
        <v>414</v>
      </c>
      <c r="B265" s="29" t="s">
        <v>413</v>
      </c>
      <c r="C265" s="28"/>
      <c r="D265" s="28"/>
      <c r="E265" s="28">
        <f t="shared" si="99"/>
        <v>0</v>
      </c>
      <c r="F265" s="28">
        <f t="shared" si="100"/>
        <v>0</v>
      </c>
      <c r="G265" s="28"/>
      <c r="H265" s="28"/>
      <c r="I265" s="28"/>
      <c r="J265" s="28"/>
      <c r="K265" s="28">
        <v>0</v>
      </c>
      <c r="L265" s="28">
        <v>0</v>
      </c>
      <c r="M265" s="28">
        <v>0</v>
      </c>
      <c r="N265" s="28">
        <v>0</v>
      </c>
      <c r="O265" s="47">
        <v>1</v>
      </c>
      <c r="Q265" s="393">
        <v>70</v>
      </c>
    </row>
    <row r="266" spans="1:20" s="44" customFormat="1" x14ac:dyDescent="0.2">
      <c r="A266" s="139" t="s">
        <v>412</v>
      </c>
      <c r="B266" s="140" t="s">
        <v>411</v>
      </c>
      <c r="C266" s="141">
        <v>30</v>
      </c>
      <c r="D266" s="232"/>
      <c r="E266" s="141">
        <f t="shared" si="99"/>
        <v>30</v>
      </c>
      <c r="F266" s="141">
        <f t="shared" si="100"/>
        <v>30</v>
      </c>
      <c r="G266" s="141">
        <v>10</v>
      </c>
      <c r="H266" s="141">
        <v>0</v>
      </c>
      <c r="I266" s="141">
        <v>10</v>
      </c>
      <c r="J266" s="141">
        <v>10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</row>
    <row r="267" spans="1:20" s="44" customFormat="1" hidden="1" x14ac:dyDescent="0.2">
      <c r="A267" s="27" t="s">
        <v>410</v>
      </c>
      <c r="B267" s="26" t="s">
        <v>409</v>
      </c>
      <c r="C267" s="24"/>
      <c r="D267" s="24"/>
      <c r="E267" s="24">
        <f t="shared" si="99"/>
        <v>0</v>
      </c>
      <c r="F267" s="24">
        <f t="shared" si="100"/>
        <v>0</v>
      </c>
      <c r="G267" s="24"/>
      <c r="H267" s="24"/>
      <c r="I267" s="24"/>
      <c r="J267" s="24"/>
      <c r="K267" s="24">
        <v>0</v>
      </c>
      <c r="L267" s="24">
        <v>0</v>
      </c>
      <c r="M267" s="24">
        <v>0</v>
      </c>
      <c r="N267" s="24">
        <v>0</v>
      </c>
      <c r="O267" s="45">
        <v>1</v>
      </c>
      <c r="Q267" s="393">
        <v>15</v>
      </c>
    </row>
    <row r="268" spans="1:20" s="44" customFormat="1" x14ac:dyDescent="0.2">
      <c r="A268" s="139" t="s">
        <v>408</v>
      </c>
      <c r="B268" s="140" t="s">
        <v>407</v>
      </c>
      <c r="C268" s="141">
        <v>2</v>
      </c>
      <c r="D268" s="141"/>
      <c r="E268" s="141">
        <f t="shared" si="99"/>
        <v>2</v>
      </c>
      <c r="F268" s="141">
        <f t="shared" si="100"/>
        <v>2</v>
      </c>
      <c r="G268" s="141">
        <v>1</v>
      </c>
      <c r="H268" s="141">
        <v>0</v>
      </c>
      <c r="I268" s="141">
        <v>0</v>
      </c>
      <c r="J268" s="141">
        <v>1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</row>
    <row r="269" spans="1:20" s="44" customFormat="1" x14ac:dyDescent="0.2">
      <c r="A269" s="139" t="s">
        <v>406</v>
      </c>
      <c r="B269" s="140" t="s">
        <v>405</v>
      </c>
      <c r="C269" s="141">
        <v>5</v>
      </c>
      <c r="D269" s="232"/>
      <c r="E269" s="141">
        <f t="shared" si="99"/>
        <v>5</v>
      </c>
      <c r="F269" s="141">
        <f t="shared" si="100"/>
        <v>5</v>
      </c>
      <c r="G269" s="141">
        <v>5</v>
      </c>
      <c r="H269" s="141">
        <v>0</v>
      </c>
      <c r="I269" s="141">
        <v>0</v>
      </c>
      <c r="J269" s="141">
        <v>0</v>
      </c>
      <c r="K269" s="24">
        <v>0</v>
      </c>
      <c r="L269" s="42">
        <v>0</v>
      </c>
      <c r="M269" s="42">
        <v>0</v>
      </c>
      <c r="N269" s="42">
        <v>0</v>
      </c>
      <c r="O269" s="45">
        <v>1</v>
      </c>
      <c r="P269" s="417"/>
      <c r="Q269" s="245"/>
      <c r="R269" s="238"/>
      <c r="S269" s="238"/>
      <c r="T269" s="238"/>
    </row>
    <row r="270" spans="1:20" s="44" customFormat="1" x14ac:dyDescent="0.2">
      <c r="A270" s="139" t="s">
        <v>404</v>
      </c>
      <c r="B270" s="140" t="s">
        <v>403</v>
      </c>
      <c r="C270" s="141">
        <v>35</v>
      </c>
      <c r="D270" s="232"/>
      <c r="E270" s="141">
        <f t="shared" si="99"/>
        <v>35</v>
      </c>
      <c r="F270" s="141">
        <f t="shared" si="100"/>
        <v>35</v>
      </c>
      <c r="G270" s="141">
        <v>5</v>
      </c>
      <c r="H270" s="141">
        <v>20</v>
      </c>
      <c r="I270" s="141">
        <v>5</v>
      </c>
      <c r="J270" s="141">
        <v>5</v>
      </c>
      <c r="K270" s="24">
        <v>0</v>
      </c>
      <c r="L270" s="42">
        <v>0</v>
      </c>
      <c r="M270" s="42">
        <v>0</v>
      </c>
      <c r="N270" s="42">
        <v>0</v>
      </c>
      <c r="O270" s="45">
        <v>1</v>
      </c>
      <c r="P270" s="417"/>
      <c r="Q270" s="245"/>
      <c r="R270" s="238"/>
      <c r="S270" s="238"/>
      <c r="T270" s="238"/>
    </row>
    <row r="271" spans="1:20" s="44" customFormat="1" x14ac:dyDescent="0.2">
      <c r="A271" s="139" t="s">
        <v>402</v>
      </c>
      <c r="B271" s="140" t="s">
        <v>401</v>
      </c>
      <c r="C271" s="141">
        <v>25</v>
      </c>
      <c r="D271" s="141"/>
      <c r="E271" s="141">
        <f t="shared" si="99"/>
        <v>25</v>
      </c>
      <c r="F271" s="141">
        <f t="shared" si="100"/>
        <v>25</v>
      </c>
      <c r="G271" s="141">
        <v>10</v>
      </c>
      <c r="H271" s="141">
        <v>5</v>
      </c>
      <c r="I271" s="141">
        <v>5</v>
      </c>
      <c r="J271" s="141">
        <v>5</v>
      </c>
      <c r="K271" s="24">
        <v>0</v>
      </c>
      <c r="L271" s="42">
        <v>0</v>
      </c>
      <c r="M271" s="42">
        <v>0</v>
      </c>
      <c r="N271" s="42">
        <v>0</v>
      </c>
      <c r="O271" s="45">
        <v>1</v>
      </c>
      <c r="P271" s="417"/>
      <c r="Q271" s="245"/>
      <c r="R271" s="238"/>
      <c r="S271" s="238"/>
      <c r="T271" s="238"/>
    </row>
    <row r="272" spans="1:20" s="44" customFormat="1" hidden="1" x14ac:dyDescent="0.2">
      <c r="A272" s="27" t="s">
        <v>400</v>
      </c>
      <c r="B272" s="26" t="s">
        <v>399</v>
      </c>
      <c r="C272" s="24"/>
      <c r="D272" s="24"/>
      <c r="E272" s="24">
        <f t="shared" si="99"/>
        <v>0</v>
      </c>
      <c r="F272" s="24">
        <f t="shared" si="100"/>
        <v>0</v>
      </c>
      <c r="G272" s="24"/>
      <c r="H272" s="24"/>
      <c r="I272" s="24"/>
      <c r="J272" s="24"/>
      <c r="K272" s="24">
        <v>0</v>
      </c>
      <c r="L272" s="24">
        <v>0</v>
      </c>
      <c r="M272" s="24">
        <v>0</v>
      </c>
      <c r="N272" s="24">
        <v>0</v>
      </c>
      <c r="O272" s="45">
        <v>1</v>
      </c>
      <c r="Q272" s="394">
        <v>24</v>
      </c>
    </row>
    <row r="273" spans="1:20" s="18" customFormat="1" hidden="1" x14ac:dyDescent="0.2">
      <c r="A273" s="22" t="s">
        <v>398</v>
      </c>
      <c r="B273" s="21" t="s">
        <v>397</v>
      </c>
      <c r="C273" s="20"/>
      <c r="D273" s="20"/>
      <c r="E273" s="20">
        <f t="shared" si="99"/>
        <v>0</v>
      </c>
      <c r="F273" s="20">
        <f t="shared" si="100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24</v>
      </c>
    </row>
    <row r="274" spans="1:20" s="18" customFormat="1" hidden="1" x14ac:dyDescent="0.2">
      <c r="A274" s="22" t="s">
        <v>396</v>
      </c>
      <c r="B274" s="21" t="s">
        <v>395</v>
      </c>
      <c r="C274" s="20"/>
      <c r="D274" s="20"/>
      <c r="E274" s="20">
        <f t="shared" si="99"/>
        <v>0</v>
      </c>
      <c r="F274" s="20">
        <f t="shared" si="100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36">
        <v>0</v>
      </c>
    </row>
    <row r="275" spans="1:20" s="18" customFormat="1" ht="25.5" hidden="1" x14ac:dyDescent="0.2">
      <c r="A275" s="22" t="s">
        <v>394</v>
      </c>
      <c r="B275" s="21" t="s">
        <v>393</v>
      </c>
      <c r="C275" s="20"/>
      <c r="D275" s="20"/>
      <c r="E275" s="20">
        <f t="shared" si="99"/>
        <v>0</v>
      </c>
      <c r="F275" s="20">
        <f t="shared" si="100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  <c r="Q275" s="36">
        <v>0</v>
      </c>
    </row>
    <row r="276" spans="1:20" s="18" customFormat="1" hidden="1" x14ac:dyDescent="0.2">
      <c r="A276" s="22" t="s">
        <v>392</v>
      </c>
      <c r="B276" s="21" t="s">
        <v>391</v>
      </c>
      <c r="C276" s="20"/>
      <c r="D276" s="20"/>
      <c r="E276" s="20">
        <f t="shared" si="99"/>
        <v>0</v>
      </c>
      <c r="F276" s="20">
        <f t="shared" si="100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  <c r="Q276" s="33">
        <v>0</v>
      </c>
    </row>
    <row r="277" spans="1:20" s="18" customFormat="1" hidden="1" x14ac:dyDescent="0.2">
      <c r="A277" s="22" t="s">
        <v>390</v>
      </c>
      <c r="B277" s="21" t="s">
        <v>389</v>
      </c>
      <c r="C277" s="20"/>
      <c r="D277" s="20"/>
      <c r="E277" s="20">
        <f t="shared" si="99"/>
        <v>0</v>
      </c>
      <c r="F277" s="20">
        <f t="shared" si="100"/>
        <v>0</v>
      </c>
      <c r="G277" s="20"/>
      <c r="H277" s="20"/>
      <c r="I277" s="20"/>
      <c r="J277" s="20"/>
      <c r="K277" s="20">
        <v>0</v>
      </c>
      <c r="L277" s="20">
        <v>0</v>
      </c>
      <c r="M277" s="20">
        <v>0</v>
      </c>
      <c r="N277" s="20">
        <v>0</v>
      </c>
      <c r="O277" s="19">
        <v>1</v>
      </c>
      <c r="Q277" s="132">
        <v>0</v>
      </c>
    </row>
    <row r="278" spans="1:20" s="18" customFormat="1" hidden="1" x14ac:dyDescent="0.2">
      <c r="A278" s="22" t="s">
        <v>388</v>
      </c>
      <c r="B278" s="21" t="s">
        <v>387</v>
      </c>
      <c r="C278" s="20"/>
      <c r="D278" s="20"/>
      <c r="E278" s="20">
        <f t="shared" si="99"/>
        <v>0</v>
      </c>
      <c r="F278" s="20">
        <f t="shared" si="100"/>
        <v>0</v>
      </c>
      <c r="G278" s="20"/>
      <c r="H278" s="20"/>
      <c r="I278" s="20"/>
      <c r="J278" s="20"/>
      <c r="K278" s="20">
        <v>0</v>
      </c>
      <c r="L278" s="20">
        <v>0</v>
      </c>
      <c r="M278" s="20">
        <v>0</v>
      </c>
      <c r="N278" s="20">
        <v>0</v>
      </c>
      <c r="O278" s="19">
        <v>1</v>
      </c>
    </row>
    <row r="279" spans="1:20" s="18" customFormat="1" hidden="1" x14ac:dyDescent="0.2">
      <c r="A279" s="22" t="s">
        <v>386</v>
      </c>
      <c r="B279" s="21" t="s">
        <v>385</v>
      </c>
      <c r="C279" s="20"/>
      <c r="D279" s="20"/>
      <c r="E279" s="20">
        <f t="shared" si="99"/>
        <v>0</v>
      </c>
      <c r="F279" s="20">
        <f t="shared" si="100"/>
        <v>0</v>
      </c>
      <c r="G279" s="20"/>
      <c r="H279" s="20"/>
      <c r="I279" s="20"/>
      <c r="J279" s="20"/>
      <c r="K279" s="20">
        <v>0</v>
      </c>
      <c r="L279" s="20">
        <v>0</v>
      </c>
      <c r="M279" s="20">
        <v>0</v>
      </c>
      <c r="N279" s="20">
        <v>0</v>
      </c>
      <c r="O279" s="19">
        <v>1</v>
      </c>
    </row>
    <row r="280" spans="1:20" s="18" customFormat="1" hidden="1" x14ac:dyDescent="0.2">
      <c r="A280" s="22" t="s">
        <v>384</v>
      </c>
      <c r="B280" s="21" t="s">
        <v>383</v>
      </c>
      <c r="C280" s="20">
        <f t="shared" ref="C280:N280" si="101">C281+C282</f>
        <v>0</v>
      </c>
      <c r="D280" s="20">
        <f t="shared" si="101"/>
        <v>0</v>
      </c>
      <c r="E280" s="20">
        <f t="shared" si="101"/>
        <v>0</v>
      </c>
      <c r="F280" s="20">
        <f t="shared" si="101"/>
        <v>0</v>
      </c>
      <c r="G280" s="20">
        <f t="shared" si="101"/>
        <v>0</v>
      </c>
      <c r="H280" s="20">
        <f t="shared" si="101"/>
        <v>0</v>
      </c>
      <c r="I280" s="20">
        <f t="shared" si="101"/>
        <v>0</v>
      </c>
      <c r="J280" s="20">
        <f t="shared" si="101"/>
        <v>0</v>
      </c>
      <c r="K280" s="20">
        <f t="shared" si="101"/>
        <v>0</v>
      </c>
      <c r="L280" s="20">
        <f t="shared" si="101"/>
        <v>0</v>
      </c>
      <c r="M280" s="20">
        <f t="shared" si="101"/>
        <v>0</v>
      </c>
      <c r="N280" s="20">
        <f t="shared" si="101"/>
        <v>0</v>
      </c>
      <c r="O280" s="19"/>
    </row>
    <row r="281" spans="1:20" hidden="1" x14ac:dyDescent="0.2">
      <c r="A281" s="17" t="s">
        <v>382</v>
      </c>
      <c r="B281" s="16" t="s">
        <v>381</v>
      </c>
      <c r="C281" s="15"/>
      <c r="D281" s="15"/>
      <c r="E281" s="15">
        <f>C281+D281</f>
        <v>0</v>
      </c>
      <c r="F281" s="15">
        <f>G281+H281+I281+J281</f>
        <v>0</v>
      </c>
      <c r="G281" s="15"/>
      <c r="H281" s="15"/>
      <c r="I281" s="15"/>
      <c r="J281" s="15"/>
      <c r="K281" s="15">
        <v>0</v>
      </c>
      <c r="L281" s="15">
        <v>0</v>
      </c>
      <c r="M281" s="15">
        <v>0</v>
      </c>
      <c r="N281" s="15">
        <v>0</v>
      </c>
      <c r="O281" s="2">
        <v>1</v>
      </c>
    </row>
    <row r="282" spans="1:20" hidden="1" x14ac:dyDescent="0.2">
      <c r="A282" s="17" t="s">
        <v>380</v>
      </c>
      <c r="B282" s="16" t="s">
        <v>379</v>
      </c>
      <c r="C282" s="15"/>
      <c r="D282" s="15"/>
      <c r="E282" s="15">
        <f>C282+D282</f>
        <v>0</v>
      </c>
      <c r="F282" s="15">
        <f>G282+H282+I282+J282</f>
        <v>0</v>
      </c>
      <c r="G282" s="15"/>
      <c r="H282" s="15"/>
      <c r="I282" s="15"/>
      <c r="J282" s="15"/>
      <c r="K282" s="15">
        <v>0</v>
      </c>
      <c r="L282" s="15">
        <v>0</v>
      </c>
      <c r="M282" s="15">
        <v>0</v>
      </c>
      <c r="N282" s="15">
        <v>0</v>
      </c>
      <c r="O282" s="2">
        <v>1</v>
      </c>
    </row>
    <row r="283" spans="1:20" s="18" customFormat="1" ht="25.5" hidden="1" x14ac:dyDescent="0.2">
      <c r="A283" s="22" t="s">
        <v>378</v>
      </c>
      <c r="B283" s="21" t="s">
        <v>377</v>
      </c>
      <c r="C283" s="20"/>
      <c r="D283" s="20"/>
      <c r="E283" s="15">
        <f>C283+D283</f>
        <v>0</v>
      </c>
      <c r="F283" s="15">
        <f>G283+H283+I283+J283</f>
        <v>0</v>
      </c>
      <c r="G283" s="20"/>
      <c r="H283" s="20"/>
      <c r="I283" s="20"/>
      <c r="J283" s="20"/>
      <c r="K283" s="20">
        <v>0</v>
      </c>
      <c r="L283" s="20">
        <v>0</v>
      </c>
      <c r="M283" s="20">
        <v>0</v>
      </c>
      <c r="N283" s="20">
        <v>0</v>
      </c>
      <c r="O283" s="19">
        <v>1</v>
      </c>
    </row>
    <row r="284" spans="1:20" s="18" customFormat="1" hidden="1" x14ac:dyDescent="0.2">
      <c r="A284" s="22" t="s">
        <v>376</v>
      </c>
      <c r="B284" s="21" t="s">
        <v>375</v>
      </c>
      <c r="C284" s="20"/>
      <c r="D284" s="20"/>
      <c r="E284" s="15">
        <f>C284+D284</f>
        <v>0</v>
      </c>
      <c r="F284" s="15">
        <f>G284+H284+I284+J284</f>
        <v>0</v>
      </c>
      <c r="G284" s="20"/>
      <c r="H284" s="20"/>
      <c r="I284" s="20"/>
      <c r="J284" s="20"/>
      <c r="K284" s="20">
        <v>0</v>
      </c>
      <c r="L284" s="20">
        <v>0</v>
      </c>
      <c r="M284" s="20">
        <v>0</v>
      </c>
      <c r="N284" s="20">
        <v>0</v>
      </c>
      <c r="O284" s="19">
        <v>1</v>
      </c>
    </row>
    <row r="285" spans="1:20" s="18" customFormat="1" x14ac:dyDescent="0.2">
      <c r="A285" s="139" t="s">
        <v>374</v>
      </c>
      <c r="B285" s="140" t="s">
        <v>373</v>
      </c>
      <c r="C285" s="141">
        <f t="shared" ref="C285:N285" si="102">C286+C287+C288+C289+C290+C291+C292+C293</f>
        <v>44</v>
      </c>
      <c r="D285" s="141">
        <f t="shared" si="102"/>
        <v>0</v>
      </c>
      <c r="E285" s="141">
        <f t="shared" si="102"/>
        <v>44</v>
      </c>
      <c r="F285" s="141">
        <f t="shared" si="102"/>
        <v>44</v>
      </c>
      <c r="G285" s="141">
        <f t="shared" si="102"/>
        <v>16</v>
      </c>
      <c r="H285" s="141">
        <f t="shared" si="102"/>
        <v>9</v>
      </c>
      <c r="I285" s="141">
        <f t="shared" si="102"/>
        <v>10</v>
      </c>
      <c r="J285" s="141">
        <f t="shared" si="102"/>
        <v>9</v>
      </c>
      <c r="K285" s="20">
        <f t="shared" si="102"/>
        <v>0</v>
      </c>
      <c r="L285" s="42">
        <f t="shared" si="102"/>
        <v>0</v>
      </c>
      <c r="M285" s="42">
        <f t="shared" si="102"/>
        <v>0</v>
      </c>
      <c r="N285" s="42">
        <f t="shared" si="102"/>
        <v>0</v>
      </c>
      <c r="O285" s="19"/>
      <c r="P285" s="417"/>
      <c r="Q285" s="245"/>
      <c r="R285" s="238"/>
      <c r="S285" s="238"/>
      <c r="T285" s="238"/>
    </row>
    <row r="286" spans="1:20" x14ac:dyDescent="0.2">
      <c r="A286" s="135" t="s">
        <v>372</v>
      </c>
      <c r="B286" s="136" t="s">
        <v>371</v>
      </c>
      <c r="C286" s="137">
        <v>4</v>
      </c>
      <c r="D286" s="256"/>
      <c r="E286" s="137">
        <f t="shared" ref="E286:E293" si="103">C286+D286</f>
        <v>4</v>
      </c>
      <c r="F286" s="137">
        <f t="shared" ref="F286:F293" si="104">G286+H286+I286+J286</f>
        <v>4</v>
      </c>
      <c r="G286" s="137">
        <v>1</v>
      </c>
      <c r="H286" s="137">
        <v>1</v>
      </c>
      <c r="I286" s="137">
        <v>1</v>
      </c>
      <c r="J286" s="137">
        <v>1</v>
      </c>
      <c r="K286" s="15">
        <v>0</v>
      </c>
      <c r="L286" s="48">
        <v>0</v>
      </c>
      <c r="M286" s="48">
        <v>0</v>
      </c>
      <c r="N286" s="48">
        <v>0</v>
      </c>
      <c r="O286" s="2">
        <v>1</v>
      </c>
      <c r="P286" s="417"/>
      <c r="Q286" s="244"/>
      <c r="R286" s="239"/>
      <c r="S286" s="239"/>
      <c r="T286" s="239"/>
    </row>
    <row r="287" spans="1:20" hidden="1" x14ac:dyDescent="0.2">
      <c r="A287" s="17" t="s">
        <v>370</v>
      </c>
      <c r="B287" s="16" t="s">
        <v>369</v>
      </c>
      <c r="C287" s="15"/>
      <c r="D287" s="15"/>
      <c r="E287" s="15">
        <f t="shared" si="103"/>
        <v>0</v>
      </c>
      <c r="F287" s="15">
        <f t="shared" si="104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0" x14ac:dyDescent="0.2">
      <c r="A288" s="135" t="s">
        <v>368</v>
      </c>
      <c r="B288" s="136" t="s">
        <v>367</v>
      </c>
      <c r="C288" s="137">
        <v>25</v>
      </c>
      <c r="D288" s="256">
        <v>0</v>
      </c>
      <c r="E288" s="137">
        <f t="shared" si="103"/>
        <v>25</v>
      </c>
      <c r="F288" s="137">
        <f t="shared" si="104"/>
        <v>25</v>
      </c>
      <c r="G288" s="137">
        <v>10</v>
      </c>
      <c r="H288" s="137">
        <v>5</v>
      </c>
      <c r="I288" s="137">
        <v>5</v>
      </c>
      <c r="J288" s="137">
        <v>5</v>
      </c>
      <c r="K288" s="15">
        <v>0</v>
      </c>
      <c r="L288" s="48">
        <v>0</v>
      </c>
      <c r="M288" s="48">
        <v>0</v>
      </c>
      <c r="N288" s="48">
        <v>0</v>
      </c>
      <c r="O288" s="2">
        <v>1</v>
      </c>
      <c r="P288" s="417"/>
      <c r="Q288" s="244"/>
      <c r="R288" s="239"/>
      <c r="S288" s="239"/>
      <c r="T288" s="239"/>
    </row>
    <row r="289" spans="1:20" hidden="1" x14ac:dyDescent="0.2">
      <c r="A289" s="17" t="s">
        <v>366</v>
      </c>
      <c r="B289" s="16" t="s">
        <v>365</v>
      </c>
      <c r="C289" s="15"/>
      <c r="D289" s="15"/>
      <c r="E289" s="15">
        <f t="shared" si="103"/>
        <v>0</v>
      </c>
      <c r="F289" s="15">
        <f t="shared" si="104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0" hidden="1" x14ac:dyDescent="0.2">
      <c r="A290" s="17" t="s">
        <v>364</v>
      </c>
      <c r="B290" s="16" t="s">
        <v>363</v>
      </c>
      <c r="C290" s="15"/>
      <c r="D290" s="15"/>
      <c r="E290" s="15">
        <f t="shared" si="103"/>
        <v>0</v>
      </c>
      <c r="F290" s="15">
        <f t="shared" si="104"/>
        <v>0</v>
      </c>
      <c r="G290" s="15"/>
      <c r="H290" s="15"/>
      <c r="I290" s="15"/>
      <c r="J290" s="15"/>
      <c r="K290" s="15">
        <v>0</v>
      </c>
      <c r="L290" s="15">
        <v>0</v>
      </c>
      <c r="M290" s="15">
        <v>0</v>
      </c>
      <c r="N290" s="15">
        <v>0</v>
      </c>
      <c r="O290" s="2">
        <v>1</v>
      </c>
    </row>
    <row r="291" spans="1:20" hidden="1" x14ac:dyDescent="0.2">
      <c r="A291" s="17" t="s">
        <v>362</v>
      </c>
      <c r="B291" s="16" t="s">
        <v>361</v>
      </c>
      <c r="C291" s="15"/>
      <c r="D291" s="15"/>
      <c r="E291" s="15">
        <f t="shared" si="103"/>
        <v>0</v>
      </c>
      <c r="F291" s="15">
        <f t="shared" si="104"/>
        <v>0</v>
      </c>
      <c r="G291" s="15"/>
      <c r="H291" s="15"/>
      <c r="I291" s="15"/>
      <c r="J291" s="15"/>
      <c r="K291" s="15">
        <v>0</v>
      </c>
      <c r="L291" s="15">
        <v>0</v>
      </c>
      <c r="M291" s="15">
        <v>0</v>
      </c>
      <c r="N291" s="15">
        <v>0</v>
      </c>
      <c r="O291" s="2">
        <v>1</v>
      </c>
    </row>
    <row r="292" spans="1:20" hidden="1" x14ac:dyDescent="0.2">
      <c r="A292" s="17" t="s">
        <v>360</v>
      </c>
      <c r="B292" s="16" t="s">
        <v>359</v>
      </c>
      <c r="C292" s="15"/>
      <c r="D292" s="15"/>
      <c r="E292" s="15">
        <f t="shared" si="103"/>
        <v>0</v>
      </c>
      <c r="F292" s="15">
        <f t="shared" si="104"/>
        <v>0</v>
      </c>
      <c r="G292" s="15"/>
      <c r="H292" s="15"/>
      <c r="I292" s="15"/>
      <c r="J292" s="15"/>
      <c r="K292" s="15">
        <v>0</v>
      </c>
      <c r="L292" s="15">
        <v>0</v>
      </c>
      <c r="M292" s="15">
        <v>0</v>
      </c>
      <c r="N292" s="15">
        <v>0</v>
      </c>
      <c r="O292" s="2">
        <v>1</v>
      </c>
    </row>
    <row r="293" spans="1:20" x14ac:dyDescent="0.2">
      <c r="A293" s="135" t="s">
        <v>358</v>
      </c>
      <c r="B293" s="136" t="s">
        <v>357</v>
      </c>
      <c r="C293" s="137">
        <v>15</v>
      </c>
      <c r="D293" s="137"/>
      <c r="E293" s="137">
        <f t="shared" si="103"/>
        <v>15</v>
      </c>
      <c r="F293" s="137">
        <f t="shared" si="104"/>
        <v>15</v>
      </c>
      <c r="G293" s="137">
        <v>5</v>
      </c>
      <c r="H293" s="137">
        <v>3</v>
      </c>
      <c r="I293" s="137">
        <v>4</v>
      </c>
      <c r="J293" s="137">
        <v>3</v>
      </c>
      <c r="K293" s="15">
        <v>0</v>
      </c>
      <c r="L293" s="48">
        <v>0</v>
      </c>
      <c r="M293" s="48">
        <v>0</v>
      </c>
      <c r="N293" s="48">
        <v>0</v>
      </c>
      <c r="O293" s="2">
        <v>1</v>
      </c>
      <c r="P293" s="417"/>
      <c r="Q293" s="244"/>
      <c r="R293" s="239"/>
      <c r="S293" s="239"/>
      <c r="T293" s="239"/>
    </row>
    <row r="294" spans="1:20" s="8" customFormat="1" hidden="1" x14ac:dyDescent="0.2">
      <c r="A294" s="14" t="s">
        <v>356</v>
      </c>
      <c r="B294" s="13">
        <v>30</v>
      </c>
      <c r="C294" s="11">
        <f t="shared" ref="C294:N294" si="105">C295+C298+C303</f>
        <v>0</v>
      </c>
      <c r="D294" s="11">
        <f t="shared" si="105"/>
        <v>0</v>
      </c>
      <c r="E294" s="11">
        <f t="shared" si="105"/>
        <v>0</v>
      </c>
      <c r="F294" s="11">
        <f t="shared" si="105"/>
        <v>0</v>
      </c>
      <c r="G294" s="11">
        <f t="shared" si="105"/>
        <v>0</v>
      </c>
      <c r="H294" s="11">
        <f t="shared" si="105"/>
        <v>0</v>
      </c>
      <c r="I294" s="11">
        <f t="shared" si="105"/>
        <v>0</v>
      </c>
      <c r="J294" s="11">
        <f t="shared" si="105"/>
        <v>0</v>
      </c>
      <c r="K294" s="11">
        <f t="shared" si="105"/>
        <v>0</v>
      </c>
      <c r="L294" s="11">
        <f t="shared" si="105"/>
        <v>0</v>
      </c>
      <c r="M294" s="11">
        <f t="shared" si="105"/>
        <v>0</v>
      </c>
      <c r="N294" s="11">
        <f t="shared" si="105"/>
        <v>0</v>
      </c>
      <c r="O294" s="10"/>
    </row>
    <row r="295" spans="1:20" s="18" customFormat="1" hidden="1" x14ac:dyDescent="0.2">
      <c r="A295" s="22" t="s">
        <v>355</v>
      </c>
      <c r="B295" s="21" t="s">
        <v>354</v>
      </c>
      <c r="C295" s="20">
        <f t="shared" ref="C295:N295" si="106">C296+C297</f>
        <v>0</v>
      </c>
      <c r="D295" s="20">
        <f t="shared" si="106"/>
        <v>0</v>
      </c>
      <c r="E295" s="20">
        <f t="shared" si="106"/>
        <v>0</v>
      </c>
      <c r="F295" s="20">
        <f t="shared" si="106"/>
        <v>0</v>
      </c>
      <c r="G295" s="20">
        <f t="shared" si="106"/>
        <v>0</v>
      </c>
      <c r="H295" s="20">
        <f t="shared" si="106"/>
        <v>0</v>
      </c>
      <c r="I295" s="20">
        <f t="shared" si="106"/>
        <v>0</v>
      </c>
      <c r="J295" s="20">
        <f t="shared" si="106"/>
        <v>0</v>
      </c>
      <c r="K295" s="20">
        <f t="shared" si="106"/>
        <v>0</v>
      </c>
      <c r="L295" s="20">
        <f t="shared" si="106"/>
        <v>0</v>
      </c>
      <c r="M295" s="20">
        <f t="shared" si="106"/>
        <v>0</v>
      </c>
      <c r="N295" s="20">
        <f t="shared" si="106"/>
        <v>0</v>
      </c>
      <c r="O295" s="19"/>
    </row>
    <row r="296" spans="1:20" hidden="1" x14ac:dyDescent="0.2">
      <c r="A296" s="17" t="s">
        <v>353</v>
      </c>
      <c r="B296" s="16" t="s">
        <v>352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0" hidden="1" x14ac:dyDescent="0.2">
      <c r="A297" s="17" t="s">
        <v>351</v>
      </c>
      <c r="B297" s="16" t="s">
        <v>350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0" s="18" customFormat="1" hidden="1" x14ac:dyDescent="0.2">
      <c r="A298" s="22" t="s">
        <v>349</v>
      </c>
      <c r="B298" s="21" t="s">
        <v>348</v>
      </c>
      <c r="C298" s="20">
        <f t="shared" ref="C298:N298" si="107">C299+C300+C301+C302</f>
        <v>0</v>
      </c>
      <c r="D298" s="20">
        <f t="shared" si="107"/>
        <v>0</v>
      </c>
      <c r="E298" s="20">
        <f t="shared" si="107"/>
        <v>0</v>
      </c>
      <c r="F298" s="20">
        <f t="shared" si="107"/>
        <v>0</v>
      </c>
      <c r="G298" s="20">
        <f t="shared" si="107"/>
        <v>0</v>
      </c>
      <c r="H298" s="20">
        <f t="shared" si="107"/>
        <v>0</v>
      </c>
      <c r="I298" s="20">
        <f t="shared" si="107"/>
        <v>0</v>
      </c>
      <c r="J298" s="20">
        <f t="shared" si="107"/>
        <v>0</v>
      </c>
      <c r="K298" s="20">
        <f t="shared" si="107"/>
        <v>0</v>
      </c>
      <c r="L298" s="20">
        <f t="shared" si="107"/>
        <v>0</v>
      </c>
      <c r="M298" s="20">
        <f t="shared" si="107"/>
        <v>0</v>
      </c>
      <c r="N298" s="20">
        <f t="shared" si="107"/>
        <v>0</v>
      </c>
      <c r="O298" s="19"/>
    </row>
    <row r="299" spans="1:20" hidden="1" x14ac:dyDescent="0.2">
      <c r="A299" s="17" t="s">
        <v>347</v>
      </c>
      <c r="B299" s="16" t="s">
        <v>346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0" hidden="1" x14ac:dyDescent="0.2">
      <c r="A300" s="17" t="s">
        <v>345</v>
      </c>
      <c r="B300" s="16" t="s">
        <v>344</v>
      </c>
      <c r="C300" s="15"/>
      <c r="D300" s="15"/>
      <c r="E300" s="15">
        <f>C300+D300</f>
        <v>0</v>
      </c>
      <c r="F300" s="15">
        <f>G300+H300+I300+J300</f>
        <v>0</v>
      </c>
      <c r="G300" s="15"/>
      <c r="H300" s="15"/>
      <c r="I300" s="15"/>
      <c r="J300" s="15"/>
      <c r="K300" s="15">
        <v>0</v>
      </c>
      <c r="L300" s="15">
        <v>0</v>
      </c>
      <c r="M300" s="15">
        <v>0</v>
      </c>
      <c r="N300" s="15">
        <v>0</v>
      </c>
      <c r="O300" s="2">
        <v>1</v>
      </c>
    </row>
    <row r="301" spans="1:20" hidden="1" x14ac:dyDescent="0.2">
      <c r="A301" s="17" t="s">
        <v>343</v>
      </c>
      <c r="B301" s="16" t="s">
        <v>342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0" hidden="1" x14ac:dyDescent="0.2">
      <c r="A302" s="17" t="s">
        <v>341</v>
      </c>
      <c r="B302" s="16" t="s">
        <v>340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0" s="18" customFormat="1" hidden="1" x14ac:dyDescent="0.2">
      <c r="A303" s="22" t="s">
        <v>339</v>
      </c>
      <c r="B303" s="21" t="s">
        <v>338</v>
      </c>
      <c r="C303" s="20">
        <f t="shared" ref="C303:N303" si="108">C304+C305+C306+C307</f>
        <v>0</v>
      </c>
      <c r="D303" s="20">
        <f t="shared" si="108"/>
        <v>0</v>
      </c>
      <c r="E303" s="20">
        <f t="shared" si="108"/>
        <v>0</v>
      </c>
      <c r="F303" s="20">
        <f t="shared" si="108"/>
        <v>0</v>
      </c>
      <c r="G303" s="20">
        <f t="shared" si="108"/>
        <v>0</v>
      </c>
      <c r="H303" s="20">
        <f t="shared" si="108"/>
        <v>0</v>
      </c>
      <c r="I303" s="20">
        <f t="shared" si="108"/>
        <v>0</v>
      </c>
      <c r="J303" s="20">
        <f t="shared" si="108"/>
        <v>0</v>
      </c>
      <c r="K303" s="20">
        <f t="shared" si="108"/>
        <v>0</v>
      </c>
      <c r="L303" s="20">
        <f t="shared" si="108"/>
        <v>0</v>
      </c>
      <c r="M303" s="20">
        <f t="shared" si="108"/>
        <v>0</v>
      </c>
      <c r="N303" s="20">
        <f t="shared" si="108"/>
        <v>0</v>
      </c>
      <c r="O303" s="19"/>
    </row>
    <row r="304" spans="1:20" hidden="1" x14ac:dyDescent="0.2">
      <c r="A304" s="17" t="s">
        <v>337</v>
      </c>
      <c r="B304" s="16" t="s">
        <v>336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hidden="1" x14ac:dyDescent="0.2">
      <c r="A305" s="17" t="s">
        <v>335</v>
      </c>
      <c r="B305" s="16" t="s">
        <v>334</v>
      </c>
      <c r="C305" s="15"/>
      <c r="D305" s="15"/>
      <c r="E305" s="15">
        <f>C305+D305</f>
        <v>0</v>
      </c>
      <c r="F305" s="15">
        <f>G305+H305+I305+J305</f>
        <v>0</v>
      </c>
      <c r="G305" s="15"/>
      <c r="H305" s="15"/>
      <c r="I305" s="15"/>
      <c r="J305" s="15"/>
      <c r="K305" s="15">
        <v>0</v>
      </c>
      <c r="L305" s="15">
        <v>0</v>
      </c>
      <c r="M305" s="15">
        <v>0</v>
      </c>
      <c r="N305" s="15">
        <v>0</v>
      </c>
      <c r="O305" s="2">
        <v>1</v>
      </c>
    </row>
    <row r="306" spans="1:15" hidden="1" x14ac:dyDescent="0.2">
      <c r="A306" s="17" t="s">
        <v>333</v>
      </c>
      <c r="B306" s="16" t="s">
        <v>332</v>
      </c>
      <c r="C306" s="15"/>
      <c r="D306" s="15"/>
      <c r="E306" s="15">
        <f>C306+D306</f>
        <v>0</v>
      </c>
      <c r="F306" s="15">
        <f>G306+H306+I306+J306</f>
        <v>0</v>
      </c>
      <c r="G306" s="15"/>
      <c r="H306" s="15"/>
      <c r="I306" s="15"/>
      <c r="J306" s="15"/>
      <c r="K306" s="15">
        <v>0</v>
      </c>
      <c r="L306" s="15">
        <v>0</v>
      </c>
      <c r="M306" s="15">
        <v>0</v>
      </c>
      <c r="N306" s="15">
        <v>0</v>
      </c>
      <c r="O306" s="2">
        <v>1</v>
      </c>
    </row>
    <row r="307" spans="1:15" hidden="1" x14ac:dyDescent="0.2">
      <c r="A307" s="17" t="s">
        <v>331</v>
      </c>
      <c r="B307" s="16" t="s">
        <v>330</v>
      </c>
      <c r="C307" s="15"/>
      <c r="D307" s="15"/>
      <c r="E307" s="15">
        <f>C307+D307</f>
        <v>0</v>
      </c>
      <c r="F307" s="15">
        <f>G307+H307+I307+J307</f>
        <v>0</v>
      </c>
      <c r="G307" s="15"/>
      <c r="H307" s="15"/>
      <c r="I307" s="15"/>
      <c r="J307" s="15"/>
      <c r="K307" s="15">
        <v>0</v>
      </c>
      <c r="L307" s="15">
        <v>0</v>
      </c>
      <c r="M307" s="15">
        <v>0</v>
      </c>
      <c r="N307" s="15">
        <v>0</v>
      </c>
      <c r="O307" s="2">
        <v>1</v>
      </c>
    </row>
    <row r="308" spans="1:15" s="8" customFormat="1" hidden="1" x14ac:dyDescent="0.2">
      <c r="A308" s="14" t="s">
        <v>329</v>
      </c>
      <c r="B308" s="13" t="s">
        <v>328</v>
      </c>
      <c r="C308" s="11">
        <f t="shared" ref="C308:N308" si="109">C309+C310+C311</f>
        <v>0</v>
      </c>
      <c r="D308" s="11">
        <f t="shared" si="109"/>
        <v>0</v>
      </c>
      <c r="E308" s="11">
        <f t="shared" si="109"/>
        <v>0</v>
      </c>
      <c r="F308" s="11">
        <f t="shared" si="109"/>
        <v>0</v>
      </c>
      <c r="G308" s="11">
        <f t="shared" si="109"/>
        <v>0</v>
      </c>
      <c r="H308" s="11">
        <f t="shared" si="109"/>
        <v>0</v>
      </c>
      <c r="I308" s="11">
        <f t="shared" si="109"/>
        <v>0</v>
      </c>
      <c r="J308" s="11">
        <f t="shared" si="109"/>
        <v>0</v>
      </c>
      <c r="K308" s="11">
        <f t="shared" si="109"/>
        <v>0</v>
      </c>
      <c r="L308" s="11">
        <f t="shared" si="109"/>
        <v>0</v>
      </c>
      <c r="M308" s="11">
        <f t="shared" si="109"/>
        <v>0</v>
      </c>
      <c r="N308" s="11">
        <f t="shared" si="109"/>
        <v>0</v>
      </c>
      <c r="O308" s="10"/>
    </row>
    <row r="309" spans="1:15" s="18" customFormat="1" hidden="1" x14ac:dyDescent="0.2">
      <c r="A309" s="22" t="s">
        <v>327</v>
      </c>
      <c r="B309" s="21" t="s">
        <v>326</v>
      </c>
      <c r="C309" s="20"/>
      <c r="D309" s="20"/>
      <c r="E309" s="20">
        <f>C309+D309</f>
        <v>0</v>
      </c>
      <c r="F309" s="20">
        <f>G309+H309+I309+J309</f>
        <v>0</v>
      </c>
      <c r="G309" s="20"/>
      <c r="H309" s="20"/>
      <c r="I309" s="20"/>
      <c r="J309" s="20"/>
      <c r="K309" s="20">
        <v>0</v>
      </c>
      <c r="L309" s="20">
        <v>0</v>
      </c>
      <c r="M309" s="20">
        <v>0</v>
      </c>
      <c r="N309" s="20">
        <v>0</v>
      </c>
      <c r="O309" s="19">
        <v>1</v>
      </c>
    </row>
    <row r="310" spans="1:15" s="18" customFormat="1" ht="25.5" hidden="1" x14ac:dyDescent="0.2">
      <c r="A310" s="22" t="s">
        <v>325</v>
      </c>
      <c r="B310" s="21" t="s">
        <v>324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18" customFormat="1" hidden="1" x14ac:dyDescent="0.2">
      <c r="A311" s="22" t="s">
        <v>323</v>
      </c>
      <c r="B311" s="21" t="s">
        <v>322</v>
      </c>
      <c r="C311" s="20"/>
      <c r="D311" s="20"/>
      <c r="E311" s="20">
        <f>C311+D311</f>
        <v>0</v>
      </c>
      <c r="F311" s="20">
        <f>G311+H311+I311+J311</f>
        <v>0</v>
      </c>
      <c r="G311" s="20"/>
      <c r="H311" s="20"/>
      <c r="I311" s="20"/>
      <c r="J311" s="20"/>
      <c r="K311" s="20">
        <v>0</v>
      </c>
      <c r="L311" s="20">
        <v>0</v>
      </c>
      <c r="M311" s="20">
        <v>0</v>
      </c>
      <c r="N311" s="20">
        <v>0</v>
      </c>
      <c r="O311" s="19">
        <v>1</v>
      </c>
    </row>
    <row r="312" spans="1:15" s="8" customFormat="1" hidden="1" x14ac:dyDescent="0.2">
      <c r="A312" s="14" t="s">
        <v>321</v>
      </c>
      <c r="B312" s="13" t="s">
        <v>320</v>
      </c>
      <c r="C312" s="11">
        <f t="shared" ref="C312:N312" si="110">C313</f>
        <v>0</v>
      </c>
      <c r="D312" s="11">
        <f t="shared" si="110"/>
        <v>0</v>
      </c>
      <c r="E312" s="11">
        <f t="shared" si="110"/>
        <v>0</v>
      </c>
      <c r="F312" s="11">
        <f t="shared" si="110"/>
        <v>0</v>
      </c>
      <c r="G312" s="11">
        <f t="shared" si="110"/>
        <v>0</v>
      </c>
      <c r="H312" s="11">
        <f t="shared" si="110"/>
        <v>0</v>
      </c>
      <c r="I312" s="11">
        <f t="shared" si="110"/>
        <v>0</v>
      </c>
      <c r="J312" s="11">
        <f t="shared" si="110"/>
        <v>0</v>
      </c>
      <c r="K312" s="11">
        <f t="shared" si="110"/>
        <v>0</v>
      </c>
      <c r="L312" s="11">
        <f t="shared" si="110"/>
        <v>0</v>
      </c>
      <c r="M312" s="11">
        <f t="shared" si="110"/>
        <v>0</v>
      </c>
      <c r="N312" s="11">
        <f t="shared" si="110"/>
        <v>0</v>
      </c>
      <c r="O312" s="10"/>
    </row>
    <row r="313" spans="1:15" s="18" customFormat="1" hidden="1" x14ac:dyDescent="0.2">
      <c r="A313" s="22" t="s">
        <v>319</v>
      </c>
      <c r="B313" s="21" t="s">
        <v>318</v>
      </c>
      <c r="C313" s="20"/>
      <c r="D313" s="20"/>
      <c r="E313" s="20">
        <f>C313+D313</f>
        <v>0</v>
      </c>
      <c r="F313" s="20">
        <f>G313+H313+I313+J313</f>
        <v>0</v>
      </c>
      <c r="G313" s="20"/>
      <c r="H313" s="20"/>
      <c r="I313" s="20"/>
      <c r="J313" s="20"/>
      <c r="K313" s="20">
        <v>0</v>
      </c>
      <c r="L313" s="20">
        <v>0</v>
      </c>
      <c r="M313" s="20">
        <v>0</v>
      </c>
      <c r="N313" s="20">
        <v>0</v>
      </c>
      <c r="O313" s="19">
        <v>1</v>
      </c>
    </row>
    <row r="314" spans="1:15" s="8" customFormat="1" ht="25.5" hidden="1" x14ac:dyDescent="0.2">
      <c r="A314" s="14" t="s">
        <v>317</v>
      </c>
      <c r="B314" s="13" t="s">
        <v>316</v>
      </c>
      <c r="C314" s="11">
        <f t="shared" ref="C314:N314" si="111">C315+C330</f>
        <v>0</v>
      </c>
      <c r="D314" s="11">
        <f t="shared" si="111"/>
        <v>0</v>
      </c>
      <c r="E314" s="11">
        <f t="shared" si="111"/>
        <v>0</v>
      </c>
      <c r="F314" s="11">
        <f t="shared" si="111"/>
        <v>0</v>
      </c>
      <c r="G314" s="11">
        <f t="shared" si="111"/>
        <v>0</v>
      </c>
      <c r="H314" s="11">
        <f t="shared" si="111"/>
        <v>0</v>
      </c>
      <c r="I314" s="11">
        <f t="shared" si="111"/>
        <v>0</v>
      </c>
      <c r="J314" s="11">
        <f t="shared" si="111"/>
        <v>0</v>
      </c>
      <c r="K314" s="11">
        <f t="shared" si="111"/>
        <v>0</v>
      </c>
      <c r="L314" s="11">
        <f t="shared" si="111"/>
        <v>0</v>
      </c>
      <c r="M314" s="11">
        <f t="shared" si="111"/>
        <v>0</v>
      </c>
      <c r="N314" s="11">
        <f t="shared" si="111"/>
        <v>0</v>
      </c>
      <c r="O314" s="10"/>
    </row>
    <row r="315" spans="1:15" s="18" customFormat="1" ht="38.25" hidden="1" x14ac:dyDescent="0.2">
      <c r="A315" s="22" t="s">
        <v>315</v>
      </c>
      <c r="B315" s="21" t="s">
        <v>314</v>
      </c>
      <c r="C315" s="20">
        <f t="shared" ref="C315:N315" si="112">C316+C317+C318+C319+C320+C321+C322+C323+C324+C325+C326+C327+C328+C329</f>
        <v>0</v>
      </c>
      <c r="D315" s="20">
        <f t="shared" si="112"/>
        <v>0</v>
      </c>
      <c r="E315" s="20">
        <f t="shared" si="112"/>
        <v>0</v>
      </c>
      <c r="F315" s="20">
        <f t="shared" si="112"/>
        <v>0</v>
      </c>
      <c r="G315" s="20">
        <f t="shared" si="112"/>
        <v>0</v>
      </c>
      <c r="H315" s="20">
        <f t="shared" si="112"/>
        <v>0</v>
      </c>
      <c r="I315" s="20">
        <f t="shared" si="112"/>
        <v>0</v>
      </c>
      <c r="J315" s="20">
        <f t="shared" si="112"/>
        <v>0</v>
      </c>
      <c r="K315" s="20">
        <f t="shared" si="112"/>
        <v>0</v>
      </c>
      <c r="L315" s="20">
        <f t="shared" si="112"/>
        <v>0</v>
      </c>
      <c r="M315" s="20">
        <f t="shared" si="112"/>
        <v>0</v>
      </c>
      <c r="N315" s="20">
        <f t="shared" si="112"/>
        <v>0</v>
      </c>
      <c r="O315" s="19"/>
    </row>
    <row r="316" spans="1:15" hidden="1" x14ac:dyDescent="0.2">
      <c r="A316" s="17" t="s">
        <v>313</v>
      </c>
      <c r="B316" s="16" t="s">
        <v>312</v>
      </c>
      <c r="C316" s="15"/>
      <c r="D316" s="15"/>
      <c r="E316" s="15">
        <f t="shared" ref="E316:E329" si="113">C316+D316</f>
        <v>0</v>
      </c>
      <c r="F316" s="15">
        <f t="shared" ref="F316:F329" si="114">G316+H316+I316+J316</f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idden="1" x14ac:dyDescent="0.2">
      <c r="A317" s="17" t="s">
        <v>311</v>
      </c>
      <c r="B317" s="16" t="s">
        <v>310</v>
      </c>
      <c r="C317" s="15"/>
      <c r="D317" s="15"/>
      <c r="E317" s="15">
        <f t="shared" si="113"/>
        <v>0</v>
      </c>
      <c r="F317" s="15">
        <f t="shared" si="114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idden="1" x14ac:dyDescent="0.2">
      <c r="A318" s="17" t="s">
        <v>309</v>
      </c>
      <c r="B318" s="16" t="s">
        <v>308</v>
      </c>
      <c r="C318" s="15"/>
      <c r="D318" s="15"/>
      <c r="E318" s="15">
        <f t="shared" si="113"/>
        <v>0</v>
      </c>
      <c r="F318" s="15">
        <f t="shared" si="114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307</v>
      </c>
      <c r="B319" s="16" t="s">
        <v>306</v>
      </c>
      <c r="C319" s="15"/>
      <c r="D319" s="15"/>
      <c r="E319" s="15">
        <f t="shared" si="113"/>
        <v>0</v>
      </c>
      <c r="F319" s="15">
        <f t="shared" si="114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t="25.5" hidden="1" x14ac:dyDescent="0.2">
      <c r="A320" s="17" t="s">
        <v>305</v>
      </c>
      <c r="B320" s="16" t="s">
        <v>304</v>
      </c>
      <c r="C320" s="15"/>
      <c r="D320" s="15"/>
      <c r="E320" s="15">
        <f t="shared" si="113"/>
        <v>0</v>
      </c>
      <c r="F320" s="15">
        <f t="shared" si="114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303</v>
      </c>
      <c r="B321" s="16" t="s">
        <v>302</v>
      </c>
      <c r="C321" s="15"/>
      <c r="D321" s="15"/>
      <c r="E321" s="15">
        <f t="shared" si="113"/>
        <v>0</v>
      </c>
      <c r="F321" s="15">
        <f t="shared" si="114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301</v>
      </c>
      <c r="B322" s="16" t="s">
        <v>300</v>
      </c>
      <c r="C322" s="15"/>
      <c r="D322" s="15"/>
      <c r="E322" s="15">
        <f t="shared" si="113"/>
        <v>0</v>
      </c>
      <c r="F322" s="15">
        <f t="shared" si="114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299</v>
      </c>
      <c r="B323" s="16" t="s">
        <v>298</v>
      </c>
      <c r="C323" s="15"/>
      <c r="D323" s="15"/>
      <c r="E323" s="15">
        <f t="shared" si="113"/>
        <v>0</v>
      </c>
      <c r="F323" s="15">
        <f t="shared" si="114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297</v>
      </c>
      <c r="B324" s="16" t="s">
        <v>296</v>
      </c>
      <c r="C324" s="15"/>
      <c r="D324" s="15"/>
      <c r="E324" s="15">
        <f t="shared" si="113"/>
        <v>0</v>
      </c>
      <c r="F324" s="15">
        <f t="shared" si="114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295</v>
      </c>
      <c r="B325" s="16" t="s">
        <v>294</v>
      </c>
      <c r="C325" s="15"/>
      <c r="D325" s="15"/>
      <c r="E325" s="15">
        <f t="shared" si="113"/>
        <v>0</v>
      </c>
      <c r="F325" s="15">
        <f t="shared" si="114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idden="1" x14ac:dyDescent="0.2">
      <c r="A326" s="17" t="s">
        <v>293</v>
      </c>
      <c r="B326" s="16" t="s">
        <v>292</v>
      </c>
      <c r="C326" s="15"/>
      <c r="D326" s="15"/>
      <c r="E326" s="15">
        <f t="shared" si="113"/>
        <v>0</v>
      </c>
      <c r="F326" s="15">
        <f t="shared" si="114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ht="25.5" hidden="1" x14ac:dyDescent="0.2">
      <c r="A327" s="17" t="s">
        <v>291</v>
      </c>
      <c r="B327" s="16" t="s">
        <v>290</v>
      </c>
      <c r="C327" s="15"/>
      <c r="D327" s="15"/>
      <c r="E327" s="15">
        <f t="shared" si="113"/>
        <v>0</v>
      </c>
      <c r="F327" s="15">
        <f t="shared" si="114"/>
        <v>0</v>
      </c>
      <c r="G327" s="15"/>
      <c r="H327" s="15"/>
      <c r="I327" s="15"/>
      <c r="J327" s="15"/>
      <c r="K327" s="15">
        <v>0</v>
      </c>
      <c r="L327" s="15">
        <v>0</v>
      </c>
      <c r="M327" s="15">
        <v>0</v>
      </c>
      <c r="N327" s="15">
        <v>0</v>
      </c>
      <c r="O327" s="2">
        <v>1</v>
      </c>
    </row>
    <row r="328" spans="1:15" ht="25.5" hidden="1" x14ac:dyDescent="0.2">
      <c r="A328" s="17" t="s">
        <v>289</v>
      </c>
      <c r="B328" s="16" t="s">
        <v>288</v>
      </c>
      <c r="C328" s="15"/>
      <c r="D328" s="15"/>
      <c r="E328" s="15">
        <f t="shared" si="113"/>
        <v>0</v>
      </c>
      <c r="F328" s="15">
        <f t="shared" si="114"/>
        <v>0</v>
      </c>
      <c r="G328" s="15"/>
      <c r="H328" s="15"/>
      <c r="I328" s="15"/>
      <c r="J328" s="15"/>
      <c r="K328" s="15">
        <v>0</v>
      </c>
      <c r="L328" s="15">
        <v>0</v>
      </c>
      <c r="M328" s="15">
        <v>0</v>
      </c>
      <c r="N328" s="15">
        <v>0</v>
      </c>
      <c r="O328" s="2">
        <v>1</v>
      </c>
    </row>
    <row r="329" spans="1:15" ht="25.5" hidden="1" x14ac:dyDescent="0.2">
      <c r="A329" s="17" t="s">
        <v>287</v>
      </c>
      <c r="B329" s="16" t="s">
        <v>286</v>
      </c>
      <c r="C329" s="15"/>
      <c r="D329" s="15"/>
      <c r="E329" s="15">
        <f t="shared" si="113"/>
        <v>0</v>
      </c>
      <c r="F329" s="15">
        <f t="shared" si="114"/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1</v>
      </c>
    </row>
    <row r="330" spans="1:15" s="44" customFormat="1" hidden="1" x14ac:dyDescent="0.2">
      <c r="A330" s="27" t="s">
        <v>285</v>
      </c>
      <c r="B330" s="26" t="s">
        <v>284</v>
      </c>
      <c r="C330" s="24">
        <f t="shared" ref="C330:N330" si="115">C331+C332+C333</f>
        <v>0</v>
      </c>
      <c r="D330" s="24">
        <f t="shared" si="115"/>
        <v>0</v>
      </c>
      <c r="E330" s="24">
        <f t="shared" si="115"/>
        <v>0</v>
      </c>
      <c r="F330" s="24">
        <f t="shared" si="115"/>
        <v>0</v>
      </c>
      <c r="G330" s="24">
        <f t="shared" si="115"/>
        <v>0</v>
      </c>
      <c r="H330" s="24">
        <f t="shared" si="115"/>
        <v>0</v>
      </c>
      <c r="I330" s="24">
        <f t="shared" si="115"/>
        <v>0</v>
      </c>
      <c r="J330" s="24">
        <f t="shared" si="115"/>
        <v>0</v>
      </c>
      <c r="K330" s="24">
        <f t="shared" si="115"/>
        <v>0</v>
      </c>
      <c r="L330" s="24">
        <f t="shared" si="115"/>
        <v>0</v>
      </c>
      <c r="M330" s="24">
        <f t="shared" si="115"/>
        <v>0</v>
      </c>
      <c r="N330" s="24">
        <f t="shared" si="115"/>
        <v>0</v>
      </c>
      <c r="O330" s="45"/>
    </row>
    <row r="331" spans="1:15" s="31" customFormat="1" hidden="1" x14ac:dyDescent="0.2">
      <c r="A331" s="30" t="s">
        <v>283</v>
      </c>
      <c r="B331" s="29" t="s">
        <v>282</v>
      </c>
      <c r="C331" s="28"/>
      <c r="D331" s="28"/>
      <c r="E331" s="15">
        <f>C331+D331</f>
        <v>0</v>
      </c>
      <c r="F331" s="15">
        <f>G331+H331+I331+J331</f>
        <v>0</v>
      </c>
      <c r="G331" s="28"/>
      <c r="H331" s="28"/>
      <c r="I331" s="28"/>
      <c r="J331" s="28"/>
      <c r="K331" s="28">
        <v>0</v>
      </c>
      <c r="L331" s="28">
        <v>0</v>
      </c>
      <c r="M331" s="28">
        <v>0</v>
      </c>
      <c r="N331" s="28">
        <v>0</v>
      </c>
      <c r="O331" s="47">
        <v>2</v>
      </c>
    </row>
    <row r="332" spans="1:15" ht="25.5" hidden="1" x14ac:dyDescent="0.2">
      <c r="A332" s="17" t="s">
        <v>281</v>
      </c>
      <c r="B332" s="16" t="s">
        <v>280</v>
      </c>
      <c r="C332" s="15"/>
      <c r="D332" s="15"/>
      <c r="E332" s="15">
        <f>C332+D332</f>
        <v>0</v>
      </c>
      <c r="F332" s="15">
        <f>G332+H332+I332+J332</f>
        <v>0</v>
      </c>
      <c r="G332" s="15"/>
      <c r="H332" s="15"/>
      <c r="I332" s="15"/>
      <c r="J332" s="15"/>
      <c r="K332" s="15">
        <v>0</v>
      </c>
      <c r="L332" s="15">
        <v>0</v>
      </c>
      <c r="M332" s="15">
        <v>0</v>
      </c>
      <c r="N332" s="15">
        <v>0</v>
      </c>
      <c r="O332" s="2">
        <v>2</v>
      </c>
    </row>
    <row r="333" spans="1:15" hidden="1" x14ac:dyDescent="0.2">
      <c r="A333" s="17" t="s">
        <v>279</v>
      </c>
      <c r="B333" s="16" t="s">
        <v>278</v>
      </c>
      <c r="C333" s="15"/>
      <c r="D333" s="15"/>
      <c r="E333" s="15">
        <f>C333+D333</f>
        <v>0</v>
      </c>
      <c r="F333" s="15">
        <f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s="8" customFormat="1" hidden="1" x14ac:dyDescent="0.2">
      <c r="A334" s="14" t="s">
        <v>277</v>
      </c>
      <c r="B334" s="13" t="s">
        <v>276</v>
      </c>
      <c r="C334" s="11">
        <f t="shared" ref="C334:N334" si="116">C335+C350</f>
        <v>0</v>
      </c>
      <c r="D334" s="11">
        <f t="shared" si="116"/>
        <v>0</v>
      </c>
      <c r="E334" s="11">
        <f t="shared" si="116"/>
        <v>0</v>
      </c>
      <c r="F334" s="11">
        <f t="shared" si="116"/>
        <v>0</v>
      </c>
      <c r="G334" s="11">
        <f t="shared" si="116"/>
        <v>0</v>
      </c>
      <c r="H334" s="11">
        <f t="shared" si="116"/>
        <v>0</v>
      </c>
      <c r="I334" s="11">
        <f t="shared" si="116"/>
        <v>0</v>
      </c>
      <c r="J334" s="11">
        <f t="shared" si="116"/>
        <v>0</v>
      </c>
      <c r="K334" s="11">
        <f t="shared" si="116"/>
        <v>0</v>
      </c>
      <c r="L334" s="11">
        <f t="shared" si="116"/>
        <v>0</v>
      </c>
      <c r="M334" s="11">
        <f t="shared" si="116"/>
        <v>0</v>
      </c>
      <c r="N334" s="11">
        <f t="shared" si="116"/>
        <v>0</v>
      </c>
      <c r="O334" s="10"/>
    </row>
    <row r="335" spans="1:15" s="18" customFormat="1" ht="38.25" hidden="1" x14ac:dyDescent="0.2">
      <c r="A335" s="22" t="s">
        <v>275</v>
      </c>
      <c r="B335" s="21" t="s">
        <v>274</v>
      </c>
      <c r="C335" s="20">
        <f t="shared" ref="C335:N335" si="117">C336+C337+C338+C339+C340+C341+C342+C343+C344+C345+C346+C347+C348+C349</f>
        <v>0</v>
      </c>
      <c r="D335" s="20">
        <f t="shared" si="117"/>
        <v>0</v>
      </c>
      <c r="E335" s="20">
        <f t="shared" si="117"/>
        <v>0</v>
      </c>
      <c r="F335" s="20">
        <f t="shared" si="117"/>
        <v>0</v>
      </c>
      <c r="G335" s="20">
        <f t="shared" si="117"/>
        <v>0</v>
      </c>
      <c r="H335" s="20">
        <f t="shared" si="117"/>
        <v>0</v>
      </c>
      <c r="I335" s="20">
        <f t="shared" si="117"/>
        <v>0</v>
      </c>
      <c r="J335" s="20">
        <f t="shared" si="117"/>
        <v>0</v>
      </c>
      <c r="K335" s="20">
        <f t="shared" si="117"/>
        <v>0</v>
      </c>
      <c r="L335" s="20">
        <f t="shared" si="117"/>
        <v>0</v>
      </c>
      <c r="M335" s="20">
        <f t="shared" si="117"/>
        <v>0</v>
      </c>
      <c r="N335" s="20">
        <f t="shared" si="117"/>
        <v>0</v>
      </c>
      <c r="O335" s="19"/>
    </row>
    <row r="336" spans="1:15" hidden="1" x14ac:dyDescent="0.2">
      <c r="A336" s="17" t="s">
        <v>273</v>
      </c>
      <c r="B336" s="16" t="s">
        <v>272</v>
      </c>
      <c r="C336" s="15"/>
      <c r="D336" s="15"/>
      <c r="E336" s="15">
        <f t="shared" ref="E336:E349" si="118">C336+D336</f>
        <v>0</v>
      </c>
      <c r="F336" s="15">
        <f t="shared" ref="F336:F349" si="119">G336+H336+I336+J336</f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271</v>
      </c>
      <c r="B337" s="16" t="s">
        <v>270</v>
      </c>
      <c r="C337" s="15"/>
      <c r="D337" s="15"/>
      <c r="E337" s="15">
        <f t="shared" si="118"/>
        <v>0</v>
      </c>
      <c r="F337" s="15">
        <f t="shared" si="119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269</v>
      </c>
      <c r="B338" s="16" t="s">
        <v>268</v>
      </c>
      <c r="C338" s="15"/>
      <c r="D338" s="15"/>
      <c r="E338" s="15">
        <f t="shared" si="118"/>
        <v>0</v>
      </c>
      <c r="F338" s="15">
        <f t="shared" si="119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267</v>
      </c>
      <c r="B339" s="16" t="s">
        <v>266</v>
      </c>
      <c r="C339" s="15"/>
      <c r="D339" s="15"/>
      <c r="E339" s="15">
        <f t="shared" si="118"/>
        <v>0</v>
      </c>
      <c r="F339" s="15">
        <f t="shared" si="119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265</v>
      </c>
      <c r="B340" s="16" t="s">
        <v>264</v>
      </c>
      <c r="C340" s="15"/>
      <c r="D340" s="15"/>
      <c r="E340" s="15">
        <f t="shared" si="118"/>
        <v>0</v>
      </c>
      <c r="F340" s="15">
        <f t="shared" si="119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263</v>
      </c>
      <c r="B341" s="16" t="s">
        <v>262</v>
      </c>
      <c r="C341" s="15"/>
      <c r="D341" s="15"/>
      <c r="E341" s="15">
        <f t="shared" si="118"/>
        <v>0</v>
      </c>
      <c r="F341" s="15">
        <f t="shared" si="119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2</v>
      </c>
    </row>
    <row r="342" spans="1:15" hidden="1" x14ac:dyDescent="0.2">
      <c r="A342" s="17" t="s">
        <v>261</v>
      </c>
      <c r="B342" s="16" t="s">
        <v>260</v>
      </c>
      <c r="C342" s="15"/>
      <c r="D342" s="15"/>
      <c r="E342" s="15">
        <f t="shared" si="118"/>
        <v>0</v>
      </c>
      <c r="F342" s="15">
        <f t="shared" si="119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259</v>
      </c>
      <c r="B343" s="16" t="s">
        <v>258</v>
      </c>
      <c r="C343" s="15"/>
      <c r="D343" s="15"/>
      <c r="E343" s="15">
        <f t="shared" si="118"/>
        <v>0</v>
      </c>
      <c r="F343" s="15">
        <f t="shared" si="119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257</v>
      </c>
      <c r="B344" s="16" t="s">
        <v>256</v>
      </c>
      <c r="C344" s="15"/>
      <c r="D344" s="15"/>
      <c r="E344" s="15">
        <f t="shared" si="118"/>
        <v>0</v>
      </c>
      <c r="F344" s="15">
        <f t="shared" si="119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1</v>
      </c>
    </row>
    <row r="345" spans="1:15" hidden="1" x14ac:dyDescent="0.2">
      <c r="A345" s="17" t="s">
        <v>255</v>
      </c>
      <c r="B345" s="16" t="s">
        <v>254</v>
      </c>
      <c r="C345" s="15"/>
      <c r="D345" s="15"/>
      <c r="E345" s="15">
        <f t="shared" si="118"/>
        <v>0</v>
      </c>
      <c r="F345" s="15">
        <f t="shared" si="119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2</v>
      </c>
    </row>
    <row r="346" spans="1:15" hidden="1" x14ac:dyDescent="0.2">
      <c r="A346" s="17" t="s">
        <v>253</v>
      </c>
      <c r="B346" s="16" t="s">
        <v>252</v>
      </c>
      <c r="C346" s="15"/>
      <c r="D346" s="15"/>
      <c r="E346" s="15">
        <f t="shared" si="118"/>
        <v>0</v>
      </c>
      <c r="F346" s="15">
        <f t="shared" si="119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2</v>
      </c>
    </row>
    <row r="347" spans="1:15" hidden="1" x14ac:dyDescent="0.2">
      <c r="A347" s="17" t="s">
        <v>251</v>
      </c>
      <c r="B347" s="16" t="s">
        <v>250</v>
      </c>
      <c r="C347" s="15"/>
      <c r="D347" s="15"/>
      <c r="E347" s="15">
        <f t="shared" si="118"/>
        <v>0</v>
      </c>
      <c r="F347" s="15">
        <f t="shared" si="119"/>
        <v>0</v>
      </c>
      <c r="G347" s="15"/>
      <c r="H347" s="15"/>
      <c r="I347" s="15"/>
      <c r="J347" s="15"/>
      <c r="K347" s="15">
        <v>0</v>
      </c>
      <c r="L347" s="15">
        <v>0</v>
      </c>
      <c r="M347" s="15">
        <v>0</v>
      </c>
      <c r="N347" s="15">
        <v>0</v>
      </c>
      <c r="O347" s="2">
        <v>2</v>
      </c>
    </row>
    <row r="348" spans="1:15" hidden="1" x14ac:dyDescent="0.2">
      <c r="A348" s="17" t="s">
        <v>249</v>
      </c>
      <c r="B348" s="16" t="s">
        <v>248</v>
      </c>
      <c r="C348" s="15"/>
      <c r="D348" s="15"/>
      <c r="E348" s="15">
        <f t="shared" si="118"/>
        <v>0</v>
      </c>
      <c r="F348" s="15">
        <f t="shared" si="119"/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247</v>
      </c>
      <c r="B349" s="16" t="s">
        <v>246</v>
      </c>
      <c r="C349" s="15"/>
      <c r="D349" s="15"/>
      <c r="E349" s="15">
        <f t="shared" si="118"/>
        <v>0</v>
      </c>
      <c r="F349" s="15">
        <f t="shared" si="119"/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18" customFormat="1" ht="25.5" hidden="1" x14ac:dyDescent="0.2">
      <c r="A350" s="22" t="s">
        <v>245</v>
      </c>
      <c r="B350" s="21" t="s">
        <v>244</v>
      </c>
      <c r="C350" s="20">
        <f t="shared" ref="C350:N350" si="120">C351+C352</f>
        <v>0</v>
      </c>
      <c r="D350" s="20">
        <f t="shared" si="120"/>
        <v>0</v>
      </c>
      <c r="E350" s="20">
        <f t="shared" si="120"/>
        <v>0</v>
      </c>
      <c r="F350" s="20">
        <f t="shared" si="120"/>
        <v>0</v>
      </c>
      <c r="G350" s="20">
        <f t="shared" si="120"/>
        <v>0</v>
      </c>
      <c r="H350" s="20">
        <f t="shared" si="120"/>
        <v>0</v>
      </c>
      <c r="I350" s="20">
        <f t="shared" si="120"/>
        <v>0</v>
      </c>
      <c r="J350" s="20">
        <f t="shared" si="120"/>
        <v>0</v>
      </c>
      <c r="K350" s="20">
        <f t="shared" si="120"/>
        <v>0</v>
      </c>
      <c r="L350" s="20">
        <f t="shared" si="120"/>
        <v>0</v>
      </c>
      <c r="M350" s="20">
        <f t="shared" si="120"/>
        <v>0</v>
      </c>
      <c r="N350" s="20">
        <f t="shared" si="120"/>
        <v>0</v>
      </c>
      <c r="O350" s="19"/>
    </row>
    <row r="351" spans="1:15" hidden="1" x14ac:dyDescent="0.2">
      <c r="A351" s="17" t="s">
        <v>243</v>
      </c>
      <c r="B351" s="16" t="s">
        <v>242</v>
      </c>
      <c r="C351" s="15"/>
      <c r="D351" s="15"/>
      <c r="E351" s="15">
        <f>C351+D351</f>
        <v>0</v>
      </c>
      <c r="F351" s="15">
        <f>G351+H351+I351+J351</f>
        <v>0</v>
      </c>
      <c r="G351" s="15"/>
      <c r="H351" s="15"/>
      <c r="I351" s="15"/>
      <c r="J351" s="15"/>
      <c r="K351" s="15">
        <v>0</v>
      </c>
      <c r="L351" s="15">
        <v>0</v>
      </c>
      <c r="M351" s="15">
        <v>0</v>
      </c>
      <c r="N351" s="15">
        <v>0</v>
      </c>
      <c r="O351" s="2">
        <v>1</v>
      </c>
    </row>
    <row r="352" spans="1:15" hidden="1" x14ac:dyDescent="0.2">
      <c r="A352" s="17" t="s">
        <v>241</v>
      </c>
      <c r="B352" s="16" t="s">
        <v>240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1</v>
      </c>
    </row>
    <row r="353" spans="1:15" s="8" customFormat="1" ht="38.25" hidden="1" x14ac:dyDescent="0.2">
      <c r="A353" s="14" t="s">
        <v>239</v>
      </c>
      <c r="B353" s="13" t="s">
        <v>238</v>
      </c>
      <c r="C353" s="11">
        <f t="shared" ref="C353:N353" si="121">C354+C356+C358+C360+C364+C366+C370+C374+C378+C382+C386+C390+C394+C398+C402+C406</f>
        <v>0</v>
      </c>
      <c r="D353" s="11">
        <f t="shared" si="121"/>
        <v>0</v>
      </c>
      <c r="E353" s="11">
        <f t="shared" si="121"/>
        <v>0</v>
      </c>
      <c r="F353" s="11">
        <f t="shared" si="121"/>
        <v>0</v>
      </c>
      <c r="G353" s="11">
        <f t="shared" si="121"/>
        <v>0</v>
      </c>
      <c r="H353" s="11">
        <f t="shared" si="121"/>
        <v>0</v>
      </c>
      <c r="I353" s="11">
        <f t="shared" si="121"/>
        <v>0</v>
      </c>
      <c r="J353" s="11">
        <f t="shared" si="121"/>
        <v>0</v>
      </c>
      <c r="K353" s="11">
        <f t="shared" si="121"/>
        <v>0</v>
      </c>
      <c r="L353" s="11">
        <f t="shared" si="121"/>
        <v>0</v>
      </c>
      <c r="M353" s="11">
        <f t="shared" si="121"/>
        <v>0</v>
      </c>
      <c r="N353" s="11">
        <f t="shared" si="121"/>
        <v>0</v>
      </c>
      <c r="O353" s="10"/>
    </row>
    <row r="354" spans="1:15" s="18" customFormat="1" hidden="1" x14ac:dyDescent="0.2">
      <c r="A354" s="22" t="s">
        <v>237</v>
      </c>
      <c r="B354" s="21" t="s">
        <v>236</v>
      </c>
      <c r="C354" s="20">
        <f t="shared" ref="C354:N354" si="122">C355</f>
        <v>0</v>
      </c>
      <c r="D354" s="20">
        <f t="shared" si="122"/>
        <v>0</v>
      </c>
      <c r="E354" s="20">
        <f t="shared" si="122"/>
        <v>0</v>
      </c>
      <c r="F354" s="20">
        <f t="shared" si="122"/>
        <v>0</v>
      </c>
      <c r="G354" s="20">
        <f t="shared" si="122"/>
        <v>0</v>
      </c>
      <c r="H354" s="20">
        <f t="shared" si="122"/>
        <v>0</v>
      </c>
      <c r="I354" s="20">
        <f t="shared" si="122"/>
        <v>0</v>
      </c>
      <c r="J354" s="20">
        <f t="shared" si="122"/>
        <v>0</v>
      </c>
      <c r="K354" s="20">
        <f t="shared" si="122"/>
        <v>0</v>
      </c>
      <c r="L354" s="20">
        <f t="shared" si="122"/>
        <v>0</v>
      </c>
      <c r="M354" s="20">
        <f t="shared" si="122"/>
        <v>0</v>
      </c>
      <c r="N354" s="20">
        <f t="shared" si="122"/>
        <v>0</v>
      </c>
      <c r="O354" s="19"/>
    </row>
    <row r="355" spans="1:15" hidden="1" x14ac:dyDescent="0.2">
      <c r="A355" s="17" t="s">
        <v>100</v>
      </c>
      <c r="B355" s="16" t="s">
        <v>235</v>
      </c>
      <c r="C355" s="15"/>
      <c r="D355" s="15"/>
      <c r="E355" s="15">
        <f>C355+D355</f>
        <v>0</v>
      </c>
      <c r="F355" s="15">
        <f>G355+H355+I355+J355</f>
        <v>0</v>
      </c>
      <c r="G355" s="15"/>
      <c r="H355" s="15"/>
      <c r="I355" s="15"/>
      <c r="J355" s="15"/>
      <c r="K355" s="15">
        <v>0</v>
      </c>
      <c r="L355" s="15">
        <v>0</v>
      </c>
      <c r="M355" s="15">
        <v>0</v>
      </c>
      <c r="N355" s="15">
        <v>0</v>
      </c>
      <c r="O355" s="2">
        <v>2</v>
      </c>
    </row>
    <row r="356" spans="1:15" s="18" customFormat="1" hidden="1" x14ac:dyDescent="0.2">
      <c r="A356" s="22" t="s">
        <v>234</v>
      </c>
      <c r="B356" s="21" t="s">
        <v>233</v>
      </c>
      <c r="C356" s="20">
        <f t="shared" ref="C356:N356" si="123">C357</f>
        <v>0</v>
      </c>
      <c r="D356" s="20">
        <f t="shared" si="123"/>
        <v>0</v>
      </c>
      <c r="E356" s="20">
        <f t="shared" si="123"/>
        <v>0</v>
      </c>
      <c r="F356" s="20">
        <f t="shared" si="123"/>
        <v>0</v>
      </c>
      <c r="G356" s="20">
        <f t="shared" si="123"/>
        <v>0</v>
      </c>
      <c r="H356" s="20">
        <f t="shared" si="123"/>
        <v>0</v>
      </c>
      <c r="I356" s="20">
        <f t="shared" si="123"/>
        <v>0</v>
      </c>
      <c r="J356" s="20">
        <f t="shared" si="123"/>
        <v>0</v>
      </c>
      <c r="K356" s="20">
        <f t="shared" si="123"/>
        <v>0</v>
      </c>
      <c r="L356" s="20">
        <f t="shared" si="123"/>
        <v>0</v>
      </c>
      <c r="M356" s="20">
        <f t="shared" si="123"/>
        <v>0</v>
      </c>
      <c r="N356" s="20">
        <f t="shared" si="123"/>
        <v>0</v>
      </c>
      <c r="O356" s="19"/>
    </row>
    <row r="357" spans="1:15" hidden="1" x14ac:dyDescent="0.2">
      <c r="A357" s="17" t="s">
        <v>100</v>
      </c>
      <c r="B357" s="16" t="s">
        <v>232</v>
      </c>
      <c r="C357" s="15"/>
      <c r="D357" s="15"/>
      <c r="E357" s="15">
        <f>C357+D357</f>
        <v>0</v>
      </c>
      <c r="F357" s="15">
        <f>G357+H357+I357+J357</f>
        <v>0</v>
      </c>
      <c r="G357" s="15"/>
      <c r="H357" s="15"/>
      <c r="I357" s="15"/>
      <c r="J357" s="15"/>
      <c r="K357" s="15">
        <v>0</v>
      </c>
      <c r="L357" s="15">
        <v>0</v>
      </c>
      <c r="M357" s="15">
        <v>0</v>
      </c>
      <c r="N357" s="15">
        <v>0</v>
      </c>
      <c r="O357" s="2">
        <v>2</v>
      </c>
    </row>
    <row r="358" spans="1:15" s="18" customFormat="1" hidden="1" x14ac:dyDescent="0.2">
      <c r="A358" s="22" t="s">
        <v>231</v>
      </c>
      <c r="B358" s="21" t="s">
        <v>230</v>
      </c>
      <c r="C358" s="20">
        <f t="shared" ref="C358:N358" si="124">C359</f>
        <v>0</v>
      </c>
      <c r="D358" s="20">
        <f t="shared" si="124"/>
        <v>0</v>
      </c>
      <c r="E358" s="20">
        <f t="shared" si="124"/>
        <v>0</v>
      </c>
      <c r="F358" s="20">
        <f t="shared" si="124"/>
        <v>0</v>
      </c>
      <c r="G358" s="20">
        <f t="shared" si="124"/>
        <v>0</v>
      </c>
      <c r="H358" s="20">
        <f t="shared" si="124"/>
        <v>0</v>
      </c>
      <c r="I358" s="20">
        <f t="shared" si="124"/>
        <v>0</v>
      </c>
      <c r="J358" s="20">
        <f t="shared" si="124"/>
        <v>0</v>
      </c>
      <c r="K358" s="20">
        <f t="shared" si="124"/>
        <v>0</v>
      </c>
      <c r="L358" s="20">
        <f t="shared" si="124"/>
        <v>0</v>
      </c>
      <c r="M358" s="20">
        <f t="shared" si="124"/>
        <v>0</v>
      </c>
      <c r="N358" s="20">
        <f t="shared" si="124"/>
        <v>0</v>
      </c>
      <c r="O358" s="19"/>
    </row>
    <row r="359" spans="1:15" hidden="1" x14ac:dyDescent="0.2">
      <c r="A359" s="17" t="s">
        <v>100</v>
      </c>
      <c r="B359" s="16" t="s">
        <v>229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s="18" customFormat="1" ht="25.5" hidden="1" x14ac:dyDescent="0.2">
      <c r="A360" s="22" t="s">
        <v>228</v>
      </c>
      <c r="B360" s="21" t="s">
        <v>227</v>
      </c>
      <c r="C360" s="20">
        <f t="shared" ref="C360:N360" si="125">C361+C362+C363</f>
        <v>0</v>
      </c>
      <c r="D360" s="20">
        <f t="shared" si="125"/>
        <v>0</v>
      </c>
      <c r="E360" s="20">
        <f t="shared" si="125"/>
        <v>0</v>
      </c>
      <c r="F360" s="20">
        <f t="shared" si="125"/>
        <v>0</v>
      </c>
      <c r="G360" s="20">
        <f t="shared" si="125"/>
        <v>0</v>
      </c>
      <c r="H360" s="20">
        <f t="shared" si="125"/>
        <v>0</v>
      </c>
      <c r="I360" s="20">
        <f t="shared" si="125"/>
        <v>0</v>
      </c>
      <c r="J360" s="20">
        <f t="shared" si="125"/>
        <v>0</v>
      </c>
      <c r="K360" s="20">
        <f t="shared" si="125"/>
        <v>0</v>
      </c>
      <c r="L360" s="20">
        <f t="shared" si="125"/>
        <v>0</v>
      </c>
      <c r="M360" s="20">
        <f t="shared" si="125"/>
        <v>0</v>
      </c>
      <c r="N360" s="20">
        <f t="shared" si="125"/>
        <v>0</v>
      </c>
      <c r="O360" s="19"/>
    </row>
    <row r="361" spans="1:15" hidden="1" x14ac:dyDescent="0.2">
      <c r="A361" s="17" t="s">
        <v>104</v>
      </c>
      <c r="B361" s="16" t="s">
        <v>226</v>
      </c>
      <c r="C361" s="15"/>
      <c r="D361" s="15"/>
      <c r="E361" s="15">
        <f>C361+D361</f>
        <v>0</v>
      </c>
      <c r="F361" s="15">
        <f>G361+H361+I361+J361</f>
        <v>0</v>
      </c>
      <c r="G361" s="15"/>
      <c r="H361" s="15"/>
      <c r="I361" s="15"/>
      <c r="J361" s="15"/>
      <c r="K361" s="15">
        <v>0</v>
      </c>
      <c r="L361" s="15">
        <v>0</v>
      </c>
      <c r="M361" s="15">
        <v>0</v>
      </c>
      <c r="N361" s="15">
        <v>0</v>
      </c>
      <c r="O361" s="2">
        <v>2</v>
      </c>
    </row>
    <row r="362" spans="1:15" hidden="1" x14ac:dyDescent="0.2">
      <c r="A362" s="17" t="s">
        <v>102</v>
      </c>
      <c r="B362" s="16" t="s">
        <v>225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hidden="1" x14ac:dyDescent="0.2">
      <c r="A363" s="17" t="s">
        <v>100</v>
      </c>
      <c r="B363" s="16" t="s">
        <v>224</v>
      </c>
      <c r="C363" s="15"/>
      <c r="D363" s="15"/>
      <c r="E363" s="15">
        <f>C363+D363</f>
        <v>0</v>
      </c>
      <c r="F363" s="15">
        <f>G363+H363+I363+J363</f>
        <v>0</v>
      </c>
      <c r="G363" s="15"/>
      <c r="H363" s="15"/>
      <c r="I363" s="15"/>
      <c r="J363" s="15"/>
      <c r="K363" s="15">
        <v>0</v>
      </c>
      <c r="L363" s="15">
        <v>0</v>
      </c>
      <c r="M363" s="15">
        <v>0</v>
      </c>
      <c r="N363" s="15">
        <v>0</v>
      </c>
      <c r="O363" s="2">
        <v>2</v>
      </c>
    </row>
    <row r="364" spans="1:15" s="18" customFormat="1" hidden="1" x14ac:dyDescent="0.2">
      <c r="A364" s="22" t="s">
        <v>223</v>
      </c>
      <c r="B364" s="21" t="s">
        <v>222</v>
      </c>
      <c r="C364" s="20">
        <f t="shared" ref="C364:N364" si="126">C365</f>
        <v>0</v>
      </c>
      <c r="D364" s="20">
        <f t="shared" si="126"/>
        <v>0</v>
      </c>
      <c r="E364" s="20">
        <f t="shared" si="126"/>
        <v>0</v>
      </c>
      <c r="F364" s="20">
        <f t="shared" si="126"/>
        <v>0</v>
      </c>
      <c r="G364" s="20">
        <f t="shared" si="126"/>
        <v>0</v>
      </c>
      <c r="H364" s="20">
        <f t="shared" si="126"/>
        <v>0</v>
      </c>
      <c r="I364" s="20">
        <f t="shared" si="126"/>
        <v>0</v>
      </c>
      <c r="J364" s="20">
        <f t="shared" si="126"/>
        <v>0</v>
      </c>
      <c r="K364" s="20">
        <f t="shared" si="126"/>
        <v>0</v>
      </c>
      <c r="L364" s="20">
        <f t="shared" si="126"/>
        <v>0</v>
      </c>
      <c r="M364" s="20">
        <f t="shared" si="126"/>
        <v>0</v>
      </c>
      <c r="N364" s="20">
        <f t="shared" si="126"/>
        <v>0</v>
      </c>
      <c r="O364" s="19"/>
    </row>
    <row r="365" spans="1:15" hidden="1" x14ac:dyDescent="0.2">
      <c r="A365" s="17" t="s">
        <v>100</v>
      </c>
      <c r="B365" s="16" t="s">
        <v>221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s="18" customFormat="1" hidden="1" x14ac:dyDescent="0.2">
      <c r="A366" s="22" t="s">
        <v>220</v>
      </c>
      <c r="B366" s="21" t="s">
        <v>219</v>
      </c>
      <c r="C366" s="20">
        <f t="shared" ref="C366:N366" si="127">C367+C368+C369</f>
        <v>0</v>
      </c>
      <c r="D366" s="20">
        <f t="shared" si="127"/>
        <v>0</v>
      </c>
      <c r="E366" s="20">
        <f t="shared" si="127"/>
        <v>0</v>
      </c>
      <c r="F366" s="20">
        <f t="shared" si="127"/>
        <v>0</v>
      </c>
      <c r="G366" s="20">
        <f t="shared" si="127"/>
        <v>0</v>
      </c>
      <c r="H366" s="20">
        <f t="shared" si="127"/>
        <v>0</v>
      </c>
      <c r="I366" s="20">
        <f t="shared" si="127"/>
        <v>0</v>
      </c>
      <c r="J366" s="20">
        <f t="shared" si="127"/>
        <v>0</v>
      </c>
      <c r="K366" s="20">
        <f t="shared" si="127"/>
        <v>0</v>
      </c>
      <c r="L366" s="20">
        <f t="shared" si="127"/>
        <v>0</v>
      </c>
      <c r="M366" s="20">
        <f t="shared" si="127"/>
        <v>0</v>
      </c>
      <c r="N366" s="20">
        <f t="shared" si="127"/>
        <v>0</v>
      </c>
      <c r="O366" s="19"/>
    </row>
    <row r="367" spans="1:15" hidden="1" x14ac:dyDescent="0.2">
      <c r="A367" s="17" t="s">
        <v>104</v>
      </c>
      <c r="B367" s="16" t="s">
        <v>218</v>
      </c>
      <c r="C367" s="15"/>
      <c r="D367" s="15"/>
      <c r="E367" s="15">
        <f>C367+D367</f>
        <v>0</v>
      </c>
      <c r="F367" s="15">
        <f>G367+H367+I367+J367</f>
        <v>0</v>
      </c>
      <c r="G367" s="15"/>
      <c r="H367" s="15"/>
      <c r="I367" s="15"/>
      <c r="J367" s="15"/>
      <c r="K367" s="15">
        <v>0</v>
      </c>
      <c r="L367" s="15">
        <v>0</v>
      </c>
      <c r="M367" s="15">
        <v>0</v>
      </c>
      <c r="N367" s="15">
        <v>0</v>
      </c>
      <c r="O367" s="2">
        <v>2</v>
      </c>
    </row>
    <row r="368" spans="1:15" hidden="1" x14ac:dyDescent="0.2">
      <c r="A368" s="17" t="s">
        <v>102</v>
      </c>
      <c r="B368" s="16" t="s">
        <v>217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100</v>
      </c>
      <c r="B369" s="16" t="s">
        <v>216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s="18" customFormat="1" ht="25.5" hidden="1" x14ac:dyDescent="0.2">
      <c r="A370" s="22" t="s">
        <v>215</v>
      </c>
      <c r="B370" s="21" t="s">
        <v>214</v>
      </c>
      <c r="C370" s="20">
        <f t="shared" ref="C370:N370" si="128">C371+C372+C373</f>
        <v>0</v>
      </c>
      <c r="D370" s="20">
        <f t="shared" si="128"/>
        <v>0</v>
      </c>
      <c r="E370" s="20">
        <f t="shared" si="128"/>
        <v>0</v>
      </c>
      <c r="F370" s="20">
        <f t="shared" si="128"/>
        <v>0</v>
      </c>
      <c r="G370" s="20">
        <f t="shared" si="128"/>
        <v>0</v>
      </c>
      <c r="H370" s="20">
        <f t="shared" si="128"/>
        <v>0</v>
      </c>
      <c r="I370" s="20">
        <f t="shared" si="128"/>
        <v>0</v>
      </c>
      <c r="J370" s="20">
        <f t="shared" si="128"/>
        <v>0</v>
      </c>
      <c r="K370" s="20">
        <f t="shared" si="128"/>
        <v>0</v>
      </c>
      <c r="L370" s="20">
        <f t="shared" si="128"/>
        <v>0</v>
      </c>
      <c r="M370" s="20">
        <f t="shared" si="128"/>
        <v>0</v>
      </c>
      <c r="N370" s="20">
        <f t="shared" si="128"/>
        <v>0</v>
      </c>
      <c r="O370" s="19"/>
    </row>
    <row r="371" spans="1:15" hidden="1" x14ac:dyDescent="0.2">
      <c r="A371" s="17" t="s">
        <v>104</v>
      </c>
      <c r="B371" s="16" t="s">
        <v>213</v>
      </c>
      <c r="C371" s="15"/>
      <c r="D371" s="15"/>
      <c r="E371" s="15">
        <f>C371+D371</f>
        <v>0</v>
      </c>
      <c r="F371" s="15">
        <f>G371+H371+I371+J371</f>
        <v>0</v>
      </c>
      <c r="G371" s="15"/>
      <c r="H371" s="15"/>
      <c r="I371" s="15"/>
      <c r="J371" s="15"/>
      <c r="K371" s="15">
        <v>0</v>
      </c>
      <c r="L371" s="15">
        <v>0</v>
      </c>
      <c r="M371" s="15">
        <v>0</v>
      </c>
      <c r="N371" s="15">
        <v>0</v>
      </c>
      <c r="O371" s="2">
        <v>2</v>
      </c>
    </row>
    <row r="372" spans="1:15" hidden="1" x14ac:dyDescent="0.2">
      <c r="A372" s="17" t="s">
        <v>102</v>
      </c>
      <c r="B372" s="16" t="s">
        <v>212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100</v>
      </c>
      <c r="B373" s="16" t="s">
        <v>211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s="18" customFormat="1" ht="25.5" hidden="1" x14ac:dyDescent="0.2">
      <c r="A374" s="22" t="s">
        <v>210</v>
      </c>
      <c r="B374" s="21" t="s">
        <v>209</v>
      </c>
      <c r="C374" s="20">
        <f t="shared" ref="C374:N374" si="129">C375+C376+C377</f>
        <v>0</v>
      </c>
      <c r="D374" s="20">
        <f t="shared" si="129"/>
        <v>0</v>
      </c>
      <c r="E374" s="20">
        <f t="shared" si="129"/>
        <v>0</v>
      </c>
      <c r="F374" s="20">
        <f t="shared" si="129"/>
        <v>0</v>
      </c>
      <c r="G374" s="20">
        <f t="shared" si="129"/>
        <v>0</v>
      </c>
      <c r="H374" s="20">
        <f t="shared" si="129"/>
        <v>0</v>
      </c>
      <c r="I374" s="20">
        <f t="shared" si="129"/>
        <v>0</v>
      </c>
      <c r="J374" s="20">
        <f t="shared" si="129"/>
        <v>0</v>
      </c>
      <c r="K374" s="20">
        <f t="shared" si="129"/>
        <v>0</v>
      </c>
      <c r="L374" s="20">
        <f t="shared" si="129"/>
        <v>0</v>
      </c>
      <c r="M374" s="20">
        <f t="shared" si="129"/>
        <v>0</v>
      </c>
      <c r="N374" s="20">
        <f t="shared" si="129"/>
        <v>0</v>
      </c>
      <c r="O374" s="19"/>
    </row>
    <row r="375" spans="1:15" hidden="1" x14ac:dyDescent="0.2">
      <c r="A375" s="17" t="s">
        <v>104</v>
      </c>
      <c r="B375" s="16" t="s">
        <v>208</v>
      </c>
      <c r="C375" s="15"/>
      <c r="D375" s="15"/>
      <c r="E375" s="15">
        <f>C375+D375</f>
        <v>0</v>
      </c>
      <c r="F375" s="15">
        <f>G375+H375+I375+J375</f>
        <v>0</v>
      </c>
      <c r="G375" s="15"/>
      <c r="H375" s="15"/>
      <c r="I375" s="15"/>
      <c r="J375" s="15"/>
      <c r="K375" s="15">
        <v>0</v>
      </c>
      <c r="L375" s="15">
        <v>0</v>
      </c>
      <c r="M375" s="15">
        <v>0</v>
      </c>
      <c r="N375" s="15">
        <v>0</v>
      </c>
      <c r="O375" s="2">
        <v>2</v>
      </c>
    </row>
    <row r="376" spans="1:15" hidden="1" x14ac:dyDescent="0.2">
      <c r="A376" s="17" t="s">
        <v>102</v>
      </c>
      <c r="B376" s="16" t="s">
        <v>207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100</v>
      </c>
      <c r="B377" s="16" t="s">
        <v>206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s="18" customFormat="1" ht="25.5" hidden="1" x14ac:dyDescent="0.2">
      <c r="A378" s="22" t="s">
        <v>205</v>
      </c>
      <c r="B378" s="21" t="s">
        <v>204</v>
      </c>
      <c r="C378" s="20">
        <f t="shared" ref="C378:N378" si="130">C379+C380+C381</f>
        <v>0</v>
      </c>
      <c r="D378" s="20">
        <f t="shared" si="130"/>
        <v>0</v>
      </c>
      <c r="E378" s="20">
        <f t="shared" si="130"/>
        <v>0</v>
      </c>
      <c r="F378" s="20">
        <f t="shared" si="130"/>
        <v>0</v>
      </c>
      <c r="G378" s="20">
        <f t="shared" si="130"/>
        <v>0</v>
      </c>
      <c r="H378" s="20">
        <f t="shared" si="130"/>
        <v>0</v>
      </c>
      <c r="I378" s="20">
        <f t="shared" si="130"/>
        <v>0</v>
      </c>
      <c r="J378" s="20">
        <f t="shared" si="130"/>
        <v>0</v>
      </c>
      <c r="K378" s="20">
        <f t="shared" si="130"/>
        <v>0</v>
      </c>
      <c r="L378" s="20">
        <f t="shared" si="130"/>
        <v>0</v>
      </c>
      <c r="M378" s="20">
        <f t="shared" si="130"/>
        <v>0</v>
      </c>
      <c r="N378" s="20">
        <f t="shared" si="130"/>
        <v>0</v>
      </c>
      <c r="O378" s="19"/>
    </row>
    <row r="379" spans="1:15" hidden="1" x14ac:dyDescent="0.2">
      <c r="A379" s="17" t="s">
        <v>104</v>
      </c>
      <c r="B379" s="16" t="s">
        <v>203</v>
      </c>
      <c r="C379" s="15"/>
      <c r="D379" s="15"/>
      <c r="E379" s="15">
        <f>C379+D379</f>
        <v>0</v>
      </c>
      <c r="F379" s="15">
        <f>G379+H379+I379+J379</f>
        <v>0</v>
      </c>
      <c r="G379" s="15"/>
      <c r="H379" s="15"/>
      <c r="I379" s="15"/>
      <c r="J379" s="15"/>
      <c r="K379" s="15">
        <v>0</v>
      </c>
      <c r="L379" s="15">
        <v>0</v>
      </c>
      <c r="M379" s="15">
        <v>0</v>
      </c>
      <c r="N379" s="15">
        <v>0</v>
      </c>
      <c r="O379" s="2">
        <v>2</v>
      </c>
    </row>
    <row r="380" spans="1:15" hidden="1" x14ac:dyDescent="0.2">
      <c r="A380" s="17" t="s">
        <v>102</v>
      </c>
      <c r="B380" s="16" t="s">
        <v>202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100</v>
      </c>
      <c r="B381" s="16" t="s">
        <v>201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s="18" customFormat="1" hidden="1" x14ac:dyDescent="0.2">
      <c r="A382" s="22" t="s">
        <v>200</v>
      </c>
      <c r="B382" s="21" t="s">
        <v>199</v>
      </c>
      <c r="C382" s="20">
        <f t="shared" ref="C382:N382" si="131">C383+C384+C385</f>
        <v>0</v>
      </c>
      <c r="D382" s="20">
        <f t="shared" si="131"/>
        <v>0</v>
      </c>
      <c r="E382" s="20">
        <f t="shared" si="131"/>
        <v>0</v>
      </c>
      <c r="F382" s="20">
        <f t="shared" si="131"/>
        <v>0</v>
      </c>
      <c r="G382" s="20">
        <f t="shared" si="131"/>
        <v>0</v>
      </c>
      <c r="H382" s="20">
        <f t="shared" si="131"/>
        <v>0</v>
      </c>
      <c r="I382" s="20">
        <f t="shared" si="131"/>
        <v>0</v>
      </c>
      <c r="J382" s="20">
        <f t="shared" si="131"/>
        <v>0</v>
      </c>
      <c r="K382" s="20">
        <f t="shared" si="131"/>
        <v>0</v>
      </c>
      <c r="L382" s="20">
        <f t="shared" si="131"/>
        <v>0</v>
      </c>
      <c r="M382" s="20">
        <f t="shared" si="131"/>
        <v>0</v>
      </c>
      <c r="N382" s="20">
        <f t="shared" si="131"/>
        <v>0</v>
      </c>
      <c r="O382" s="19"/>
    </row>
    <row r="383" spans="1:15" hidden="1" x14ac:dyDescent="0.2">
      <c r="A383" s="17" t="s">
        <v>104</v>
      </c>
      <c r="B383" s="16" t="s">
        <v>198</v>
      </c>
      <c r="C383" s="15"/>
      <c r="D383" s="15"/>
      <c r="E383" s="15">
        <f>C383+D383</f>
        <v>0</v>
      </c>
      <c r="F383" s="15">
        <f>G383+H383+I383+J383</f>
        <v>0</v>
      </c>
      <c r="G383" s="15"/>
      <c r="H383" s="15"/>
      <c r="I383" s="15"/>
      <c r="J383" s="15"/>
      <c r="K383" s="15">
        <v>0</v>
      </c>
      <c r="L383" s="15">
        <v>0</v>
      </c>
      <c r="M383" s="15">
        <v>0</v>
      </c>
      <c r="N383" s="15">
        <v>0</v>
      </c>
      <c r="O383" s="2">
        <v>2</v>
      </c>
    </row>
    <row r="384" spans="1:15" hidden="1" x14ac:dyDescent="0.2">
      <c r="A384" s="17" t="s">
        <v>102</v>
      </c>
      <c r="B384" s="16" t="s">
        <v>197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100</v>
      </c>
      <c r="B385" s="16" t="s">
        <v>196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s="18" customFormat="1" hidden="1" x14ac:dyDescent="0.2">
      <c r="A386" s="22" t="s">
        <v>195</v>
      </c>
      <c r="B386" s="21" t="s">
        <v>194</v>
      </c>
      <c r="C386" s="20">
        <f t="shared" ref="C386:N386" si="132">C387+C388+C389</f>
        <v>0</v>
      </c>
      <c r="D386" s="20">
        <f t="shared" si="132"/>
        <v>0</v>
      </c>
      <c r="E386" s="20">
        <f t="shared" si="132"/>
        <v>0</v>
      </c>
      <c r="F386" s="20">
        <f t="shared" si="132"/>
        <v>0</v>
      </c>
      <c r="G386" s="20">
        <f t="shared" si="132"/>
        <v>0</v>
      </c>
      <c r="H386" s="20">
        <f t="shared" si="132"/>
        <v>0</v>
      </c>
      <c r="I386" s="20">
        <f t="shared" si="132"/>
        <v>0</v>
      </c>
      <c r="J386" s="20">
        <f t="shared" si="132"/>
        <v>0</v>
      </c>
      <c r="K386" s="20">
        <f t="shared" si="132"/>
        <v>0</v>
      </c>
      <c r="L386" s="20">
        <f t="shared" si="132"/>
        <v>0</v>
      </c>
      <c r="M386" s="20">
        <f t="shared" si="132"/>
        <v>0</v>
      </c>
      <c r="N386" s="20">
        <f t="shared" si="132"/>
        <v>0</v>
      </c>
      <c r="O386" s="19"/>
    </row>
    <row r="387" spans="1:15" hidden="1" x14ac:dyDescent="0.2">
      <c r="A387" s="17" t="s">
        <v>104</v>
      </c>
      <c r="B387" s="16" t="s">
        <v>193</v>
      </c>
      <c r="C387" s="15"/>
      <c r="D387" s="15"/>
      <c r="E387" s="15">
        <f>C387+D387</f>
        <v>0</v>
      </c>
      <c r="F387" s="15">
        <f>G387+H387+I387+J387</f>
        <v>0</v>
      </c>
      <c r="G387" s="15"/>
      <c r="H387" s="15"/>
      <c r="I387" s="15"/>
      <c r="J387" s="15"/>
      <c r="K387" s="15">
        <v>0</v>
      </c>
      <c r="L387" s="15">
        <v>0</v>
      </c>
      <c r="M387" s="15">
        <v>0</v>
      </c>
      <c r="N387" s="15">
        <v>0</v>
      </c>
      <c r="O387" s="2">
        <v>2</v>
      </c>
    </row>
    <row r="388" spans="1:15" hidden="1" x14ac:dyDescent="0.2">
      <c r="A388" s="17" t="s">
        <v>102</v>
      </c>
      <c r="B388" s="16" t="s">
        <v>192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100</v>
      </c>
      <c r="B389" s="16" t="s">
        <v>191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s="18" customFormat="1" hidden="1" x14ac:dyDescent="0.2">
      <c r="A390" s="22" t="s">
        <v>190</v>
      </c>
      <c r="B390" s="21" t="s">
        <v>189</v>
      </c>
      <c r="C390" s="20">
        <f t="shared" ref="C390:N390" si="133">C391+C392+C393</f>
        <v>0</v>
      </c>
      <c r="D390" s="20">
        <f t="shared" si="133"/>
        <v>0</v>
      </c>
      <c r="E390" s="20">
        <f t="shared" si="133"/>
        <v>0</v>
      </c>
      <c r="F390" s="20">
        <f t="shared" si="133"/>
        <v>0</v>
      </c>
      <c r="G390" s="20">
        <f t="shared" si="133"/>
        <v>0</v>
      </c>
      <c r="H390" s="20">
        <f t="shared" si="133"/>
        <v>0</v>
      </c>
      <c r="I390" s="20">
        <f t="shared" si="133"/>
        <v>0</v>
      </c>
      <c r="J390" s="20">
        <f t="shared" si="133"/>
        <v>0</v>
      </c>
      <c r="K390" s="20">
        <f t="shared" si="133"/>
        <v>0</v>
      </c>
      <c r="L390" s="20">
        <f t="shared" si="133"/>
        <v>0</v>
      </c>
      <c r="M390" s="20">
        <f t="shared" si="133"/>
        <v>0</v>
      </c>
      <c r="N390" s="20">
        <f t="shared" si="133"/>
        <v>0</v>
      </c>
      <c r="O390" s="19"/>
    </row>
    <row r="391" spans="1:15" hidden="1" x14ac:dyDescent="0.2">
      <c r="A391" s="17" t="s">
        <v>104</v>
      </c>
      <c r="B391" s="16" t="s">
        <v>188</v>
      </c>
      <c r="C391" s="15"/>
      <c r="D391" s="15"/>
      <c r="E391" s="15">
        <f>C391+D391</f>
        <v>0</v>
      </c>
      <c r="F391" s="15">
        <f>G391+H391+I391+J391</f>
        <v>0</v>
      </c>
      <c r="G391" s="15"/>
      <c r="H391" s="15"/>
      <c r="I391" s="15"/>
      <c r="J391" s="15"/>
      <c r="K391" s="15">
        <v>0</v>
      </c>
      <c r="L391" s="15">
        <v>0</v>
      </c>
      <c r="M391" s="15">
        <v>0</v>
      </c>
      <c r="N391" s="15">
        <v>0</v>
      </c>
      <c r="O391" s="2">
        <v>2</v>
      </c>
    </row>
    <row r="392" spans="1:15" hidden="1" x14ac:dyDescent="0.2">
      <c r="A392" s="17" t="s">
        <v>102</v>
      </c>
      <c r="B392" s="16" t="s">
        <v>187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100</v>
      </c>
      <c r="B393" s="16" t="s">
        <v>186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s="18" customFormat="1" ht="25.5" hidden="1" x14ac:dyDescent="0.2">
      <c r="A394" s="22" t="s">
        <v>185</v>
      </c>
      <c r="B394" s="21" t="s">
        <v>184</v>
      </c>
      <c r="C394" s="20">
        <f t="shared" ref="C394:N394" si="134">C395+C396+C397</f>
        <v>0</v>
      </c>
      <c r="D394" s="20">
        <f t="shared" si="134"/>
        <v>0</v>
      </c>
      <c r="E394" s="20">
        <f t="shared" si="134"/>
        <v>0</v>
      </c>
      <c r="F394" s="20">
        <f t="shared" si="134"/>
        <v>0</v>
      </c>
      <c r="G394" s="20">
        <f t="shared" si="134"/>
        <v>0</v>
      </c>
      <c r="H394" s="20">
        <f t="shared" si="134"/>
        <v>0</v>
      </c>
      <c r="I394" s="20">
        <f t="shared" si="134"/>
        <v>0</v>
      </c>
      <c r="J394" s="20">
        <f t="shared" si="134"/>
        <v>0</v>
      </c>
      <c r="K394" s="20">
        <f t="shared" si="134"/>
        <v>0</v>
      </c>
      <c r="L394" s="20">
        <f t="shared" si="134"/>
        <v>0</v>
      </c>
      <c r="M394" s="20">
        <f t="shared" si="134"/>
        <v>0</v>
      </c>
      <c r="N394" s="20">
        <f t="shared" si="134"/>
        <v>0</v>
      </c>
      <c r="O394" s="19"/>
    </row>
    <row r="395" spans="1:15" hidden="1" x14ac:dyDescent="0.2">
      <c r="A395" s="17" t="s">
        <v>104</v>
      </c>
      <c r="B395" s="16" t="s">
        <v>183</v>
      </c>
      <c r="C395" s="15"/>
      <c r="D395" s="15"/>
      <c r="E395" s="15">
        <f>C395+D395</f>
        <v>0</v>
      </c>
      <c r="F395" s="15">
        <f>G395+H395+I395+J395</f>
        <v>0</v>
      </c>
      <c r="G395" s="15"/>
      <c r="H395" s="15"/>
      <c r="I395" s="15"/>
      <c r="J395" s="15"/>
      <c r="K395" s="15">
        <v>0</v>
      </c>
      <c r="L395" s="15">
        <v>0</v>
      </c>
      <c r="M395" s="15">
        <v>0</v>
      </c>
      <c r="N395" s="15">
        <v>0</v>
      </c>
      <c r="O395" s="2">
        <v>2</v>
      </c>
    </row>
    <row r="396" spans="1:15" hidden="1" x14ac:dyDescent="0.2">
      <c r="A396" s="17" t="s">
        <v>102</v>
      </c>
      <c r="B396" s="16" t="s">
        <v>182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100</v>
      </c>
      <c r="B397" s="16" t="s">
        <v>181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s="18" customFormat="1" hidden="1" x14ac:dyDescent="0.2">
      <c r="A398" s="22" t="s">
        <v>180</v>
      </c>
      <c r="B398" s="21" t="s">
        <v>179</v>
      </c>
      <c r="C398" s="20">
        <f t="shared" ref="C398:N398" si="135">C399+C400+C401</f>
        <v>0</v>
      </c>
      <c r="D398" s="20">
        <f t="shared" si="135"/>
        <v>0</v>
      </c>
      <c r="E398" s="20">
        <f t="shared" si="135"/>
        <v>0</v>
      </c>
      <c r="F398" s="20">
        <f t="shared" si="135"/>
        <v>0</v>
      </c>
      <c r="G398" s="20">
        <f t="shared" si="135"/>
        <v>0</v>
      </c>
      <c r="H398" s="20">
        <f t="shared" si="135"/>
        <v>0</v>
      </c>
      <c r="I398" s="20">
        <f t="shared" si="135"/>
        <v>0</v>
      </c>
      <c r="J398" s="20">
        <f t="shared" si="135"/>
        <v>0</v>
      </c>
      <c r="K398" s="20">
        <f t="shared" si="135"/>
        <v>0</v>
      </c>
      <c r="L398" s="20">
        <f t="shared" si="135"/>
        <v>0</v>
      </c>
      <c r="M398" s="20">
        <f t="shared" si="135"/>
        <v>0</v>
      </c>
      <c r="N398" s="20">
        <f t="shared" si="135"/>
        <v>0</v>
      </c>
      <c r="O398" s="19"/>
    </row>
    <row r="399" spans="1:15" hidden="1" x14ac:dyDescent="0.2">
      <c r="A399" s="17" t="s">
        <v>104</v>
      </c>
      <c r="B399" s="16" t="s">
        <v>178</v>
      </c>
      <c r="C399" s="15"/>
      <c r="D399" s="15"/>
      <c r="E399" s="15">
        <f>C399+D399</f>
        <v>0</v>
      </c>
      <c r="F399" s="15">
        <f>G399+H399+I399+J399</f>
        <v>0</v>
      </c>
      <c r="G399" s="15"/>
      <c r="H399" s="15"/>
      <c r="I399" s="15"/>
      <c r="J399" s="15"/>
      <c r="K399" s="15">
        <v>0</v>
      </c>
      <c r="L399" s="15">
        <v>0</v>
      </c>
      <c r="M399" s="15">
        <v>0</v>
      </c>
      <c r="N399" s="15">
        <v>0</v>
      </c>
      <c r="O399" s="2">
        <v>2</v>
      </c>
    </row>
    <row r="400" spans="1:15" hidden="1" x14ac:dyDescent="0.2">
      <c r="A400" s="17" t="s">
        <v>102</v>
      </c>
      <c r="B400" s="16" t="s">
        <v>177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100</v>
      </c>
      <c r="B401" s="16" t="s">
        <v>176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s="18" customFormat="1" ht="25.5" hidden="1" x14ac:dyDescent="0.2">
      <c r="A402" s="22" t="s">
        <v>175</v>
      </c>
      <c r="B402" s="21" t="s">
        <v>174</v>
      </c>
      <c r="C402" s="20">
        <f t="shared" ref="C402:N402" si="136">C403+C404+C405</f>
        <v>0</v>
      </c>
      <c r="D402" s="20">
        <f t="shared" si="136"/>
        <v>0</v>
      </c>
      <c r="E402" s="20">
        <f t="shared" si="136"/>
        <v>0</v>
      </c>
      <c r="F402" s="20">
        <f t="shared" si="136"/>
        <v>0</v>
      </c>
      <c r="G402" s="20">
        <f t="shared" si="136"/>
        <v>0</v>
      </c>
      <c r="H402" s="20">
        <f t="shared" si="136"/>
        <v>0</v>
      </c>
      <c r="I402" s="20">
        <f t="shared" si="136"/>
        <v>0</v>
      </c>
      <c r="J402" s="20">
        <f t="shared" si="136"/>
        <v>0</v>
      </c>
      <c r="K402" s="20">
        <f t="shared" si="136"/>
        <v>0</v>
      </c>
      <c r="L402" s="20">
        <f t="shared" si="136"/>
        <v>0</v>
      </c>
      <c r="M402" s="20">
        <f t="shared" si="136"/>
        <v>0</v>
      </c>
      <c r="N402" s="20">
        <f t="shared" si="136"/>
        <v>0</v>
      </c>
      <c r="O402" s="19"/>
    </row>
    <row r="403" spans="1:15" hidden="1" x14ac:dyDescent="0.2">
      <c r="A403" s="17" t="s">
        <v>104</v>
      </c>
      <c r="B403" s="16" t="s">
        <v>173</v>
      </c>
      <c r="C403" s="15"/>
      <c r="D403" s="15"/>
      <c r="E403" s="15">
        <f>C403+D403</f>
        <v>0</v>
      </c>
      <c r="F403" s="15">
        <f>G403+H403+I403+J403</f>
        <v>0</v>
      </c>
      <c r="G403" s="15"/>
      <c r="H403" s="15"/>
      <c r="I403" s="15"/>
      <c r="J403" s="15"/>
      <c r="K403" s="15">
        <v>0</v>
      </c>
      <c r="L403" s="15">
        <v>0</v>
      </c>
      <c r="M403" s="15">
        <v>0</v>
      </c>
      <c r="N403" s="15">
        <v>0</v>
      </c>
      <c r="O403" s="2">
        <v>2</v>
      </c>
    </row>
    <row r="404" spans="1:15" hidden="1" x14ac:dyDescent="0.2">
      <c r="A404" s="17" t="s">
        <v>102</v>
      </c>
      <c r="B404" s="16" t="s">
        <v>172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hidden="1" x14ac:dyDescent="0.2">
      <c r="A405" s="17" t="s">
        <v>100</v>
      </c>
      <c r="B405" s="16" t="s">
        <v>171</v>
      </c>
      <c r="C405" s="15"/>
      <c r="D405" s="15"/>
      <c r="E405" s="15">
        <f>C405+D405</f>
        <v>0</v>
      </c>
      <c r="F405" s="15">
        <f>G405+H405+I405+J405</f>
        <v>0</v>
      </c>
      <c r="G405" s="15"/>
      <c r="H405" s="15"/>
      <c r="I405" s="15"/>
      <c r="J405" s="15"/>
      <c r="K405" s="15">
        <v>0</v>
      </c>
      <c r="L405" s="15">
        <v>0</v>
      </c>
      <c r="M405" s="15">
        <v>0</v>
      </c>
      <c r="N405" s="15">
        <v>0</v>
      </c>
      <c r="O405" s="2">
        <v>2</v>
      </c>
    </row>
    <row r="406" spans="1:15" s="18" customFormat="1" hidden="1" x14ac:dyDescent="0.2">
      <c r="A406" s="22" t="s">
        <v>170</v>
      </c>
      <c r="B406" s="21" t="s">
        <v>169</v>
      </c>
      <c r="C406" s="20">
        <f t="shared" ref="C406:N406" si="137">C407</f>
        <v>0</v>
      </c>
      <c r="D406" s="20">
        <f t="shared" si="137"/>
        <v>0</v>
      </c>
      <c r="E406" s="20">
        <f t="shared" si="137"/>
        <v>0</v>
      </c>
      <c r="F406" s="20">
        <f t="shared" si="137"/>
        <v>0</v>
      </c>
      <c r="G406" s="20">
        <f t="shared" si="137"/>
        <v>0</v>
      </c>
      <c r="H406" s="20">
        <f t="shared" si="137"/>
        <v>0</v>
      </c>
      <c r="I406" s="20">
        <f t="shared" si="137"/>
        <v>0</v>
      </c>
      <c r="J406" s="20">
        <f t="shared" si="137"/>
        <v>0</v>
      </c>
      <c r="K406" s="20">
        <f t="shared" si="137"/>
        <v>0</v>
      </c>
      <c r="L406" s="20">
        <f t="shared" si="137"/>
        <v>0</v>
      </c>
      <c r="M406" s="20">
        <f t="shared" si="137"/>
        <v>0</v>
      </c>
      <c r="N406" s="20">
        <f t="shared" si="137"/>
        <v>0</v>
      </c>
      <c r="O406" s="19"/>
    </row>
    <row r="407" spans="1:15" hidden="1" x14ac:dyDescent="0.2">
      <c r="A407" s="17" t="s">
        <v>102</v>
      </c>
      <c r="B407" s="16" t="s">
        <v>168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2</v>
      </c>
    </row>
    <row r="408" spans="1:15" s="39" customFormat="1" hidden="1" x14ac:dyDescent="0.2">
      <c r="A408" s="23" t="s">
        <v>167</v>
      </c>
      <c r="B408" s="46" t="s">
        <v>166</v>
      </c>
      <c r="C408" s="25">
        <f t="shared" ref="C408:N408" si="138">C409</f>
        <v>0</v>
      </c>
      <c r="D408" s="25">
        <f t="shared" si="138"/>
        <v>0</v>
      </c>
      <c r="E408" s="25">
        <f t="shared" si="138"/>
        <v>0</v>
      </c>
      <c r="F408" s="25">
        <f t="shared" si="138"/>
        <v>0</v>
      </c>
      <c r="G408" s="25">
        <f t="shared" si="138"/>
        <v>0</v>
      </c>
      <c r="H408" s="25">
        <f t="shared" si="138"/>
        <v>0</v>
      </c>
      <c r="I408" s="25">
        <f t="shared" si="138"/>
        <v>0</v>
      </c>
      <c r="J408" s="25">
        <f t="shared" si="138"/>
        <v>0</v>
      </c>
      <c r="K408" s="25">
        <f t="shared" si="138"/>
        <v>0</v>
      </c>
      <c r="L408" s="25">
        <f t="shared" si="138"/>
        <v>0</v>
      </c>
      <c r="M408" s="25">
        <f t="shared" si="138"/>
        <v>0</v>
      </c>
      <c r="N408" s="25">
        <f t="shared" si="138"/>
        <v>0</v>
      </c>
      <c r="O408" s="40"/>
    </row>
    <row r="409" spans="1:15" s="18" customFormat="1" hidden="1" x14ac:dyDescent="0.2">
      <c r="A409" s="22" t="s">
        <v>165</v>
      </c>
      <c r="B409" s="21" t="s">
        <v>164</v>
      </c>
      <c r="C409" s="20">
        <f t="shared" ref="C409:N409" si="139">C410+C411+C412+C413+C414</f>
        <v>0</v>
      </c>
      <c r="D409" s="20">
        <f t="shared" si="139"/>
        <v>0</v>
      </c>
      <c r="E409" s="20">
        <f t="shared" si="139"/>
        <v>0</v>
      </c>
      <c r="F409" s="20">
        <f t="shared" si="139"/>
        <v>0</v>
      </c>
      <c r="G409" s="20">
        <f t="shared" si="139"/>
        <v>0</v>
      </c>
      <c r="H409" s="20">
        <f t="shared" si="139"/>
        <v>0</v>
      </c>
      <c r="I409" s="20">
        <f t="shared" si="139"/>
        <v>0</v>
      </c>
      <c r="J409" s="20">
        <f t="shared" si="139"/>
        <v>0</v>
      </c>
      <c r="K409" s="20">
        <f t="shared" si="139"/>
        <v>0</v>
      </c>
      <c r="L409" s="20">
        <f t="shared" si="139"/>
        <v>0</v>
      </c>
      <c r="M409" s="20">
        <f t="shared" si="139"/>
        <v>0</v>
      </c>
      <c r="N409" s="20">
        <f t="shared" si="139"/>
        <v>0</v>
      </c>
      <c r="O409" s="19"/>
    </row>
    <row r="410" spans="1:15" hidden="1" x14ac:dyDescent="0.2">
      <c r="A410" s="17" t="s">
        <v>163</v>
      </c>
      <c r="B410" s="16" t="s">
        <v>162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161</v>
      </c>
      <c r="B411" s="16" t="s">
        <v>160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hidden="1" x14ac:dyDescent="0.2">
      <c r="A412" s="17" t="s">
        <v>159</v>
      </c>
      <c r="B412" s="16" t="s">
        <v>158</v>
      </c>
      <c r="C412" s="15"/>
      <c r="D412" s="15"/>
      <c r="E412" s="15">
        <f>C412+D412</f>
        <v>0</v>
      </c>
      <c r="F412" s="15">
        <f>G412+H412+I412+J412</f>
        <v>0</v>
      </c>
      <c r="G412" s="15"/>
      <c r="H412" s="15"/>
      <c r="I412" s="15"/>
      <c r="J412" s="15"/>
      <c r="K412" s="15">
        <v>0</v>
      </c>
      <c r="L412" s="15">
        <v>0</v>
      </c>
      <c r="M412" s="15">
        <v>0</v>
      </c>
      <c r="N412" s="15">
        <v>0</v>
      </c>
      <c r="O412" s="2">
        <v>1</v>
      </c>
    </row>
    <row r="413" spans="1:15" hidden="1" x14ac:dyDescent="0.2">
      <c r="A413" s="17" t="s">
        <v>157</v>
      </c>
      <c r="B413" s="16" t="s">
        <v>156</v>
      </c>
      <c r="C413" s="15"/>
      <c r="D413" s="15"/>
      <c r="E413" s="15">
        <f>C413+D413</f>
        <v>0</v>
      </c>
      <c r="F413" s="15">
        <f>G413+H413+I413+J413</f>
        <v>0</v>
      </c>
      <c r="G413" s="15"/>
      <c r="H413" s="15"/>
      <c r="I413" s="15"/>
      <c r="J413" s="15"/>
      <c r="K413" s="15">
        <v>0</v>
      </c>
      <c r="L413" s="15">
        <v>0</v>
      </c>
      <c r="M413" s="15">
        <v>0</v>
      </c>
      <c r="N413" s="15">
        <v>0</v>
      </c>
      <c r="O413" s="2">
        <v>1</v>
      </c>
    </row>
    <row r="414" spans="1:15" hidden="1" x14ac:dyDescent="0.2">
      <c r="A414" s="17" t="s">
        <v>155</v>
      </c>
      <c r="B414" s="16" t="s">
        <v>154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1</v>
      </c>
    </row>
    <row r="415" spans="1:15" s="8" customFormat="1" ht="38.25" hidden="1" x14ac:dyDescent="0.2">
      <c r="A415" s="14" t="s">
        <v>153</v>
      </c>
      <c r="B415" s="13" t="s">
        <v>152</v>
      </c>
      <c r="C415" s="11">
        <f t="shared" ref="C415:N415" si="140">C416+C420+C424+C428+C432+C436+C440+C444+C448+C452</f>
        <v>0</v>
      </c>
      <c r="D415" s="11">
        <f t="shared" si="140"/>
        <v>0</v>
      </c>
      <c r="E415" s="11">
        <f t="shared" si="140"/>
        <v>0</v>
      </c>
      <c r="F415" s="11">
        <f t="shared" si="140"/>
        <v>0</v>
      </c>
      <c r="G415" s="11">
        <f t="shared" si="140"/>
        <v>0</v>
      </c>
      <c r="H415" s="11">
        <f t="shared" si="140"/>
        <v>0</v>
      </c>
      <c r="I415" s="11">
        <f t="shared" si="140"/>
        <v>0</v>
      </c>
      <c r="J415" s="11">
        <f t="shared" si="140"/>
        <v>0</v>
      </c>
      <c r="K415" s="11">
        <f t="shared" si="140"/>
        <v>0</v>
      </c>
      <c r="L415" s="11">
        <f t="shared" si="140"/>
        <v>0</v>
      </c>
      <c r="M415" s="11">
        <f t="shared" si="140"/>
        <v>0</v>
      </c>
      <c r="N415" s="11">
        <f t="shared" si="140"/>
        <v>0</v>
      </c>
      <c r="O415" s="10"/>
    </row>
    <row r="416" spans="1:15" s="18" customFormat="1" ht="25.5" hidden="1" x14ac:dyDescent="0.2">
      <c r="A416" s="22" t="s">
        <v>151</v>
      </c>
      <c r="B416" s="21" t="s">
        <v>150</v>
      </c>
      <c r="C416" s="20">
        <f t="shared" ref="C416:N416" si="141">C417+C418+C419</f>
        <v>0</v>
      </c>
      <c r="D416" s="20">
        <f t="shared" si="141"/>
        <v>0</v>
      </c>
      <c r="E416" s="20">
        <f t="shared" si="141"/>
        <v>0</v>
      </c>
      <c r="F416" s="20">
        <f t="shared" si="141"/>
        <v>0</v>
      </c>
      <c r="G416" s="20">
        <f t="shared" si="141"/>
        <v>0</v>
      </c>
      <c r="H416" s="20">
        <f t="shared" si="141"/>
        <v>0</v>
      </c>
      <c r="I416" s="20">
        <f t="shared" si="141"/>
        <v>0</v>
      </c>
      <c r="J416" s="20">
        <f t="shared" si="141"/>
        <v>0</v>
      </c>
      <c r="K416" s="20">
        <f t="shared" si="141"/>
        <v>0</v>
      </c>
      <c r="L416" s="20">
        <f t="shared" si="141"/>
        <v>0</v>
      </c>
      <c r="M416" s="20">
        <f t="shared" si="141"/>
        <v>0</v>
      </c>
      <c r="N416" s="20">
        <f t="shared" si="141"/>
        <v>0</v>
      </c>
      <c r="O416" s="19"/>
    </row>
    <row r="417" spans="1:15" hidden="1" x14ac:dyDescent="0.2">
      <c r="A417" s="17" t="s">
        <v>104</v>
      </c>
      <c r="B417" s="16" t="s">
        <v>149</v>
      </c>
      <c r="C417" s="15"/>
      <c r="D417" s="15"/>
      <c r="E417" s="15">
        <f>C417+D417</f>
        <v>0</v>
      </c>
      <c r="F417" s="15">
        <f>G417+H417+I417+J417</f>
        <v>0</v>
      </c>
      <c r="G417" s="15"/>
      <c r="H417" s="15"/>
      <c r="I417" s="15"/>
      <c r="J417" s="15"/>
      <c r="K417" s="15">
        <v>0</v>
      </c>
      <c r="L417" s="15">
        <v>0</v>
      </c>
      <c r="M417" s="15">
        <v>0</v>
      </c>
      <c r="N417" s="15">
        <v>0</v>
      </c>
      <c r="O417" s="2">
        <v>2</v>
      </c>
    </row>
    <row r="418" spans="1:15" hidden="1" x14ac:dyDescent="0.2">
      <c r="A418" s="17" t="s">
        <v>102</v>
      </c>
      <c r="B418" s="16" t="s">
        <v>148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100</v>
      </c>
      <c r="B419" s="16" t="s">
        <v>147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s="18" customFormat="1" hidden="1" x14ac:dyDescent="0.2">
      <c r="A420" s="22" t="s">
        <v>146</v>
      </c>
      <c r="B420" s="21" t="s">
        <v>145</v>
      </c>
      <c r="C420" s="20">
        <f t="shared" ref="C420:N420" si="142">C421+C422+C423</f>
        <v>0</v>
      </c>
      <c r="D420" s="20">
        <f t="shared" si="142"/>
        <v>0</v>
      </c>
      <c r="E420" s="20">
        <f t="shared" si="142"/>
        <v>0</v>
      </c>
      <c r="F420" s="20">
        <f t="shared" si="142"/>
        <v>0</v>
      </c>
      <c r="G420" s="20">
        <f t="shared" si="142"/>
        <v>0</v>
      </c>
      <c r="H420" s="20">
        <f t="shared" si="142"/>
        <v>0</v>
      </c>
      <c r="I420" s="20">
        <f t="shared" si="142"/>
        <v>0</v>
      </c>
      <c r="J420" s="20">
        <f t="shared" si="142"/>
        <v>0</v>
      </c>
      <c r="K420" s="20">
        <f t="shared" si="142"/>
        <v>0</v>
      </c>
      <c r="L420" s="20">
        <f t="shared" si="142"/>
        <v>0</v>
      </c>
      <c r="M420" s="20">
        <f t="shared" si="142"/>
        <v>0</v>
      </c>
      <c r="N420" s="20">
        <f t="shared" si="142"/>
        <v>0</v>
      </c>
      <c r="O420" s="19"/>
    </row>
    <row r="421" spans="1:15" hidden="1" x14ac:dyDescent="0.2">
      <c r="A421" s="17" t="s">
        <v>104</v>
      </c>
      <c r="B421" s="16" t="s">
        <v>144</v>
      </c>
      <c r="C421" s="15"/>
      <c r="D421" s="15"/>
      <c r="E421" s="15">
        <f>C421+D421</f>
        <v>0</v>
      </c>
      <c r="F421" s="15">
        <f>G421+H421+I421+J421</f>
        <v>0</v>
      </c>
      <c r="G421" s="15"/>
      <c r="H421" s="15"/>
      <c r="I421" s="15"/>
      <c r="J421" s="15"/>
      <c r="K421" s="15">
        <v>0</v>
      </c>
      <c r="L421" s="15">
        <v>0</v>
      </c>
      <c r="M421" s="15">
        <v>0</v>
      </c>
      <c r="N421" s="15">
        <v>0</v>
      </c>
      <c r="O421" s="2">
        <v>2</v>
      </c>
    </row>
    <row r="422" spans="1:15" hidden="1" x14ac:dyDescent="0.2">
      <c r="A422" s="17" t="s">
        <v>102</v>
      </c>
      <c r="B422" s="16" t="s">
        <v>143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100</v>
      </c>
      <c r="B423" s="16" t="s">
        <v>142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s="18" customFormat="1" hidden="1" x14ac:dyDescent="0.2">
      <c r="A424" s="22" t="s">
        <v>141</v>
      </c>
      <c r="B424" s="21" t="s">
        <v>140</v>
      </c>
      <c r="C424" s="20">
        <f t="shared" ref="C424:N424" si="143">C425+C426+C427</f>
        <v>0</v>
      </c>
      <c r="D424" s="20">
        <f t="shared" si="143"/>
        <v>0</v>
      </c>
      <c r="E424" s="20">
        <f t="shared" si="143"/>
        <v>0</v>
      </c>
      <c r="F424" s="20">
        <f t="shared" si="143"/>
        <v>0</v>
      </c>
      <c r="G424" s="20">
        <f t="shared" si="143"/>
        <v>0</v>
      </c>
      <c r="H424" s="20">
        <f t="shared" si="143"/>
        <v>0</v>
      </c>
      <c r="I424" s="20">
        <f t="shared" si="143"/>
        <v>0</v>
      </c>
      <c r="J424" s="20">
        <f t="shared" si="143"/>
        <v>0</v>
      </c>
      <c r="K424" s="20">
        <f t="shared" si="143"/>
        <v>0</v>
      </c>
      <c r="L424" s="20">
        <f t="shared" si="143"/>
        <v>0</v>
      </c>
      <c r="M424" s="20">
        <f t="shared" si="143"/>
        <v>0</v>
      </c>
      <c r="N424" s="20">
        <f t="shared" si="143"/>
        <v>0</v>
      </c>
      <c r="O424" s="19"/>
    </row>
    <row r="425" spans="1:15" hidden="1" x14ac:dyDescent="0.2">
      <c r="A425" s="17" t="s">
        <v>104</v>
      </c>
      <c r="B425" s="16" t="s">
        <v>139</v>
      </c>
      <c r="C425" s="15"/>
      <c r="D425" s="15"/>
      <c r="E425" s="15">
        <f>C425+D425</f>
        <v>0</v>
      </c>
      <c r="F425" s="15">
        <f>G425+H425+I425+J425</f>
        <v>0</v>
      </c>
      <c r="G425" s="15"/>
      <c r="H425" s="15"/>
      <c r="I425" s="15"/>
      <c r="J425" s="15"/>
      <c r="K425" s="15">
        <v>0</v>
      </c>
      <c r="L425" s="15">
        <v>0</v>
      </c>
      <c r="M425" s="15">
        <v>0</v>
      </c>
      <c r="N425" s="15">
        <v>0</v>
      </c>
      <c r="O425" s="2">
        <v>2</v>
      </c>
    </row>
    <row r="426" spans="1:15" hidden="1" x14ac:dyDescent="0.2">
      <c r="A426" s="17" t="s">
        <v>102</v>
      </c>
      <c r="B426" s="16" t="s">
        <v>138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100</v>
      </c>
      <c r="B427" s="16" t="s">
        <v>137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s="18" customFormat="1" ht="25.5" hidden="1" x14ac:dyDescent="0.2">
      <c r="A428" s="22" t="s">
        <v>136</v>
      </c>
      <c r="B428" s="21" t="s">
        <v>135</v>
      </c>
      <c r="C428" s="20">
        <f t="shared" ref="C428:N428" si="144">C429+C430+C431</f>
        <v>0</v>
      </c>
      <c r="D428" s="20">
        <f t="shared" si="144"/>
        <v>0</v>
      </c>
      <c r="E428" s="20">
        <f t="shared" si="144"/>
        <v>0</v>
      </c>
      <c r="F428" s="20">
        <f t="shared" si="144"/>
        <v>0</v>
      </c>
      <c r="G428" s="20">
        <f t="shared" si="144"/>
        <v>0</v>
      </c>
      <c r="H428" s="20">
        <f t="shared" si="144"/>
        <v>0</v>
      </c>
      <c r="I428" s="20">
        <f t="shared" si="144"/>
        <v>0</v>
      </c>
      <c r="J428" s="20">
        <f t="shared" si="144"/>
        <v>0</v>
      </c>
      <c r="K428" s="20">
        <f t="shared" si="144"/>
        <v>0</v>
      </c>
      <c r="L428" s="20">
        <f t="shared" si="144"/>
        <v>0</v>
      </c>
      <c r="M428" s="20">
        <f t="shared" si="144"/>
        <v>0</v>
      </c>
      <c r="N428" s="20">
        <f t="shared" si="144"/>
        <v>0</v>
      </c>
      <c r="O428" s="19"/>
    </row>
    <row r="429" spans="1:15" hidden="1" x14ac:dyDescent="0.2">
      <c r="A429" s="17" t="s">
        <v>104</v>
      </c>
      <c r="B429" s="16" t="s">
        <v>134</v>
      </c>
      <c r="C429" s="15"/>
      <c r="D429" s="15"/>
      <c r="E429" s="15">
        <f>C429+D429</f>
        <v>0</v>
      </c>
      <c r="F429" s="15">
        <f>G429+H429+I429+J429</f>
        <v>0</v>
      </c>
      <c r="G429" s="15"/>
      <c r="H429" s="15"/>
      <c r="I429" s="15"/>
      <c r="J429" s="15"/>
      <c r="K429" s="15">
        <v>0</v>
      </c>
      <c r="L429" s="15">
        <v>0</v>
      </c>
      <c r="M429" s="15">
        <v>0</v>
      </c>
      <c r="N429" s="15">
        <v>0</v>
      </c>
      <c r="O429" s="2">
        <v>2</v>
      </c>
    </row>
    <row r="430" spans="1:15" hidden="1" x14ac:dyDescent="0.2">
      <c r="A430" s="17" t="s">
        <v>102</v>
      </c>
      <c r="B430" s="16" t="s">
        <v>133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100</v>
      </c>
      <c r="B431" s="16" t="s">
        <v>132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s="18" customFormat="1" ht="25.5" hidden="1" x14ac:dyDescent="0.2">
      <c r="A432" s="22" t="s">
        <v>131</v>
      </c>
      <c r="B432" s="21" t="s">
        <v>130</v>
      </c>
      <c r="C432" s="20">
        <f t="shared" ref="C432:N432" si="145">C433+C434+C435</f>
        <v>0</v>
      </c>
      <c r="D432" s="20">
        <f t="shared" si="145"/>
        <v>0</v>
      </c>
      <c r="E432" s="20">
        <f t="shared" si="145"/>
        <v>0</v>
      </c>
      <c r="F432" s="20">
        <f t="shared" si="145"/>
        <v>0</v>
      </c>
      <c r="G432" s="20">
        <f t="shared" si="145"/>
        <v>0</v>
      </c>
      <c r="H432" s="20">
        <f t="shared" si="145"/>
        <v>0</v>
      </c>
      <c r="I432" s="20">
        <f t="shared" si="145"/>
        <v>0</v>
      </c>
      <c r="J432" s="20">
        <f t="shared" si="145"/>
        <v>0</v>
      </c>
      <c r="K432" s="20">
        <f t="shared" si="145"/>
        <v>0</v>
      </c>
      <c r="L432" s="20">
        <f t="shared" si="145"/>
        <v>0</v>
      </c>
      <c r="M432" s="20">
        <f t="shared" si="145"/>
        <v>0</v>
      </c>
      <c r="N432" s="20">
        <f t="shared" si="145"/>
        <v>0</v>
      </c>
      <c r="O432" s="19"/>
    </row>
    <row r="433" spans="1:15" hidden="1" x14ac:dyDescent="0.2">
      <c r="A433" s="17" t="s">
        <v>104</v>
      </c>
      <c r="B433" s="16" t="s">
        <v>129</v>
      </c>
      <c r="C433" s="15"/>
      <c r="D433" s="15"/>
      <c r="E433" s="15">
        <f>C433+D433</f>
        <v>0</v>
      </c>
      <c r="F433" s="15">
        <f>G433+H433+I433+J433</f>
        <v>0</v>
      </c>
      <c r="G433" s="15"/>
      <c r="H433" s="15"/>
      <c r="I433" s="15"/>
      <c r="J433" s="15"/>
      <c r="K433" s="15">
        <v>0</v>
      </c>
      <c r="L433" s="15">
        <v>0</v>
      </c>
      <c r="M433" s="15">
        <v>0</v>
      </c>
      <c r="N433" s="15">
        <v>0</v>
      </c>
      <c r="O433" s="2">
        <v>2</v>
      </c>
    </row>
    <row r="434" spans="1:15" hidden="1" x14ac:dyDescent="0.2">
      <c r="A434" s="17" t="s">
        <v>102</v>
      </c>
      <c r="B434" s="16" t="s">
        <v>128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100</v>
      </c>
      <c r="B435" s="16" t="s">
        <v>127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s="44" customFormat="1" ht="25.5" hidden="1" x14ac:dyDescent="0.2">
      <c r="A436" s="27" t="s">
        <v>126</v>
      </c>
      <c r="B436" s="26" t="s">
        <v>125</v>
      </c>
      <c r="C436" s="24">
        <f t="shared" ref="C436:N436" si="146">C437+C438+C439</f>
        <v>0</v>
      </c>
      <c r="D436" s="24">
        <f t="shared" si="146"/>
        <v>0</v>
      </c>
      <c r="E436" s="24">
        <f t="shared" si="146"/>
        <v>0</v>
      </c>
      <c r="F436" s="24">
        <f t="shared" si="146"/>
        <v>0</v>
      </c>
      <c r="G436" s="24">
        <f t="shared" si="146"/>
        <v>0</v>
      </c>
      <c r="H436" s="24">
        <f t="shared" si="146"/>
        <v>0</v>
      </c>
      <c r="I436" s="24">
        <f t="shared" si="146"/>
        <v>0</v>
      </c>
      <c r="J436" s="24">
        <f t="shared" si="146"/>
        <v>0</v>
      </c>
      <c r="K436" s="24">
        <f t="shared" si="146"/>
        <v>0</v>
      </c>
      <c r="L436" s="24">
        <f t="shared" si="146"/>
        <v>0</v>
      </c>
      <c r="M436" s="24">
        <f t="shared" si="146"/>
        <v>0</v>
      </c>
      <c r="N436" s="24">
        <f t="shared" si="146"/>
        <v>0</v>
      </c>
      <c r="O436" s="45"/>
    </row>
    <row r="437" spans="1:15" hidden="1" x14ac:dyDescent="0.2">
      <c r="A437" s="17" t="s">
        <v>104</v>
      </c>
      <c r="B437" s="16" t="s">
        <v>124</v>
      </c>
      <c r="C437" s="15"/>
      <c r="D437" s="15"/>
      <c r="E437" s="15">
        <f>C437+D437</f>
        <v>0</v>
      </c>
      <c r="F437" s="15">
        <f>G437+H437+I437+J437</f>
        <v>0</v>
      </c>
      <c r="G437" s="15"/>
      <c r="H437" s="15"/>
      <c r="I437" s="15"/>
      <c r="J437" s="15"/>
      <c r="K437" s="15">
        <v>0</v>
      </c>
      <c r="L437" s="15">
        <v>0</v>
      </c>
      <c r="M437" s="15">
        <v>0</v>
      </c>
      <c r="N437" s="15">
        <v>0</v>
      </c>
      <c r="O437" s="2">
        <v>2</v>
      </c>
    </row>
    <row r="438" spans="1:15" hidden="1" x14ac:dyDescent="0.2">
      <c r="A438" s="17" t="s">
        <v>102</v>
      </c>
      <c r="B438" s="16" t="s">
        <v>123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100</v>
      </c>
      <c r="B439" s="16" t="s">
        <v>122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s="18" customFormat="1" hidden="1" x14ac:dyDescent="0.2">
      <c r="A440" s="22" t="s">
        <v>121</v>
      </c>
      <c r="B440" s="21" t="s">
        <v>120</v>
      </c>
      <c r="C440" s="20">
        <f t="shared" ref="C440:N440" si="147">C441+C442+C443</f>
        <v>0</v>
      </c>
      <c r="D440" s="20">
        <f t="shared" si="147"/>
        <v>0</v>
      </c>
      <c r="E440" s="20">
        <f t="shared" si="147"/>
        <v>0</v>
      </c>
      <c r="F440" s="20">
        <f t="shared" si="147"/>
        <v>0</v>
      </c>
      <c r="G440" s="20">
        <f t="shared" si="147"/>
        <v>0</v>
      </c>
      <c r="H440" s="20">
        <f t="shared" si="147"/>
        <v>0</v>
      </c>
      <c r="I440" s="20">
        <f t="shared" si="147"/>
        <v>0</v>
      </c>
      <c r="J440" s="20">
        <f t="shared" si="147"/>
        <v>0</v>
      </c>
      <c r="K440" s="20">
        <f t="shared" si="147"/>
        <v>0</v>
      </c>
      <c r="L440" s="20">
        <f t="shared" si="147"/>
        <v>0</v>
      </c>
      <c r="M440" s="20">
        <f t="shared" si="147"/>
        <v>0</v>
      </c>
      <c r="N440" s="20">
        <f t="shared" si="147"/>
        <v>0</v>
      </c>
      <c r="O440" s="19"/>
    </row>
    <row r="441" spans="1:15" hidden="1" x14ac:dyDescent="0.2">
      <c r="A441" s="17" t="s">
        <v>104</v>
      </c>
      <c r="B441" s="16" t="s">
        <v>119</v>
      </c>
      <c r="C441" s="15"/>
      <c r="D441" s="15"/>
      <c r="E441" s="15">
        <f>C441+D441</f>
        <v>0</v>
      </c>
      <c r="F441" s="15">
        <f>G441+H441+I441+J441</f>
        <v>0</v>
      </c>
      <c r="G441" s="15"/>
      <c r="H441" s="15"/>
      <c r="I441" s="15"/>
      <c r="J441" s="15"/>
      <c r="K441" s="15">
        <v>0</v>
      </c>
      <c r="L441" s="15">
        <v>0</v>
      </c>
      <c r="M441" s="15">
        <v>0</v>
      </c>
      <c r="N441" s="15">
        <v>0</v>
      </c>
      <c r="O441" s="2">
        <v>2</v>
      </c>
    </row>
    <row r="442" spans="1:15" hidden="1" x14ac:dyDescent="0.2">
      <c r="A442" s="17" t="s">
        <v>102</v>
      </c>
      <c r="B442" s="16" t="s">
        <v>118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100</v>
      </c>
      <c r="B443" s="16" t="s">
        <v>117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s="18" customFormat="1" ht="25.5" hidden="1" x14ac:dyDescent="0.2">
      <c r="A444" s="22" t="s">
        <v>116</v>
      </c>
      <c r="B444" s="21" t="s">
        <v>115</v>
      </c>
      <c r="C444" s="20">
        <f t="shared" ref="C444:N444" si="148">C445+C446+C447</f>
        <v>0</v>
      </c>
      <c r="D444" s="20">
        <f t="shared" si="148"/>
        <v>0</v>
      </c>
      <c r="E444" s="20">
        <f t="shared" si="148"/>
        <v>0</v>
      </c>
      <c r="F444" s="20">
        <f t="shared" si="148"/>
        <v>0</v>
      </c>
      <c r="G444" s="20">
        <f t="shared" si="148"/>
        <v>0</v>
      </c>
      <c r="H444" s="20">
        <f t="shared" si="148"/>
        <v>0</v>
      </c>
      <c r="I444" s="20">
        <f t="shared" si="148"/>
        <v>0</v>
      </c>
      <c r="J444" s="20">
        <f t="shared" si="148"/>
        <v>0</v>
      </c>
      <c r="K444" s="20">
        <f t="shared" si="148"/>
        <v>0</v>
      </c>
      <c r="L444" s="20">
        <f t="shared" si="148"/>
        <v>0</v>
      </c>
      <c r="M444" s="20">
        <f t="shared" si="148"/>
        <v>0</v>
      </c>
      <c r="N444" s="20">
        <f t="shared" si="148"/>
        <v>0</v>
      </c>
      <c r="O444" s="19"/>
    </row>
    <row r="445" spans="1:15" hidden="1" x14ac:dyDescent="0.2">
      <c r="A445" s="17" t="s">
        <v>104</v>
      </c>
      <c r="B445" s="16" t="s">
        <v>114</v>
      </c>
      <c r="C445" s="15"/>
      <c r="D445" s="15"/>
      <c r="E445" s="15">
        <f>C445+D445</f>
        <v>0</v>
      </c>
      <c r="F445" s="15">
        <f>G445+H445+I445+J445</f>
        <v>0</v>
      </c>
      <c r="G445" s="15"/>
      <c r="H445" s="15"/>
      <c r="I445" s="15"/>
      <c r="J445" s="15"/>
      <c r="K445" s="15">
        <v>0</v>
      </c>
      <c r="L445" s="15">
        <v>0</v>
      </c>
      <c r="M445" s="15">
        <v>0</v>
      </c>
      <c r="N445" s="15">
        <v>0</v>
      </c>
      <c r="O445" s="2">
        <v>2</v>
      </c>
    </row>
    <row r="446" spans="1:15" hidden="1" x14ac:dyDescent="0.2">
      <c r="A446" s="17" t="s">
        <v>102</v>
      </c>
      <c r="B446" s="16" t="s">
        <v>113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100</v>
      </c>
      <c r="B447" s="16" t="s">
        <v>112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s="18" customFormat="1" hidden="1" x14ac:dyDescent="0.2">
      <c r="A448" s="22" t="s">
        <v>111</v>
      </c>
      <c r="B448" s="21" t="s">
        <v>110</v>
      </c>
      <c r="C448" s="20">
        <f t="shared" ref="C448:N448" si="149">C449+C450+C451</f>
        <v>0</v>
      </c>
      <c r="D448" s="20">
        <f t="shared" si="149"/>
        <v>0</v>
      </c>
      <c r="E448" s="20">
        <f t="shared" si="149"/>
        <v>0</v>
      </c>
      <c r="F448" s="20">
        <f t="shared" si="149"/>
        <v>0</v>
      </c>
      <c r="G448" s="20">
        <f t="shared" si="149"/>
        <v>0</v>
      </c>
      <c r="H448" s="20">
        <f t="shared" si="149"/>
        <v>0</v>
      </c>
      <c r="I448" s="20">
        <f t="shared" si="149"/>
        <v>0</v>
      </c>
      <c r="J448" s="20">
        <f t="shared" si="149"/>
        <v>0</v>
      </c>
      <c r="K448" s="20">
        <f t="shared" si="149"/>
        <v>0</v>
      </c>
      <c r="L448" s="20">
        <f t="shared" si="149"/>
        <v>0</v>
      </c>
      <c r="M448" s="20">
        <f t="shared" si="149"/>
        <v>0</v>
      </c>
      <c r="N448" s="20">
        <f t="shared" si="149"/>
        <v>0</v>
      </c>
      <c r="O448" s="19"/>
    </row>
    <row r="449" spans="1:20" hidden="1" x14ac:dyDescent="0.2">
      <c r="A449" s="17" t="s">
        <v>104</v>
      </c>
      <c r="B449" s="16" t="s">
        <v>109</v>
      </c>
      <c r="C449" s="15"/>
      <c r="D449" s="15"/>
      <c r="E449" s="15">
        <f>C449+D449</f>
        <v>0</v>
      </c>
      <c r="F449" s="15">
        <f>G449+H449+I449+J449</f>
        <v>0</v>
      </c>
      <c r="G449" s="15"/>
      <c r="H449" s="15"/>
      <c r="I449" s="15"/>
      <c r="J449" s="15"/>
      <c r="K449" s="15">
        <v>0</v>
      </c>
      <c r="L449" s="15">
        <v>0</v>
      </c>
      <c r="M449" s="15">
        <v>0</v>
      </c>
      <c r="N449" s="15">
        <v>0</v>
      </c>
      <c r="O449" s="2">
        <v>2</v>
      </c>
    </row>
    <row r="450" spans="1:20" hidden="1" x14ac:dyDescent="0.2">
      <c r="A450" s="17" t="s">
        <v>102</v>
      </c>
      <c r="B450" s="16" t="s">
        <v>108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0" hidden="1" x14ac:dyDescent="0.2">
      <c r="A451" s="17" t="s">
        <v>100</v>
      </c>
      <c r="B451" s="16" t="s">
        <v>107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0" s="18" customFormat="1" hidden="1" x14ac:dyDescent="0.2">
      <c r="A452" s="22" t="s">
        <v>106</v>
      </c>
      <c r="B452" s="21" t="s">
        <v>105</v>
      </c>
      <c r="C452" s="20">
        <f t="shared" ref="C452:N452" si="150">C453+C454+C455</f>
        <v>0</v>
      </c>
      <c r="D452" s="20">
        <f t="shared" si="150"/>
        <v>0</v>
      </c>
      <c r="E452" s="20">
        <f t="shared" si="150"/>
        <v>0</v>
      </c>
      <c r="F452" s="20">
        <f t="shared" si="150"/>
        <v>0</v>
      </c>
      <c r="G452" s="20">
        <f t="shared" si="150"/>
        <v>0</v>
      </c>
      <c r="H452" s="20">
        <f t="shared" si="150"/>
        <v>0</v>
      </c>
      <c r="I452" s="20">
        <f t="shared" si="150"/>
        <v>0</v>
      </c>
      <c r="J452" s="20">
        <f t="shared" si="150"/>
        <v>0</v>
      </c>
      <c r="K452" s="20">
        <f t="shared" si="150"/>
        <v>0</v>
      </c>
      <c r="L452" s="20">
        <f t="shared" si="150"/>
        <v>0</v>
      </c>
      <c r="M452" s="20">
        <f t="shared" si="150"/>
        <v>0</v>
      </c>
      <c r="N452" s="20">
        <f t="shared" si="150"/>
        <v>0</v>
      </c>
      <c r="O452" s="19"/>
    </row>
    <row r="453" spans="1:20" hidden="1" x14ac:dyDescent="0.2">
      <c r="A453" s="17" t="s">
        <v>104</v>
      </c>
      <c r="B453" s="16" t="s">
        <v>103</v>
      </c>
      <c r="C453" s="15"/>
      <c r="D453" s="15"/>
      <c r="E453" s="15">
        <f>C453+D453</f>
        <v>0</v>
      </c>
      <c r="F453" s="15">
        <f>G453+H453+I453+J453</f>
        <v>0</v>
      </c>
      <c r="G453" s="15"/>
      <c r="H453" s="15"/>
      <c r="I453" s="15"/>
      <c r="J453" s="15"/>
      <c r="K453" s="15">
        <v>0</v>
      </c>
      <c r="L453" s="15">
        <v>0</v>
      </c>
      <c r="M453" s="15">
        <v>0</v>
      </c>
      <c r="N453" s="15">
        <v>0</v>
      </c>
      <c r="O453" s="2">
        <v>2</v>
      </c>
    </row>
    <row r="454" spans="1:20" hidden="1" x14ac:dyDescent="0.2">
      <c r="A454" s="17" t="s">
        <v>102</v>
      </c>
      <c r="B454" s="16" t="s">
        <v>101</v>
      </c>
      <c r="C454" s="15"/>
      <c r="D454" s="15"/>
      <c r="E454" s="15">
        <f>C454+D454</f>
        <v>0</v>
      </c>
      <c r="F454" s="15">
        <f>G454+H454+I454+J454</f>
        <v>0</v>
      </c>
      <c r="G454" s="15"/>
      <c r="H454" s="15"/>
      <c r="I454" s="15"/>
      <c r="J454" s="15"/>
      <c r="K454" s="15">
        <v>0</v>
      </c>
      <c r="L454" s="15">
        <v>0</v>
      </c>
      <c r="M454" s="15">
        <v>0</v>
      </c>
      <c r="N454" s="15">
        <v>0</v>
      </c>
      <c r="O454" s="2">
        <v>2</v>
      </c>
    </row>
    <row r="455" spans="1:20" hidden="1" x14ac:dyDescent="0.2">
      <c r="A455" s="17" t="s">
        <v>100</v>
      </c>
      <c r="B455" s="16" t="s">
        <v>99</v>
      </c>
      <c r="C455" s="15"/>
      <c r="D455" s="15"/>
      <c r="E455" s="15">
        <f>C455+D455</f>
        <v>0</v>
      </c>
      <c r="F455" s="15">
        <f>G455+H455+I455+J455</f>
        <v>0</v>
      </c>
      <c r="G455" s="15"/>
      <c r="H455" s="15"/>
      <c r="I455" s="15"/>
      <c r="J455" s="15"/>
      <c r="K455" s="15">
        <v>0</v>
      </c>
      <c r="L455" s="15">
        <v>0</v>
      </c>
      <c r="M455" s="15">
        <v>0</v>
      </c>
      <c r="N455" s="15">
        <v>0</v>
      </c>
      <c r="O455" s="2">
        <v>2</v>
      </c>
    </row>
    <row r="456" spans="1:20" s="39" customFormat="1" ht="13.5" customHeight="1" x14ac:dyDescent="0.2">
      <c r="A456" s="254" t="s">
        <v>98</v>
      </c>
      <c r="B456" s="255" t="s">
        <v>97</v>
      </c>
      <c r="C456" s="256">
        <f t="shared" ref="C456:N456" si="151">C457+C458+C459+C460+C461+C462+C463+C464+C465+C466+C467+C468+C469+C470</f>
        <v>128</v>
      </c>
      <c r="D456" s="256">
        <f t="shared" si="151"/>
        <v>0</v>
      </c>
      <c r="E456" s="256">
        <f t="shared" si="151"/>
        <v>128</v>
      </c>
      <c r="F456" s="256">
        <f t="shared" si="151"/>
        <v>128</v>
      </c>
      <c r="G456" s="256">
        <f t="shared" si="151"/>
        <v>32</v>
      </c>
      <c r="H456" s="256">
        <f t="shared" si="151"/>
        <v>32</v>
      </c>
      <c r="I456" s="256">
        <f t="shared" si="151"/>
        <v>32</v>
      </c>
      <c r="J456" s="256">
        <f t="shared" si="151"/>
        <v>32</v>
      </c>
      <c r="K456" s="25">
        <f t="shared" si="151"/>
        <v>0</v>
      </c>
      <c r="L456" s="35">
        <f t="shared" si="151"/>
        <v>130</v>
      </c>
      <c r="M456" s="35">
        <f t="shared" si="151"/>
        <v>135</v>
      </c>
      <c r="N456" s="35">
        <f t="shared" si="151"/>
        <v>140</v>
      </c>
      <c r="O456" s="40"/>
      <c r="P456" s="417"/>
      <c r="Q456" s="245"/>
      <c r="R456" s="237"/>
      <c r="S456" s="237"/>
      <c r="T456" s="237"/>
    </row>
    <row r="457" spans="1:20" s="18" customFormat="1" hidden="1" x14ac:dyDescent="0.2">
      <c r="A457" s="34" t="s">
        <v>96</v>
      </c>
      <c r="B457" s="43" t="s">
        <v>95</v>
      </c>
      <c r="C457" s="24"/>
      <c r="D457" s="24"/>
      <c r="E457" s="42">
        <f t="shared" ref="E457:E473" si="152">C457+D457</f>
        <v>0</v>
      </c>
      <c r="F457" s="42">
        <f t="shared" ref="F457:F470" si="153">G457+H457+I457+J457</f>
        <v>0</v>
      </c>
      <c r="G457" s="42"/>
      <c r="H457" s="42"/>
      <c r="I457" s="42"/>
      <c r="J457" s="42"/>
      <c r="K457" s="20">
        <v>0</v>
      </c>
      <c r="L457" s="20">
        <v>0</v>
      </c>
      <c r="M457" s="20">
        <v>0</v>
      </c>
      <c r="N457" s="20">
        <v>0</v>
      </c>
      <c r="O457" s="41">
        <v>1</v>
      </c>
    </row>
    <row r="458" spans="1:20" s="18" customFormat="1" hidden="1" x14ac:dyDescent="0.2">
      <c r="A458" s="22" t="s">
        <v>94</v>
      </c>
      <c r="B458" s="21" t="s">
        <v>93</v>
      </c>
      <c r="C458" s="20"/>
      <c r="D458" s="20"/>
      <c r="E458" s="20">
        <f t="shared" si="152"/>
        <v>0</v>
      </c>
      <c r="F458" s="20">
        <f t="shared" si="153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0" s="18" customFormat="1" hidden="1" x14ac:dyDescent="0.2">
      <c r="A459" s="22" t="s">
        <v>92</v>
      </c>
      <c r="B459" s="21" t="s">
        <v>91</v>
      </c>
      <c r="C459" s="20"/>
      <c r="D459" s="20"/>
      <c r="E459" s="20">
        <f t="shared" si="152"/>
        <v>0</v>
      </c>
      <c r="F459" s="20">
        <f t="shared" si="153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0" s="18" customFormat="1" ht="25.5" hidden="1" x14ac:dyDescent="0.2">
      <c r="A460" s="22" t="s">
        <v>90</v>
      </c>
      <c r="B460" s="21" t="s">
        <v>89</v>
      </c>
      <c r="C460" s="20"/>
      <c r="D460" s="20"/>
      <c r="E460" s="20">
        <f t="shared" si="152"/>
        <v>0</v>
      </c>
      <c r="F460" s="20">
        <f t="shared" si="153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0" s="18" customFormat="1" hidden="1" x14ac:dyDescent="0.2">
      <c r="A461" s="22" t="s">
        <v>88</v>
      </c>
      <c r="B461" s="21" t="s">
        <v>87</v>
      </c>
      <c r="C461" s="20"/>
      <c r="D461" s="20"/>
      <c r="E461" s="20">
        <f t="shared" si="152"/>
        <v>0</v>
      </c>
      <c r="F461" s="20">
        <f t="shared" si="153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0" s="18" customFormat="1" hidden="1" x14ac:dyDescent="0.2">
      <c r="A462" s="22" t="s">
        <v>86</v>
      </c>
      <c r="B462" s="21" t="s">
        <v>85</v>
      </c>
      <c r="C462" s="20"/>
      <c r="D462" s="20"/>
      <c r="E462" s="20">
        <f t="shared" si="152"/>
        <v>0</v>
      </c>
      <c r="F462" s="20">
        <f t="shared" si="153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0" s="18" customFormat="1" hidden="1" x14ac:dyDescent="0.2">
      <c r="A463" s="22" t="s">
        <v>84</v>
      </c>
      <c r="B463" s="21" t="s">
        <v>83</v>
      </c>
      <c r="C463" s="20"/>
      <c r="D463" s="20"/>
      <c r="E463" s="20">
        <f t="shared" si="152"/>
        <v>0</v>
      </c>
      <c r="F463" s="20">
        <f t="shared" si="153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0" s="18" customFormat="1" ht="25.5" hidden="1" x14ac:dyDescent="0.2">
      <c r="A464" s="22" t="s">
        <v>82</v>
      </c>
      <c r="B464" s="21" t="s">
        <v>81</v>
      </c>
      <c r="C464" s="20"/>
      <c r="D464" s="20"/>
      <c r="E464" s="20">
        <f t="shared" si="152"/>
        <v>0</v>
      </c>
      <c r="F464" s="20">
        <f t="shared" si="153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0" s="18" customFormat="1" hidden="1" x14ac:dyDescent="0.2">
      <c r="A465" s="22" t="s">
        <v>80</v>
      </c>
      <c r="B465" s="21" t="s">
        <v>79</v>
      </c>
      <c r="C465" s="20"/>
      <c r="D465" s="20"/>
      <c r="E465" s="20">
        <f t="shared" si="152"/>
        <v>0</v>
      </c>
      <c r="F465" s="20">
        <f t="shared" si="153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0" s="18" customFormat="1" ht="25.5" hidden="1" x14ac:dyDescent="0.2">
      <c r="A466" s="22" t="s">
        <v>78</v>
      </c>
      <c r="B466" s="21" t="s">
        <v>77</v>
      </c>
      <c r="C466" s="20"/>
      <c r="D466" s="20"/>
      <c r="E466" s="20">
        <f t="shared" si="152"/>
        <v>0</v>
      </c>
      <c r="F466" s="20">
        <f t="shared" si="153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0" s="18" customFormat="1" hidden="1" x14ac:dyDescent="0.2">
      <c r="A467" s="22" t="s">
        <v>76</v>
      </c>
      <c r="B467" s="21" t="s">
        <v>75</v>
      </c>
      <c r="C467" s="20"/>
      <c r="D467" s="20"/>
      <c r="E467" s="20">
        <f t="shared" si="152"/>
        <v>0</v>
      </c>
      <c r="F467" s="20">
        <f t="shared" si="153"/>
        <v>0</v>
      </c>
      <c r="G467" s="20"/>
      <c r="H467" s="20"/>
      <c r="I467" s="20"/>
      <c r="J467" s="20"/>
      <c r="K467" s="20">
        <v>0</v>
      </c>
      <c r="L467" s="20">
        <v>0</v>
      </c>
      <c r="M467" s="20">
        <v>0</v>
      </c>
      <c r="N467" s="20">
        <v>0</v>
      </c>
      <c r="O467" s="19">
        <v>1</v>
      </c>
    </row>
    <row r="468" spans="1:20" s="18" customFormat="1" hidden="1" x14ac:dyDescent="0.2">
      <c r="A468" s="22" t="s">
        <v>74</v>
      </c>
      <c r="B468" s="21" t="s">
        <v>73</v>
      </c>
      <c r="C468" s="20"/>
      <c r="D468" s="20"/>
      <c r="E468" s="20">
        <f t="shared" si="152"/>
        <v>0</v>
      </c>
      <c r="F468" s="20">
        <f t="shared" si="153"/>
        <v>0</v>
      </c>
      <c r="G468" s="20"/>
      <c r="H468" s="20"/>
      <c r="I468" s="20"/>
      <c r="J468" s="20"/>
      <c r="K468" s="20">
        <v>0</v>
      </c>
      <c r="L468" s="20">
        <v>0</v>
      </c>
      <c r="M468" s="20">
        <v>0</v>
      </c>
      <c r="N468" s="20">
        <v>0</v>
      </c>
      <c r="O468" s="19">
        <v>1</v>
      </c>
    </row>
    <row r="469" spans="1:20" s="18" customFormat="1" hidden="1" x14ac:dyDescent="0.2">
      <c r="A469" s="22" t="s">
        <v>72</v>
      </c>
      <c r="B469" s="21" t="s">
        <v>71</v>
      </c>
      <c r="C469" s="20"/>
      <c r="D469" s="20"/>
      <c r="E469" s="20">
        <f t="shared" si="152"/>
        <v>0</v>
      </c>
      <c r="F469" s="20">
        <f t="shared" si="153"/>
        <v>0</v>
      </c>
      <c r="G469" s="20"/>
      <c r="H469" s="20"/>
      <c r="I469" s="20"/>
      <c r="J469" s="20"/>
      <c r="K469" s="20">
        <v>0</v>
      </c>
      <c r="L469" s="20">
        <v>0</v>
      </c>
      <c r="M469" s="20">
        <v>0</v>
      </c>
      <c r="N469" s="20">
        <v>0</v>
      </c>
      <c r="O469" s="19">
        <v>1</v>
      </c>
    </row>
    <row r="470" spans="1:20" s="18" customFormat="1" x14ac:dyDescent="0.2">
      <c r="A470" s="139" t="s">
        <v>70</v>
      </c>
      <c r="B470" s="140" t="s">
        <v>69</v>
      </c>
      <c r="C470" s="141">
        <v>128</v>
      </c>
      <c r="D470" s="141">
        <v>0</v>
      </c>
      <c r="E470" s="141">
        <f t="shared" si="152"/>
        <v>128</v>
      </c>
      <c r="F470" s="141">
        <f t="shared" si="153"/>
        <v>128</v>
      </c>
      <c r="G470" s="141">
        <v>32</v>
      </c>
      <c r="H470" s="141">
        <v>32</v>
      </c>
      <c r="I470" s="141">
        <v>32</v>
      </c>
      <c r="J470" s="141">
        <v>32</v>
      </c>
      <c r="K470" s="20">
        <v>0</v>
      </c>
      <c r="L470" s="42">
        <v>130</v>
      </c>
      <c r="M470" s="42">
        <v>135</v>
      </c>
      <c r="N470" s="42">
        <v>140</v>
      </c>
      <c r="O470" s="19">
        <v>1</v>
      </c>
      <c r="P470" s="417"/>
      <c r="Q470" s="244"/>
      <c r="R470" s="238"/>
      <c r="S470" s="238"/>
      <c r="T470" s="238"/>
    </row>
    <row r="471" spans="1:20" s="18" customFormat="1" ht="27" customHeight="1" x14ac:dyDescent="0.25">
      <c r="A471" s="438" t="s">
        <v>998</v>
      </c>
      <c r="B471" s="442">
        <v>60</v>
      </c>
      <c r="C471" s="443">
        <f>C472+C473</f>
        <v>0</v>
      </c>
      <c r="D471" s="443">
        <f>D472+D473</f>
        <v>1439.08</v>
      </c>
      <c r="E471" s="443">
        <f t="shared" si="152"/>
        <v>1439.08</v>
      </c>
      <c r="F471" s="443">
        <f>G471+H471+I471+J471</f>
        <v>1439.08</v>
      </c>
      <c r="G471" s="439">
        <f>G472+G473</f>
        <v>0</v>
      </c>
      <c r="H471" s="443">
        <f t="shared" ref="H471:J471" si="154">H472+H473</f>
        <v>1439.08</v>
      </c>
      <c r="I471" s="439">
        <f t="shared" si="154"/>
        <v>0</v>
      </c>
      <c r="J471" s="439">
        <f t="shared" si="154"/>
        <v>0</v>
      </c>
      <c r="K471" s="20"/>
      <c r="L471" s="42"/>
      <c r="M471" s="42"/>
      <c r="N471" s="42"/>
      <c r="O471" s="19"/>
      <c r="P471" s="417"/>
      <c r="Q471" s="244"/>
      <c r="R471" s="238"/>
      <c r="S471" s="238"/>
      <c r="T471" s="238"/>
    </row>
    <row r="472" spans="1:20" s="18" customFormat="1" ht="15" x14ac:dyDescent="0.25">
      <c r="A472" s="441" t="s">
        <v>994</v>
      </c>
      <c r="B472" s="442" t="s">
        <v>1000</v>
      </c>
      <c r="C472" s="443">
        <v>0</v>
      </c>
      <c r="D472" s="443">
        <v>1209.31</v>
      </c>
      <c r="E472" s="443">
        <f t="shared" si="152"/>
        <v>1209.31</v>
      </c>
      <c r="F472" s="443">
        <f t="shared" ref="F472:F473" si="155">G472+H472+I472+J472</f>
        <v>1209.31</v>
      </c>
      <c r="G472" s="439">
        <v>0</v>
      </c>
      <c r="H472" s="443">
        <v>1209.31</v>
      </c>
      <c r="I472" s="439">
        <v>0</v>
      </c>
      <c r="J472" s="439">
        <v>0</v>
      </c>
      <c r="K472" s="20"/>
      <c r="L472" s="42"/>
      <c r="M472" s="42"/>
      <c r="N472" s="42"/>
      <c r="O472" s="19"/>
      <c r="P472" s="417"/>
      <c r="Q472" s="244"/>
      <c r="R472" s="238"/>
      <c r="S472" s="238"/>
      <c r="T472" s="238"/>
    </row>
    <row r="473" spans="1:20" s="18" customFormat="1" ht="15" x14ac:dyDescent="0.25">
      <c r="A473" s="441" t="s">
        <v>996</v>
      </c>
      <c r="B473" s="442" t="s">
        <v>1001</v>
      </c>
      <c r="C473" s="443">
        <v>0</v>
      </c>
      <c r="D473" s="443">
        <v>229.77</v>
      </c>
      <c r="E473" s="443">
        <f t="shared" si="152"/>
        <v>229.77</v>
      </c>
      <c r="F473" s="443">
        <f t="shared" si="155"/>
        <v>229.77</v>
      </c>
      <c r="G473" s="439">
        <v>0</v>
      </c>
      <c r="H473" s="443">
        <v>229.77</v>
      </c>
      <c r="I473" s="439">
        <v>0</v>
      </c>
      <c r="J473" s="439">
        <v>0</v>
      </c>
      <c r="K473" s="20"/>
      <c r="L473" s="42"/>
      <c r="M473" s="42"/>
      <c r="N473" s="42"/>
      <c r="O473" s="19"/>
      <c r="P473" s="417"/>
      <c r="Q473" s="244"/>
      <c r="R473" s="238"/>
      <c r="S473" s="238"/>
      <c r="T473" s="238"/>
    </row>
    <row r="474" spans="1:20" s="39" customFormat="1" x14ac:dyDescent="0.2">
      <c r="A474" s="254" t="s">
        <v>68</v>
      </c>
      <c r="B474" s="255" t="s">
        <v>67</v>
      </c>
      <c r="C474" s="256">
        <f t="shared" ref="C474:N474" si="156">C475+C482+C485</f>
        <v>0</v>
      </c>
      <c r="D474" s="256">
        <f t="shared" si="156"/>
        <v>0</v>
      </c>
      <c r="E474" s="256">
        <f t="shared" si="156"/>
        <v>0</v>
      </c>
      <c r="F474" s="256">
        <f t="shared" si="156"/>
        <v>0</v>
      </c>
      <c r="G474" s="256">
        <f t="shared" si="156"/>
        <v>0</v>
      </c>
      <c r="H474" s="256">
        <f t="shared" si="156"/>
        <v>0</v>
      </c>
      <c r="I474" s="256">
        <f t="shared" si="156"/>
        <v>0</v>
      </c>
      <c r="J474" s="256">
        <f t="shared" si="156"/>
        <v>0</v>
      </c>
      <c r="K474" s="25">
        <f t="shared" si="156"/>
        <v>0</v>
      </c>
      <c r="L474" s="35">
        <f t="shared" si="156"/>
        <v>0</v>
      </c>
      <c r="M474" s="35">
        <f t="shared" si="156"/>
        <v>0</v>
      </c>
      <c r="N474" s="35">
        <f t="shared" si="156"/>
        <v>0</v>
      </c>
      <c r="O474" s="40"/>
      <c r="P474" s="417"/>
      <c r="Q474" s="245"/>
      <c r="R474" s="237"/>
      <c r="S474" s="237"/>
      <c r="T474" s="237"/>
    </row>
    <row r="475" spans="1:20" s="8" customFormat="1" x14ac:dyDescent="0.2">
      <c r="A475" s="254" t="s">
        <v>66</v>
      </c>
      <c r="B475" s="255" t="s">
        <v>65</v>
      </c>
      <c r="C475" s="256">
        <f t="shared" ref="C475:N475" si="157">C476+C481</f>
        <v>0</v>
      </c>
      <c r="D475" s="256">
        <f t="shared" si="157"/>
        <v>0</v>
      </c>
      <c r="E475" s="256">
        <f t="shared" si="157"/>
        <v>0</v>
      </c>
      <c r="F475" s="256">
        <f t="shared" si="157"/>
        <v>0</v>
      </c>
      <c r="G475" s="256">
        <f t="shared" si="157"/>
        <v>0</v>
      </c>
      <c r="H475" s="256">
        <f t="shared" si="157"/>
        <v>0</v>
      </c>
      <c r="I475" s="256">
        <f t="shared" si="157"/>
        <v>0</v>
      </c>
      <c r="J475" s="256">
        <f t="shared" si="157"/>
        <v>0</v>
      </c>
      <c r="K475" s="11">
        <f t="shared" si="157"/>
        <v>0</v>
      </c>
      <c r="L475" s="11">
        <f t="shared" si="157"/>
        <v>0</v>
      </c>
      <c r="M475" s="11">
        <f t="shared" si="157"/>
        <v>0</v>
      </c>
      <c r="N475" s="11">
        <f t="shared" si="157"/>
        <v>0</v>
      </c>
      <c r="O475" s="10"/>
      <c r="P475" s="417"/>
      <c r="Q475" s="244"/>
      <c r="R475" s="237"/>
      <c r="S475" s="237"/>
      <c r="T475" s="237"/>
    </row>
    <row r="476" spans="1:20" s="18" customFormat="1" x14ac:dyDescent="0.2">
      <c r="A476" s="139" t="s">
        <v>64</v>
      </c>
      <c r="B476" s="140" t="s">
        <v>63</v>
      </c>
      <c r="C476" s="141">
        <f t="shared" ref="C476:N476" si="158">C477+C478+C479+C480</f>
        <v>0</v>
      </c>
      <c r="D476" s="141">
        <f t="shared" si="158"/>
        <v>0</v>
      </c>
      <c r="E476" s="141">
        <f t="shared" si="158"/>
        <v>0</v>
      </c>
      <c r="F476" s="141">
        <f t="shared" si="158"/>
        <v>0</v>
      </c>
      <c r="G476" s="141">
        <f t="shared" si="158"/>
        <v>0</v>
      </c>
      <c r="H476" s="141">
        <f t="shared" si="158"/>
        <v>0</v>
      </c>
      <c r="I476" s="141">
        <f t="shared" si="158"/>
        <v>0</v>
      </c>
      <c r="J476" s="141">
        <f t="shared" si="158"/>
        <v>0</v>
      </c>
      <c r="K476" s="20">
        <f t="shared" si="158"/>
        <v>0</v>
      </c>
      <c r="L476" s="20">
        <f t="shared" si="158"/>
        <v>0</v>
      </c>
      <c r="M476" s="20">
        <f t="shared" si="158"/>
        <v>0</v>
      </c>
      <c r="N476" s="20">
        <f t="shared" si="158"/>
        <v>0</v>
      </c>
      <c r="O476" s="19"/>
      <c r="P476" s="417"/>
      <c r="Q476" s="244"/>
      <c r="R476" s="238"/>
      <c r="S476" s="238"/>
      <c r="T476" s="238"/>
    </row>
    <row r="477" spans="1:20" hidden="1" x14ac:dyDescent="0.2">
      <c r="A477" s="17" t="s">
        <v>62</v>
      </c>
      <c r="B477" s="16" t="s">
        <v>61</v>
      </c>
      <c r="C477" s="15"/>
      <c r="D477" s="15"/>
      <c r="E477" s="15">
        <f>C477+D477</f>
        <v>0</v>
      </c>
      <c r="F477" s="15">
        <f>G477+H477+I477+J477</f>
        <v>0</v>
      </c>
      <c r="G477" s="15"/>
      <c r="H477" s="15"/>
      <c r="I477" s="15"/>
      <c r="J477" s="15"/>
      <c r="K477" s="15">
        <v>0</v>
      </c>
      <c r="L477" s="15">
        <v>0</v>
      </c>
      <c r="M477" s="15">
        <v>0</v>
      </c>
      <c r="N477" s="15">
        <v>0</v>
      </c>
      <c r="O477" s="2">
        <v>2</v>
      </c>
    </row>
    <row r="478" spans="1:20" s="31" customFormat="1" x14ac:dyDescent="0.2">
      <c r="A478" s="135" t="s">
        <v>60</v>
      </c>
      <c r="B478" s="136" t="s">
        <v>59</v>
      </c>
      <c r="C478" s="137">
        <v>0</v>
      </c>
      <c r="D478" s="231"/>
      <c r="E478" s="137">
        <f>C478+D478</f>
        <v>0</v>
      </c>
      <c r="F478" s="137">
        <f>G478+H478+I478+J478</f>
        <v>0</v>
      </c>
      <c r="G478" s="137">
        <v>0</v>
      </c>
      <c r="H478" s="137">
        <v>0</v>
      </c>
      <c r="I478" s="137">
        <v>0</v>
      </c>
      <c r="J478" s="137"/>
      <c r="K478" s="131">
        <v>0</v>
      </c>
      <c r="L478" s="28">
        <v>0</v>
      </c>
      <c r="M478" s="28">
        <v>0</v>
      </c>
      <c r="N478" s="28">
        <v>0</v>
      </c>
      <c r="O478" s="32">
        <v>2</v>
      </c>
      <c r="P478" s="417"/>
      <c r="Q478" s="239"/>
      <c r="R478" s="240"/>
      <c r="S478" s="239"/>
      <c r="T478" s="239"/>
    </row>
    <row r="479" spans="1:20" hidden="1" x14ac:dyDescent="0.2">
      <c r="A479" s="30" t="s">
        <v>58</v>
      </c>
      <c r="B479" s="29" t="s">
        <v>57</v>
      </c>
      <c r="C479" s="28"/>
      <c r="D479" s="28"/>
      <c r="E479" s="28">
        <f>C479+D479</f>
        <v>0</v>
      </c>
      <c r="F479" s="28">
        <f>G479+H479+I479+J479</f>
        <v>0</v>
      </c>
      <c r="G479" s="28"/>
      <c r="H479" s="28"/>
      <c r="I479" s="28"/>
      <c r="J479" s="28"/>
      <c r="K479" s="15">
        <v>0</v>
      </c>
      <c r="L479" s="15">
        <v>0</v>
      </c>
      <c r="M479" s="15">
        <v>0</v>
      </c>
      <c r="N479" s="15">
        <v>0</v>
      </c>
      <c r="O479" s="2">
        <v>2</v>
      </c>
    </row>
    <row r="480" spans="1:20" hidden="1" x14ac:dyDescent="0.2">
      <c r="A480" s="30" t="s">
        <v>56</v>
      </c>
      <c r="B480" s="29" t="s">
        <v>55</v>
      </c>
      <c r="C480" s="28"/>
      <c r="D480" s="28"/>
      <c r="E480" s="28">
        <f>C480+D480</f>
        <v>0</v>
      </c>
      <c r="F480" s="28">
        <f>G480+H480+I480+J480</f>
        <v>0</v>
      </c>
      <c r="G480" s="28"/>
      <c r="H480" s="28"/>
      <c r="I480" s="28"/>
      <c r="J480" s="28"/>
      <c r="K480" s="15">
        <v>0</v>
      </c>
      <c r="L480" s="15">
        <v>0</v>
      </c>
      <c r="M480" s="15">
        <v>0</v>
      </c>
      <c r="N480" s="15">
        <v>0</v>
      </c>
      <c r="O480" s="2">
        <v>2</v>
      </c>
    </row>
    <row r="481" spans="1:20" s="18" customFormat="1" ht="15.75" customHeight="1" x14ac:dyDescent="0.2">
      <c r="A481" s="139" t="s">
        <v>54</v>
      </c>
      <c r="B481" s="140" t="s">
        <v>53</v>
      </c>
      <c r="C481" s="141">
        <v>0</v>
      </c>
      <c r="D481" s="141">
        <v>0</v>
      </c>
      <c r="E481" s="256">
        <f>C481+D481</f>
        <v>0</v>
      </c>
      <c r="F481" s="256">
        <f>G481+H481+I481+J481</f>
        <v>0</v>
      </c>
      <c r="G481" s="141"/>
      <c r="H481" s="141"/>
      <c r="I481" s="141"/>
      <c r="J481" s="141"/>
      <c r="K481" s="20">
        <v>0</v>
      </c>
      <c r="L481" s="20">
        <v>0</v>
      </c>
      <c r="M481" s="20">
        <v>0</v>
      </c>
      <c r="N481" s="20">
        <v>0</v>
      </c>
      <c r="O481" s="19">
        <v>2</v>
      </c>
      <c r="P481" s="417"/>
      <c r="Q481" s="238"/>
      <c r="R481" s="238"/>
      <c r="S481" s="238"/>
      <c r="T481" s="238"/>
    </row>
    <row r="482" spans="1:20" s="8" customFormat="1" ht="2.25" hidden="1" customHeight="1" x14ac:dyDescent="0.2">
      <c r="A482" s="14" t="s">
        <v>52</v>
      </c>
      <c r="B482" s="13" t="s">
        <v>51</v>
      </c>
      <c r="C482" s="11">
        <f t="shared" ref="C482:N483" si="159">C483</f>
        <v>0</v>
      </c>
      <c r="D482" s="11">
        <f t="shared" si="159"/>
        <v>0</v>
      </c>
      <c r="E482" s="11">
        <f t="shared" si="159"/>
        <v>0</v>
      </c>
      <c r="F482" s="11">
        <f t="shared" si="159"/>
        <v>0</v>
      </c>
      <c r="G482" s="11">
        <f t="shared" si="159"/>
        <v>0</v>
      </c>
      <c r="H482" s="11">
        <f t="shared" si="159"/>
        <v>0</v>
      </c>
      <c r="I482" s="11">
        <f t="shared" si="159"/>
        <v>0</v>
      </c>
      <c r="J482" s="11">
        <f t="shared" si="159"/>
        <v>0</v>
      </c>
      <c r="K482" s="11">
        <f t="shared" si="159"/>
        <v>0</v>
      </c>
      <c r="L482" s="11">
        <f t="shared" si="159"/>
        <v>0</v>
      </c>
      <c r="M482" s="11">
        <f t="shared" si="159"/>
        <v>0</v>
      </c>
      <c r="N482" s="11">
        <f t="shared" si="159"/>
        <v>0</v>
      </c>
      <c r="O482" s="10"/>
    </row>
    <row r="483" spans="1:20" s="18" customFormat="1" ht="12.75" hidden="1" customHeight="1" x14ac:dyDescent="0.2">
      <c r="A483" s="22" t="s">
        <v>50</v>
      </c>
      <c r="B483" s="21" t="s">
        <v>49</v>
      </c>
      <c r="C483" s="20">
        <f t="shared" si="159"/>
        <v>0</v>
      </c>
      <c r="D483" s="20">
        <f t="shared" si="159"/>
        <v>0</v>
      </c>
      <c r="E483" s="20">
        <f t="shared" si="159"/>
        <v>0</v>
      </c>
      <c r="F483" s="20">
        <f t="shared" si="159"/>
        <v>0</v>
      </c>
      <c r="G483" s="20">
        <f t="shared" si="159"/>
        <v>0</v>
      </c>
      <c r="H483" s="20">
        <f t="shared" si="159"/>
        <v>0</v>
      </c>
      <c r="I483" s="20">
        <f t="shared" si="159"/>
        <v>0</v>
      </c>
      <c r="J483" s="20">
        <f t="shared" si="159"/>
        <v>0</v>
      </c>
      <c r="K483" s="20">
        <f t="shared" si="159"/>
        <v>0</v>
      </c>
      <c r="L483" s="20">
        <f t="shared" si="159"/>
        <v>0</v>
      </c>
      <c r="M483" s="20">
        <f t="shared" si="159"/>
        <v>0</v>
      </c>
      <c r="N483" s="20">
        <f t="shared" si="159"/>
        <v>0</v>
      </c>
      <c r="O483" s="19"/>
    </row>
    <row r="484" spans="1:20" ht="14.25" hidden="1" customHeight="1" x14ac:dyDescent="0.2">
      <c r="A484" s="17" t="s">
        <v>48</v>
      </c>
      <c r="B484" s="16" t="s">
        <v>47</v>
      </c>
      <c r="C484" s="15"/>
      <c r="D484" s="15"/>
      <c r="E484" s="15">
        <f>C484+D484</f>
        <v>0</v>
      </c>
      <c r="F484" s="15">
        <f>G484+H484+I484+J484</f>
        <v>0</v>
      </c>
      <c r="G484" s="15"/>
      <c r="H484" s="15"/>
      <c r="I484" s="15"/>
      <c r="J484" s="15"/>
      <c r="K484" s="15">
        <v>0</v>
      </c>
      <c r="L484" s="15">
        <v>0</v>
      </c>
      <c r="M484" s="15">
        <v>0</v>
      </c>
      <c r="N484" s="15">
        <v>0</v>
      </c>
      <c r="O484" s="2">
        <v>2</v>
      </c>
    </row>
    <row r="485" spans="1:20" s="8" customFormat="1" ht="17.25" hidden="1" customHeight="1" x14ac:dyDescent="0.2">
      <c r="A485" s="14" t="s">
        <v>46</v>
      </c>
      <c r="B485" s="13" t="s">
        <v>45</v>
      </c>
      <c r="C485" s="11"/>
      <c r="D485" s="11"/>
      <c r="E485" s="11">
        <f>C485+D485</f>
        <v>0</v>
      </c>
      <c r="F485" s="11">
        <f>G485+H485+I485+J485</f>
        <v>0</v>
      </c>
      <c r="G485" s="11"/>
      <c r="H485" s="11"/>
      <c r="I485" s="11"/>
      <c r="J485" s="11"/>
      <c r="K485" s="11">
        <v>0</v>
      </c>
      <c r="L485" s="11">
        <v>0</v>
      </c>
      <c r="M485" s="11">
        <v>0</v>
      </c>
      <c r="N485" s="11">
        <v>0</v>
      </c>
      <c r="O485" s="10">
        <v>2</v>
      </c>
    </row>
    <row r="486" spans="1:20" s="8" customFormat="1" ht="15" hidden="1" customHeight="1" x14ac:dyDescent="0.2">
      <c r="A486" s="14" t="s">
        <v>44</v>
      </c>
      <c r="B486" s="13" t="s">
        <v>43</v>
      </c>
      <c r="C486" s="11">
        <f t="shared" ref="C486:N486" si="160">C487+C490</f>
        <v>0</v>
      </c>
      <c r="D486" s="11">
        <f t="shared" si="160"/>
        <v>0</v>
      </c>
      <c r="E486" s="11">
        <f t="shared" si="160"/>
        <v>0</v>
      </c>
      <c r="F486" s="11">
        <f t="shared" si="160"/>
        <v>0</v>
      </c>
      <c r="G486" s="11">
        <f t="shared" si="160"/>
        <v>0</v>
      </c>
      <c r="H486" s="11">
        <f t="shared" si="160"/>
        <v>0</v>
      </c>
      <c r="I486" s="11">
        <f t="shared" si="160"/>
        <v>0</v>
      </c>
      <c r="J486" s="11">
        <f t="shared" si="160"/>
        <v>0</v>
      </c>
      <c r="K486" s="11">
        <f t="shared" si="160"/>
        <v>0</v>
      </c>
      <c r="L486" s="11">
        <f t="shared" si="160"/>
        <v>0</v>
      </c>
      <c r="M486" s="11">
        <f t="shared" si="160"/>
        <v>0</v>
      </c>
      <c r="N486" s="11">
        <f t="shared" si="160"/>
        <v>0</v>
      </c>
      <c r="O486" s="10"/>
    </row>
    <row r="487" spans="1:20" s="8" customFormat="1" ht="21.75" hidden="1" customHeight="1" x14ac:dyDescent="0.2">
      <c r="A487" s="14" t="s">
        <v>42</v>
      </c>
      <c r="B487" s="13" t="s">
        <v>41</v>
      </c>
      <c r="C487" s="11">
        <f t="shared" ref="C487:N487" si="161">C488+C489</f>
        <v>0</v>
      </c>
      <c r="D487" s="11">
        <f t="shared" si="161"/>
        <v>0</v>
      </c>
      <c r="E487" s="11">
        <f t="shared" si="161"/>
        <v>0</v>
      </c>
      <c r="F487" s="11">
        <f t="shared" si="161"/>
        <v>0</v>
      </c>
      <c r="G487" s="11">
        <f t="shared" si="161"/>
        <v>0</v>
      </c>
      <c r="H487" s="11">
        <f t="shared" si="161"/>
        <v>0</v>
      </c>
      <c r="I487" s="11">
        <f t="shared" si="161"/>
        <v>0</v>
      </c>
      <c r="J487" s="11">
        <f t="shared" si="161"/>
        <v>0</v>
      </c>
      <c r="K487" s="11">
        <f t="shared" si="161"/>
        <v>0</v>
      </c>
      <c r="L487" s="11">
        <f t="shared" si="161"/>
        <v>0</v>
      </c>
      <c r="M487" s="11">
        <f t="shared" si="161"/>
        <v>0</v>
      </c>
      <c r="N487" s="11">
        <f t="shared" si="161"/>
        <v>0</v>
      </c>
      <c r="O487" s="10"/>
    </row>
    <row r="488" spans="1:20" s="18" customFormat="1" ht="25.5" hidden="1" customHeight="1" x14ac:dyDescent="0.2">
      <c r="A488" s="22" t="s">
        <v>40</v>
      </c>
      <c r="B488" s="21" t="s">
        <v>39</v>
      </c>
      <c r="C488" s="20"/>
      <c r="D488" s="20"/>
      <c r="E488" s="20">
        <f>C488+D488</f>
        <v>0</v>
      </c>
      <c r="F488" s="20">
        <f>G488+H488+I488+J488</f>
        <v>0</v>
      </c>
      <c r="G488" s="20"/>
      <c r="H488" s="20"/>
      <c r="I488" s="20"/>
      <c r="J488" s="20"/>
      <c r="K488" s="20">
        <v>0</v>
      </c>
      <c r="L488" s="20">
        <v>0</v>
      </c>
      <c r="M488" s="20">
        <v>0</v>
      </c>
      <c r="N488" s="20">
        <v>0</v>
      </c>
      <c r="O488" s="19">
        <v>1</v>
      </c>
    </row>
    <row r="489" spans="1:20" s="18" customFormat="1" ht="24" hidden="1" customHeight="1" x14ac:dyDescent="0.2">
      <c r="A489" s="22" t="s">
        <v>38</v>
      </c>
      <c r="B489" s="21" t="s">
        <v>37</v>
      </c>
      <c r="C489" s="20"/>
      <c r="D489" s="20"/>
      <c r="E489" s="20">
        <f>C489+D489</f>
        <v>0</v>
      </c>
      <c r="F489" s="20">
        <f>G489+H489+I489+J489</f>
        <v>0</v>
      </c>
      <c r="G489" s="20"/>
      <c r="H489" s="20"/>
      <c r="I489" s="20"/>
      <c r="J489" s="20"/>
      <c r="K489" s="20">
        <v>0</v>
      </c>
      <c r="L489" s="20">
        <v>0</v>
      </c>
      <c r="M489" s="20">
        <v>0</v>
      </c>
      <c r="N489" s="20">
        <v>0</v>
      </c>
      <c r="O489" s="19">
        <v>1</v>
      </c>
    </row>
    <row r="490" spans="1:20" s="8" customFormat="1" ht="21.75" hidden="1" customHeight="1" x14ac:dyDescent="0.2">
      <c r="A490" s="23" t="s">
        <v>36</v>
      </c>
      <c r="B490" s="13" t="s">
        <v>35</v>
      </c>
      <c r="C490" s="11">
        <f t="shared" ref="C490:N490" si="162">C491+C496+C500</f>
        <v>0</v>
      </c>
      <c r="D490" s="11">
        <f t="shared" si="162"/>
        <v>0</v>
      </c>
      <c r="E490" s="11">
        <f t="shared" si="162"/>
        <v>0</v>
      </c>
      <c r="F490" s="11">
        <f t="shared" si="162"/>
        <v>0</v>
      </c>
      <c r="G490" s="11">
        <f t="shared" si="162"/>
        <v>0</v>
      </c>
      <c r="H490" s="11">
        <f t="shared" si="162"/>
        <v>0</v>
      </c>
      <c r="I490" s="11">
        <f t="shared" si="162"/>
        <v>0</v>
      </c>
      <c r="J490" s="11">
        <f t="shared" si="162"/>
        <v>0</v>
      </c>
      <c r="K490" s="11">
        <f t="shared" si="162"/>
        <v>0</v>
      </c>
      <c r="L490" s="11">
        <f t="shared" si="162"/>
        <v>0</v>
      </c>
      <c r="M490" s="11">
        <f t="shared" si="162"/>
        <v>0</v>
      </c>
      <c r="N490" s="11">
        <f t="shared" si="162"/>
        <v>0</v>
      </c>
      <c r="O490" s="10"/>
    </row>
    <row r="491" spans="1:20" s="18" customFormat="1" ht="18" hidden="1" customHeight="1" x14ac:dyDescent="0.2">
      <c r="A491" s="22" t="s">
        <v>34</v>
      </c>
      <c r="B491" s="21" t="s">
        <v>33</v>
      </c>
      <c r="C491" s="20">
        <f t="shared" ref="C491:N491" si="163">C492+C493+C494+C495</f>
        <v>0</v>
      </c>
      <c r="D491" s="20">
        <f t="shared" si="163"/>
        <v>0</v>
      </c>
      <c r="E491" s="20">
        <f t="shared" si="163"/>
        <v>0</v>
      </c>
      <c r="F491" s="20">
        <f t="shared" si="163"/>
        <v>0</v>
      </c>
      <c r="G491" s="20">
        <f t="shared" si="163"/>
        <v>0</v>
      </c>
      <c r="H491" s="20">
        <f t="shared" si="163"/>
        <v>0</v>
      </c>
      <c r="I491" s="20">
        <f t="shared" si="163"/>
        <v>0</v>
      </c>
      <c r="J491" s="20">
        <f t="shared" si="163"/>
        <v>0</v>
      </c>
      <c r="K491" s="20">
        <f t="shared" si="163"/>
        <v>0</v>
      </c>
      <c r="L491" s="20">
        <f t="shared" si="163"/>
        <v>0</v>
      </c>
      <c r="M491" s="20">
        <f t="shared" si="163"/>
        <v>0</v>
      </c>
      <c r="N491" s="20">
        <f t="shared" si="163"/>
        <v>0</v>
      </c>
      <c r="O491" s="19"/>
    </row>
    <row r="492" spans="1:20" ht="24.75" hidden="1" customHeight="1" x14ac:dyDescent="0.2">
      <c r="A492" s="17" t="s">
        <v>32</v>
      </c>
      <c r="B492" s="16" t="s">
        <v>31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20" ht="10.5" hidden="1" customHeight="1" x14ac:dyDescent="0.2">
      <c r="A493" s="17" t="s">
        <v>30</v>
      </c>
      <c r="B493" s="16" t="s">
        <v>29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20" ht="14.25" hidden="1" customHeight="1" x14ac:dyDescent="0.2">
      <c r="A494" s="17" t="s">
        <v>28</v>
      </c>
      <c r="B494" s="16" t="s">
        <v>27</v>
      </c>
      <c r="C494" s="15"/>
      <c r="D494" s="15"/>
      <c r="E494" s="15">
        <f>C494+D494</f>
        <v>0</v>
      </c>
      <c r="F494" s="15">
        <f>G494+H494+I494+J494</f>
        <v>0</v>
      </c>
      <c r="G494" s="15"/>
      <c r="H494" s="15"/>
      <c r="I494" s="15"/>
      <c r="J494" s="15"/>
      <c r="K494" s="15">
        <v>0</v>
      </c>
      <c r="L494" s="15">
        <v>0</v>
      </c>
      <c r="M494" s="15">
        <v>0</v>
      </c>
      <c r="N494" s="15">
        <v>0</v>
      </c>
      <c r="O494" s="2">
        <v>1</v>
      </c>
    </row>
    <row r="495" spans="1:20" ht="19.5" hidden="1" customHeight="1" x14ac:dyDescent="0.2">
      <c r="A495" s="17" t="s">
        <v>26</v>
      </c>
      <c r="B495" s="16" t="s">
        <v>25</v>
      </c>
      <c r="C495" s="15"/>
      <c r="D495" s="15"/>
      <c r="E495" s="15">
        <f>C495+D495</f>
        <v>0</v>
      </c>
      <c r="F495" s="15">
        <f>G495+H495+I495+J495</f>
        <v>0</v>
      </c>
      <c r="G495" s="15"/>
      <c r="H495" s="15"/>
      <c r="I495" s="15"/>
      <c r="J495" s="15"/>
      <c r="K495" s="15">
        <v>0</v>
      </c>
      <c r="L495" s="15">
        <v>0</v>
      </c>
      <c r="M495" s="15">
        <v>0</v>
      </c>
      <c r="N495" s="15">
        <v>0</v>
      </c>
      <c r="O495" s="2">
        <v>1</v>
      </c>
    </row>
    <row r="496" spans="1:20" s="18" customFormat="1" ht="16.5" hidden="1" customHeight="1" x14ac:dyDescent="0.2">
      <c r="A496" s="22" t="s">
        <v>24</v>
      </c>
      <c r="B496" s="21" t="s">
        <v>23</v>
      </c>
      <c r="C496" s="20">
        <f t="shared" ref="C496:N496" si="164">C497+C498+C499</f>
        <v>0</v>
      </c>
      <c r="D496" s="20">
        <f t="shared" si="164"/>
        <v>0</v>
      </c>
      <c r="E496" s="20">
        <f t="shared" si="164"/>
        <v>0</v>
      </c>
      <c r="F496" s="20">
        <f t="shared" si="164"/>
        <v>0</v>
      </c>
      <c r="G496" s="20">
        <f t="shared" si="164"/>
        <v>0</v>
      </c>
      <c r="H496" s="20">
        <f t="shared" si="164"/>
        <v>0</v>
      </c>
      <c r="I496" s="20">
        <f t="shared" si="164"/>
        <v>0</v>
      </c>
      <c r="J496" s="20">
        <f t="shared" si="164"/>
        <v>0</v>
      </c>
      <c r="K496" s="20">
        <f t="shared" si="164"/>
        <v>0</v>
      </c>
      <c r="L496" s="20">
        <f t="shared" si="164"/>
        <v>0</v>
      </c>
      <c r="M496" s="20">
        <f t="shared" si="164"/>
        <v>0</v>
      </c>
      <c r="N496" s="20">
        <f t="shared" si="164"/>
        <v>0</v>
      </c>
      <c r="O496" s="19"/>
    </row>
    <row r="497" spans="1:20" ht="19.5" hidden="1" customHeight="1" x14ac:dyDescent="0.2">
      <c r="A497" s="17" t="s">
        <v>22</v>
      </c>
      <c r="B497" s="16" t="s">
        <v>21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0" ht="30" hidden="1" customHeight="1" x14ac:dyDescent="0.2">
      <c r="A498" s="17" t="s">
        <v>20</v>
      </c>
      <c r="B498" s="16" t="s">
        <v>19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1</v>
      </c>
    </row>
    <row r="499" spans="1:20" ht="20.25" hidden="1" customHeight="1" x14ac:dyDescent="0.2">
      <c r="A499" s="17" t="s">
        <v>18</v>
      </c>
      <c r="B499" s="16" t="s">
        <v>17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1</v>
      </c>
    </row>
    <row r="500" spans="1:20" s="18" customFormat="1" ht="20.25" hidden="1" customHeight="1" x14ac:dyDescent="0.2">
      <c r="A500" s="22" t="s">
        <v>16</v>
      </c>
      <c r="B500" s="21" t="s">
        <v>15</v>
      </c>
      <c r="C500" s="20"/>
      <c r="D500" s="20"/>
      <c r="E500" s="20">
        <f>C500+D500</f>
        <v>0</v>
      </c>
      <c r="F500" s="20">
        <f>G500+H500+I500+J500</f>
        <v>0</v>
      </c>
      <c r="G500" s="20"/>
      <c r="H500" s="20"/>
      <c r="I500" s="20"/>
      <c r="J500" s="20"/>
      <c r="K500" s="20">
        <v>0</v>
      </c>
      <c r="L500" s="20">
        <v>0</v>
      </c>
      <c r="M500" s="20">
        <v>0</v>
      </c>
      <c r="N500" s="20">
        <v>0</v>
      </c>
      <c r="O500" s="19">
        <v>2</v>
      </c>
    </row>
    <row r="501" spans="1:20" s="8" customFormat="1" ht="16.5" hidden="1" customHeight="1" x14ac:dyDescent="0.2">
      <c r="A501" s="14" t="s">
        <v>14</v>
      </c>
      <c r="B501" s="13" t="s">
        <v>13</v>
      </c>
      <c r="C501" s="11">
        <f t="shared" ref="C501:N501" si="165">C502</f>
        <v>0</v>
      </c>
      <c r="D501" s="11">
        <f t="shared" si="165"/>
        <v>0</v>
      </c>
      <c r="E501" s="11">
        <f t="shared" si="165"/>
        <v>0</v>
      </c>
      <c r="F501" s="11">
        <f t="shared" si="165"/>
        <v>0</v>
      </c>
      <c r="G501" s="11">
        <f t="shared" si="165"/>
        <v>0</v>
      </c>
      <c r="H501" s="11">
        <f t="shared" si="165"/>
        <v>0</v>
      </c>
      <c r="I501" s="11">
        <f t="shared" si="165"/>
        <v>0</v>
      </c>
      <c r="J501" s="11">
        <f t="shared" si="165"/>
        <v>0</v>
      </c>
      <c r="K501" s="11">
        <f t="shared" si="165"/>
        <v>0</v>
      </c>
      <c r="L501" s="11">
        <f t="shared" si="165"/>
        <v>0</v>
      </c>
      <c r="M501" s="11">
        <f t="shared" si="165"/>
        <v>0</v>
      </c>
      <c r="N501" s="11">
        <f t="shared" si="165"/>
        <v>0</v>
      </c>
      <c r="O501" s="10"/>
    </row>
    <row r="502" spans="1:20" s="18" customFormat="1" ht="10.5" hidden="1" customHeight="1" x14ac:dyDescent="0.2">
      <c r="A502" s="22" t="s">
        <v>12</v>
      </c>
      <c r="B502" s="21" t="s">
        <v>11</v>
      </c>
      <c r="C502" s="20">
        <f t="shared" ref="C502:N502" si="166">C503+C504+C505</f>
        <v>0</v>
      </c>
      <c r="D502" s="20">
        <f t="shared" si="166"/>
        <v>0</v>
      </c>
      <c r="E502" s="20">
        <f t="shared" si="166"/>
        <v>0</v>
      </c>
      <c r="F502" s="20">
        <f t="shared" si="166"/>
        <v>0</v>
      </c>
      <c r="G502" s="20">
        <f t="shared" si="166"/>
        <v>0</v>
      </c>
      <c r="H502" s="20">
        <f t="shared" si="166"/>
        <v>0</v>
      </c>
      <c r="I502" s="20">
        <f t="shared" si="166"/>
        <v>0</v>
      </c>
      <c r="J502" s="20">
        <f t="shared" si="166"/>
        <v>0</v>
      </c>
      <c r="K502" s="20">
        <f t="shared" si="166"/>
        <v>0</v>
      </c>
      <c r="L502" s="20">
        <f t="shared" si="166"/>
        <v>0</v>
      </c>
      <c r="M502" s="20">
        <f t="shared" si="166"/>
        <v>0</v>
      </c>
      <c r="N502" s="20">
        <f t="shared" si="166"/>
        <v>0</v>
      </c>
      <c r="O502" s="19"/>
    </row>
    <row r="503" spans="1:20" ht="6.75" hidden="1" customHeight="1" x14ac:dyDescent="0.2">
      <c r="A503" s="17" t="s">
        <v>10</v>
      </c>
      <c r="B503" s="16" t="s">
        <v>9</v>
      </c>
      <c r="C503" s="15"/>
      <c r="D503" s="15"/>
      <c r="E503" s="15">
        <f>C503+D503</f>
        <v>0</v>
      </c>
      <c r="F503" s="15">
        <f>G503+H503+I503+J503</f>
        <v>0</v>
      </c>
      <c r="G503" s="15"/>
      <c r="H503" s="15"/>
      <c r="I503" s="15"/>
      <c r="J503" s="15"/>
      <c r="K503" s="15">
        <v>0</v>
      </c>
      <c r="L503" s="15">
        <v>0</v>
      </c>
      <c r="M503" s="15">
        <v>0</v>
      </c>
      <c r="N503" s="15">
        <v>0</v>
      </c>
      <c r="O503" s="2">
        <v>1</v>
      </c>
    </row>
    <row r="504" spans="1:20" ht="10.5" hidden="1" customHeight="1" x14ac:dyDescent="0.2">
      <c r="A504" s="17" t="s">
        <v>8</v>
      </c>
      <c r="B504" s="16" t="s">
        <v>7</v>
      </c>
      <c r="C504" s="15"/>
      <c r="D504" s="15"/>
      <c r="E504" s="15">
        <f>C504+D504</f>
        <v>0</v>
      </c>
      <c r="F504" s="15">
        <f>G504+H504+I504+J504</f>
        <v>0</v>
      </c>
      <c r="G504" s="15"/>
      <c r="H504" s="15"/>
      <c r="I504" s="15"/>
      <c r="J504" s="15"/>
      <c r="K504" s="15">
        <v>0</v>
      </c>
      <c r="L504" s="15">
        <v>0</v>
      </c>
      <c r="M504" s="15">
        <v>0</v>
      </c>
      <c r="N504" s="15">
        <v>0</v>
      </c>
      <c r="O504" s="2">
        <v>2</v>
      </c>
    </row>
    <row r="505" spans="1:20" ht="13.5" hidden="1" customHeight="1" x14ac:dyDescent="0.2">
      <c r="A505" s="17" t="s">
        <v>6</v>
      </c>
      <c r="B505" s="16" t="s">
        <v>5</v>
      </c>
      <c r="C505" s="15"/>
      <c r="D505" s="15"/>
      <c r="E505" s="15">
        <f>C505+D505</f>
        <v>0</v>
      </c>
      <c r="F505" s="15">
        <f>G505+H505+I505+J505</f>
        <v>0</v>
      </c>
      <c r="G505" s="15"/>
      <c r="H505" s="15"/>
      <c r="I505" s="15"/>
      <c r="J505" s="15"/>
      <c r="K505" s="15">
        <v>0</v>
      </c>
      <c r="L505" s="15">
        <v>0</v>
      </c>
      <c r="M505" s="15">
        <v>0</v>
      </c>
      <c r="N505" s="15">
        <v>0</v>
      </c>
      <c r="O505" s="2">
        <v>2</v>
      </c>
    </row>
    <row r="506" spans="1:20" s="8" customFormat="1" x14ac:dyDescent="0.2">
      <c r="A506" s="383" t="s">
        <v>4</v>
      </c>
      <c r="B506" s="384" t="s">
        <v>3</v>
      </c>
      <c r="C506" s="385">
        <f t="shared" ref="C506:N506" si="167">C13-C203</f>
        <v>-482</v>
      </c>
      <c r="D506" s="385">
        <f t="shared" si="167"/>
        <v>0</v>
      </c>
      <c r="E506" s="385">
        <f t="shared" si="167"/>
        <v>-482</v>
      </c>
      <c r="F506" s="385">
        <f t="shared" si="167"/>
        <v>-482</v>
      </c>
      <c r="G506" s="256">
        <f t="shared" si="167"/>
        <v>-128</v>
      </c>
      <c r="H506" s="256">
        <f t="shared" si="167"/>
        <v>-262</v>
      </c>
      <c r="I506" s="256">
        <f t="shared" si="167"/>
        <v>-39</v>
      </c>
      <c r="J506" s="256">
        <f t="shared" si="167"/>
        <v>-53</v>
      </c>
      <c r="K506" s="11">
        <f t="shared" si="167"/>
        <v>-75</v>
      </c>
      <c r="L506" s="11">
        <v>0</v>
      </c>
      <c r="M506" s="11">
        <f t="shared" si="167"/>
        <v>0</v>
      </c>
      <c r="N506" s="11">
        <f t="shared" si="167"/>
        <v>0</v>
      </c>
      <c r="O506" s="10"/>
      <c r="P506" s="417"/>
      <c r="Q506" s="237"/>
      <c r="R506" s="237"/>
      <c r="S506" s="237"/>
      <c r="T506" s="237"/>
    </row>
    <row r="507" spans="1:20" x14ac:dyDescent="0.2">
      <c r="A507" s="7" t="s">
        <v>2</v>
      </c>
      <c r="Q507" s="239"/>
      <c r="R507" s="239"/>
      <c r="S507" s="239"/>
    </row>
    <row r="508" spans="1:20" x14ac:dyDescent="0.2">
      <c r="A508" s="367" t="s">
        <v>1</v>
      </c>
      <c r="G508" s="1068" t="s">
        <v>957</v>
      </c>
      <c r="H508" s="1068"/>
      <c r="I508" s="1068"/>
      <c r="J508" s="1068"/>
      <c r="K508" s="1068"/>
      <c r="Q508" s="239"/>
      <c r="R508" s="239"/>
      <c r="S508" s="239"/>
    </row>
    <row r="509" spans="1:20" x14ac:dyDescent="0.2">
      <c r="A509" s="367" t="s">
        <v>0</v>
      </c>
      <c r="C509" s="229"/>
      <c r="G509" s="1068" t="s">
        <v>860</v>
      </c>
      <c r="H509" s="1068"/>
      <c r="I509" s="1068"/>
      <c r="J509" s="1068"/>
      <c r="K509" s="1068"/>
      <c r="Q509" s="239"/>
      <c r="R509" s="239"/>
      <c r="S509" s="239"/>
    </row>
    <row r="510" spans="1:20" x14ac:dyDescent="0.2">
      <c r="F510" s="229"/>
      <c r="I510" s="1068"/>
      <c r="J510" s="1068"/>
      <c r="K510" s="1068"/>
      <c r="L510" s="1068"/>
      <c r="M510" s="1068"/>
    </row>
    <row r="511" spans="1:20" x14ac:dyDescent="0.2">
      <c r="I511" s="1068"/>
      <c r="J511" s="1068"/>
      <c r="K511" s="1069"/>
      <c r="L511" s="1068"/>
      <c r="M511" s="1068"/>
    </row>
  </sheetData>
  <autoFilter ref="E1:E507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8:K508"/>
    <mergeCell ref="G509:K509"/>
    <mergeCell ref="I510:M510"/>
    <mergeCell ref="I511:M511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81" fitToHeight="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13" activePane="bottomLeft" state="frozen"/>
      <selection pane="bottomLeft" activeCell="C2" sqref="C2:E2"/>
    </sheetView>
  </sheetViews>
  <sheetFormatPr defaultColWidth="9.140625" defaultRowHeight="12.75" x14ac:dyDescent="0.2"/>
  <cols>
    <col min="1" max="1" width="78.5703125" style="6" customWidth="1"/>
    <col min="2" max="2" width="10.5703125" style="5" customWidth="1"/>
    <col min="3" max="3" width="11.5703125" style="3" customWidth="1"/>
    <col min="4" max="4" width="10.5703125" style="3" customWidth="1"/>
    <col min="5" max="5" width="9.28515625" style="3" customWidth="1"/>
    <col min="6" max="6" width="11.42578125" style="3" customWidth="1"/>
    <col min="7" max="7" width="13.140625" style="4" customWidth="1"/>
    <col min="8" max="8" width="10.140625" style="3" customWidth="1"/>
    <col min="9" max="9" width="10.42578125" style="3" customWidth="1"/>
    <col min="10" max="10" width="11" style="3" customWidth="1"/>
    <col min="11" max="11" width="4.42578125" style="3" hidden="1" customWidth="1"/>
    <col min="12" max="12" width="9.7109375" style="3" hidden="1" customWidth="1"/>
    <col min="13" max="13" width="11.42578125" style="3" hidden="1" customWidth="1"/>
    <col min="14" max="14" width="11" style="3" hidden="1" customWidth="1"/>
    <col min="15" max="15" width="0.140625" style="2" hidden="1" customWidth="1"/>
    <col min="16" max="16" width="10.42578125" style="1" customWidth="1"/>
    <col min="17" max="16384" width="9.140625" style="1"/>
  </cols>
  <sheetData>
    <row r="1" spans="1:20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20" x14ac:dyDescent="0.2">
      <c r="A2" s="96" t="s">
        <v>992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20" x14ac:dyDescent="0.2">
      <c r="A3" s="96"/>
      <c r="D3" s="257"/>
      <c r="G3" s="423"/>
      <c r="H3" s="1068" t="s">
        <v>855</v>
      </c>
      <c r="I3" s="1068"/>
      <c r="J3" s="1068"/>
      <c r="L3" s="423"/>
      <c r="M3" s="423"/>
      <c r="N3" s="423"/>
      <c r="Q3" s="286"/>
    </row>
    <row r="4" spans="1:20" x14ac:dyDescent="0.2">
      <c r="A4" s="96" t="s">
        <v>958</v>
      </c>
      <c r="B4" s="142"/>
      <c r="G4" s="423"/>
      <c r="H4" s="423"/>
      <c r="I4" s="423"/>
      <c r="J4" s="93"/>
      <c r="L4" s="423"/>
      <c r="M4" s="423"/>
      <c r="N4" s="423"/>
      <c r="Q4" s="286"/>
      <c r="S4" s="1" t="s">
        <v>958</v>
      </c>
    </row>
    <row r="5" spans="1:20" x14ac:dyDescent="0.2">
      <c r="A5" s="96"/>
      <c r="G5" s="423"/>
      <c r="H5" s="423"/>
      <c r="I5" s="423"/>
      <c r="J5" s="93"/>
      <c r="L5" s="423"/>
      <c r="M5" s="423"/>
      <c r="N5" s="423"/>
      <c r="Q5" s="286"/>
    </row>
    <row r="6" spans="1:20" x14ac:dyDescent="0.2">
      <c r="Q6" s="286"/>
      <c r="R6" s="1" t="s">
        <v>958</v>
      </c>
    </row>
    <row r="7" spans="1:20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0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0" s="8" customFormat="1" x14ac:dyDescent="0.2">
      <c r="A9" s="95" t="s">
        <v>999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0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0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</row>
    <row r="12" spans="1:20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424">
        <v>8</v>
      </c>
      <c r="S12" s="424">
        <v>9</v>
      </c>
      <c r="T12" s="424">
        <v>10</v>
      </c>
    </row>
    <row r="13" spans="1:20" s="8" customFormat="1" x14ac:dyDescent="0.2">
      <c r="A13" s="89" t="s">
        <v>843</v>
      </c>
      <c r="B13" s="88" t="s">
        <v>842</v>
      </c>
      <c r="C13" s="86">
        <f t="shared" ref="C13:T13" si="0">C14+C63+C67+C77+C102+C164</f>
        <v>13915</v>
      </c>
      <c r="D13" s="422">
        <f t="shared" si="0"/>
        <v>216</v>
      </c>
      <c r="E13" s="86">
        <f t="shared" si="0"/>
        <v>14131</v>
      </c>
      <c r="F13" s="372">
        <f t="shared" si="0"/>
        <v>14131</v>
      </c>
      <c r="G13" s="87">
        <f t="shared" si="0"/>
        <v>3931</v>
      </c>
      <c r="H13" s="86">
        <f t="shared" si="0"/>
        <v>3911</v>
      </c>
      <c r="I13" s="86">
        <f t="shared" si="0"/>
        <v>3535</v>
      </c>
      <c r="J13" s="86">
        <f t="shared" si="0"/>
        <v>2754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414">
        <f t="shared" si="0"/>
        <v>0</v>
      </c>
      <c r="P13" s="86">
        <f>Q13+R13+S13+T13</f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</row>
    <row r="14" spans="1:20" s="8" customFormat="1" x14ac:dyDescent="0.2">
      <c r="A14" s="69" t="s">
        <v>841</v>
      </c>
      <c r="B14" s="68" t="s">
        <v>840</v>
      </c>
      <c r="C14" s="67">
        <f t="shared" ref="C14:N14" si="1">C15+C20</f>
        <v>5225</v>
      </c>
      <c r="D14" s="420">
        <f t="shared" si="1"/>
        <v>0</v>
      </c>
      <c r="E14" s="67">
        <f t="shared" si="1"/>
        <v>5225</v>
      </c>
      <c r="F14" s="67">
        <f t="shared" si="1"/>
        <v>5225</v>
      </c>
      <c r="G14" s="82">
        <f t="shared" si="1"/>
        <v>1595</v>
      </c>
      <c r="H14" s="67">
        <f t="shared" si="1"/>
        <v>1375</v>
      </c>
      <c r="I14" s="67">
        <f t="shared" si="1"/>
        <v>1345</v>
      </c>
      <c r="J14" s="67">
        <f t="shared" si="1"/>
        <v>910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397"/>
    </row>
    <row r="15" spans="1:20" s="8" customFormat="1" x14ac:dyDescent="0.2">
      <c r="A15" s="69" t="s">
        <v>839</v>
      </c>
      <c r="B15" s="68" t="s">
        <v>838</v>
      </c>
      <c r="C15" s="67">
        <f t="shared" ref="C15:N16" si="3">C16</f>
        <v>0</v>
      </c>
      <c r="D15" s="67">
        <f t="shared" si="3"/>
        <v>0</v>
      </c>
      <c r="E15" s="67">
        <f t="shared" si="3"/>
        <v>0</v>
      </c>
      <c r="F15" s="67">
        <f t="shared" si="3"/>
        <v>0</v>
      </c>
      <c r="G15" s="82">
        <f t="shared" si="3"/>
        <v>0</v>
      </c>
      <c r="H15" s="67">
        <f t="shared" si="3"/>
        <v>0</v>
      </c>
      <c r="I15" s="67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397"/>
    </row>
    <row r="16" spans="1:20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397"/>
    </row>
    <row r="17" spans="1:20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0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0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0" s="8" customFormat="1" hidden="1" x14ac:dyDescent="0.2">
      <c r="A20" s="69" t="s">
        <v>829</v>
      </c>
      <c r="B20" s="68" t="s">
        <v>828</v>
      </c>
      <c r="C20" s="67">
        <f t="shared" ref="C20:N20" si="5">C21+C32</f>
        <v>5225</v>
      </c>
      <c r="D20" s="67">
        <f t="shared" si="5"/>
        <v>0</v>
      </c>
      <c r="E20" s="67">
        <f t="shared" si="5"/>
        <v>5225</v>
      </c>
      <c r="F20" s="67">
        <f t="shared" si="5"/>
        <v>5225</v>
      </c>
      <c r="G20" s="67">
        <f t="shared" si="5"/>
        <v>1595</v>
      </c>
      <c r="H20" s="67">
        <f t="shared" si="5"/>
        <v>1375</v>
      </c>
      <c r="I20" s="67">
        <f t="shared" si="5"/>
        <v>1345</v>
      </c>
      <c r="J20" s="67">
        <f t="shared" si="5"/>
        <v>910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0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397"/>
    </row>
    <row r="22" spans="1:20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397"/>
    </row>
    <row r="23" spans="1:20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06"/>
    </row>
    <row r="24" spans="1:20" ht="25.5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399"/>
    </row>
    <row r="25" spans="1:20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0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0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0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0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0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0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0" s="8" customFormat="1" x14ac:dyDescent="0.2">
      <c r="A32" s="69" t="s">
        <v>805</v>
      </c>
      <c r="B32" s="68" t="s">
        <v>804</v>
      </c>
      <c r="C32" s="67">
        <f t="shared" ref="C32:N32" si="12">C33+C48+C50+C52+C58</f>
        <v>5225</v>
      </c>
      <c r="D32" s="426">
        <f t="shared" si="12"/>
        <v>0</v>
      </c>
      <c r="E32" s="67">
        <f t="shared" si="12"/>
        <v>5225</v>
      </c>
      <c r="F32" s="67">
        <f t="shared" si="12"/>
        <v>5225</v>
      </c>
      <c r="G32" s="82">
        <f t="shared" si="12"/>
        <v>1595</v>
      </c>
      <c r="H32" s="67">
        <f t="shared" si="12"/>
        <v>1375</v>
      </c>
      <c r="I32" s="67">
        <f t="shared" si="12"/>
        <v>1345</v>
      </c>
      <c r="J32" s="67">
        <f t="shared" si="12"/>
        <v>910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:P33" si="13">Q32+R32+S32+T32</f>
        <v>0</v>
      </c>
      <c r="Q32" s="395"/>
      <c r="R32" s="395"/>
      <c r="S32" s="395"/>
      <c r="T32" s="39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4">C34+C35+C36+C37+C38+C39+C40+C41+C42+C43+C44+C45+C46+C47</f>
        <v>5225</v>
      </c>
      <c r="D33" s="227">
        <f t="shared" si="14"/>
        <v>0</v>
      </c>
      <c r="E33" s="226">
        <f t="shared" si="14"/>
        <v>5225</v>
      </c>
      <c r="F33" s="226">
        <f t="shared" si="14"/>
        <v>5225</v>
      </c>
      <c r="G33" s="276">
        <f t="shared" si="14"/>
        <v>1595</v>
      </c>
      <c r="H33" s="226">
        <f t="shared" si="14"/>
        <v>1375</v>
      </c>
      <c r="I33" s="226">
        <f t="shared" si="14"/>
        <v>1345</v>
      </c>
      <c r="J33" s="227">
        <f t="shared" si="14"/>
        <v>910</v>
      </c>
      <c r="K33" s="67">
        <f t="shared" si="14"/>
        <v>0</v>
      </c>
      <c r="L33" s="67">
        <f t="shared" si="14"/>
        <v>6040</v>
      </c>
      <c r="M33" s="67">
        <f t="shared" si="14"/>
        <v>6005</v>
      </c>
      <c r="N33" s="67">
        <f t="shared" si="14"/>
        <v>5970</v>
      </c>
      <c r="O33" s="66"/>
      <c r="P33" s="86">
        <f t="shared" si="13"/>
        <v>0</v>
      </c>
      <c r="Q33" s="35"/>
      <c r="R33" s="401"/>
      <c r="S33" s="401"/>
      <c r="T33" s="397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7" t="s">
        <v>798</v>
      </c>
      <c r="C35" s="110">
        <v>97</v>
      </c>
      <c r="D35" s="235"/>
      <c r="E35" s="110">
        <f t="shared" si="15"/>
        <v>97</v>
      </c>
      <c r="F35" s="226">
        <f t="shared" si="16"/>
        <v>97</v>
      </c>
      <c r="G35" s="252">
        <v>25</v>
      </c>
      <c r="H35" s="252">
        <v>25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233"/>
      <c r="U35" s="37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109" t="s">
        <v>782</v>
      </c>
      <c r="C43" s="110">
        <v>4088</v>
      </c>
      <c r="D43" s="235"/>
      <c r="E43" s="110">
        <f t="shared" si="15"/>
        <v>4088</v>
      </c>
      <c r="F43" s="226">
        <f t="shared" si="16"/>
        <v>4088</v>
      </c>
      <c r="G43" s="252">
        <v>1200</v>
      </c>
      <c r="H43" s="252">
        <v>1000</v>
      </c>
      <c r="I43" s="110">
        <v>1000</v>
      </c>
      <c r="J43" s="110">
        <v>888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233"/>
      <c r="U43" s="375"/>
    </row>
    <row r="44" spans="1:24" s="31" customFormat="1" ht="25.5" x14ac:dyDescent="0.2">
      <c r="A44" s="108" t="s">
        <v>781</v>
      </c>
      <c r="B44" s="251" t="s">
        <v>780</v>
      </c>
      <c r="C44" s="110">
        <v>1040</v>
      </c>
      <c r="D44" s="235"/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0</v>
      </c>
      <c r="Q44" s="277"/>
      <c r="R44" s="277"/>
      <c r="S44" s="277"/>
      <c r="T44" s="233"/>
      <c r="U44" s="37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233"/>
      <c r="U47" s="37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0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0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0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0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0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0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0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0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0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0" s="8" customFormat="1" ht="1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397"/>
    </row>
    <row r="59" spans="1:20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0" s="31" customFormat="1" ht="15.75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233"/>
    </row>
    <row r="61" spans="1:20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233"/>
    </row>
    <row r="62" spans="1:20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0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0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0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0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0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0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0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0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0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0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0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0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399"/>
    </row>
    <row r="75" spans="1:20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0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0" s="39" customFormat="1" x14ac:dyDescent="0.2">
      <c r="A77" s="246" t="s">
        <v>715</v>
      </c>
      <c r="B77" s="247" t="s">
        <v>714</v>
      </c>
      <c r="C77" s="226">
        <f t="shared" ref="C77:N77" si="30">C78</f>
        <v>8690</v>
      </c>
      <c r="D77" s="226">
        <f t="shared" si="30"/>
        <v>216</v>
      </c>
      <c r="E77" s="226">
        <f t="shared" si="30"/>
        <v>8906</v>
      </c>
      <c r="F77" s="227">
        <f t="shared" si="30"/>
        <v>8906</v>
      </c>
      <c r="G77" s="253">
        <f t="shared" si="30"/>
        <v>2336</v>
      </c>
      <c r="H77" s="253">
        <f t="shared" si="30"/>
        <v>2536</v>
      </c>
      <c r="I77" s="253">
        <f t="shared" si="30"/>
        <v>2190</v>
      </c>
      <c r="J77" s="253">
        <f t="shared" si="30"/>
        <v>1844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396"/>
    </row>
    <row r="78" spans="1:20" s="39" customFormat="1" x14ac:dyDescent="0.2">
      <c r="A78" s="246" t="s">
        <v>713</v>
      </c>
      <c r="B78" s="247" t="s">
        <v>712</v>
      </c>
      <c r="C78" s="226">
        <f t="shared" ref="C78:N78" si="32">C79+C85</f>
        <v>8690</v>
      </c>
      <c r="D78" s="226">
        <f t="shared" si="32"/>
        <v>216</v>
      </c>
      <c r="E78" s="226">
        <f t="shared" si="32"/>
        <v>8906</v>
      </c>
      <c r="F78" s="227">
        <f t="shared" si="32"/>
        <v>8906</v>
      </c>
      <c r="G78" s="253">
        <f t="shared" si="32"/>
        <v>2336</v>
      </c>
      <c r="H78" s="253">
        <f t="shared" si="32"/>
        <v>2536</v>
      </c>
      <c r="I78" s="253">
        <f t="shared" si="32"/>
        <v>2190</v>
      </c>
      <c r="J78" s="253">
        <f t="shared" si="32"/>
        <v>1844</v>
      </c>
      <c r="K78" s="77">
        <f t="shared" si="32"/>
        <v>0</v>
      </c>
      <c r="L78" s="226">
        <f t="shared" si="32"/>
        <v>8000</v>
      </c>
      <c r="M78" s="226">
        <f t="shared" si="32"/>
        <v>8050</v>
      </c>
      <c r="N78" s="226">
        <f t="shared" si="32"/>
        <v>8100</v>
      </c>
      <c r="O78" s="76"/>
      <c r="P78" s="86">
        <f t="shared" si="31"/>
        <v>0</v>
      </c>
      <c r="Q78" s="410"/>
      <c r="R78" s="410"/>
      <c r="S78" s="410"/>
      <c r="T78" s="411"/>
    </row>
    <row r="79" spans="1:20" s="8" customFormat="1" x14ac:dyDescent="0.2">
      <c r="A79" s="246" t="s">
        <v>711</v>
      </c>
      <c r="B79" s="247" t="s">
        <v>710</v>
      </c>
      <c r="C79" s="226">
        <f t="shared" ref="C79:N79" si="33">C80+C81+C82+C83+C84</f>
        <v>0</v>
      </c>
      <c r="D79" s="226">
        <f t="shared" si="33"/>
        <v>0</v>
      </c>
      <c r="E79" s="226">
        <f t="shared" si="33"/>
        <v>0</v>
      </c>
      <c r="F79" s="227">
        <f t="shared" si="33"/>
        <v>0</v>
      </c>
      <c r="G79" s="253">
        <f t="shared" si="33"/>
        <v>0</v>
      </c>
      <c r="H79" s="253">
        <f t="shared" si="33"/>
        <v>0</v>
      </c>
      <c r="I79" s="253">
        <f t="shared" si="33"/>
        <v>0</v>
      </c>
      <c r="J79" s="253">
        <f t="shared" si="33"/>
        <v>0</v>
      </c>
      <c r="K79" s="67">
        <f t="shared" si="33"/>
        <v>0</v>
      </c>
      <c r="L79" s="226">
        <f t="shared" si="33"/>
        <v>0</v>
      </c>
      <c r="M79" s="226">
        <f t="shared" si="33"/>
        <v>0</v>
      </c>
      <c r="N79" s="226">
        <f t="shared" si="33"/>
        <v>0</v>
      </c>
      <c r="O79" s="66"/>
      <c r="P79" s="86">
        <f t="shared" si="31"/>
        <v>0</v>
      </c>
      <c r="Q79" s="395"/>
      <c r="R79" s="395"/>
      <c r="S79" s="395"/>
      <c r="T79" s="397"/>
    </row>
    <row r="80" spans="1:20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86">
        <f>Q83+R83+S83+T83</f>
        <v>0</v>
      </c>
      <c r="Q83" s="398"/>
      <c r="R83" s="398"/>
      <c r="S83" s="398"/>
      <c r="T83" s="39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34">C86+C87+C88+C89+C90+C94+C98+C99+C100+C101</f>
        <v>8690</v>
      </c>
      <c r="D85" s="226">
        <f t="shared" si="34"/>
        <v>216</v>
      </c>
      <c r="E85" s="226">
        <f t="shared" si="34"/>
        <v>8906</v>
      </c>
      <c r="F85" s="226">
        <f t="shared" si="34"/>
        <v>8906</v>
      </c>
      <c r="G85" s="253">
        <f t="shared" si="34"/>
        <v>2336</v>
      </c>
      <c r="H85" s="253">
        <f t="shared" si="34"/>
        <v>2536</v>
      </c>
      <c r="I85" s="253">
        <f t="shared" si="34"/>
        <v>2190</v>
      </c>
      <c r="J85" s="253">
        <f t="shared" si="34"/>
        <v>1844</v>
      </c>
      <c r="K85" s="77">
        <f t="shared" si="34"/>
        <v>0</v>
      </c>
      <c r="L85" s="226">
        <f t="shared" si="34"/>
        <v>8000</v>
      </c>
      <c r="M85" s="226">
        <f t="shared" si="34"/>
        <v>8050</v>
      </c>
      <c r="N85" s="226">
        <f t="shared" si="34"/>
        <v>8100</v>
      </c>
      <c r="O85" s="76"/>
      <c r="P85" s="86">
        <f>Q85+R85+S85+T85</f>
        <v>0</v>
      </c>
      <c r="Q85" s="395"/>
      <c r="R85" s="395"/>
      <c r="S85" s="395"/>
      <c r="T85" s="396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18" customHeight="1" x14ac:dyDescent="0.2">
      <c r="A87" s="380" t="s">
        <v>695</v>
      </c>
      <c r="B87" s="381" t="s">
        <v>694</v>
      </c>
      <c r="C87" s="392">
        <v>700</v>
      </c>
      <c r="D87" s="391">
        <v>216</v>
      </c>
      <c r="E87" s="390">
        <f>C87+D87</f>
        <v>916</v>
      </c>
      <c r="F87" s="382">
        <f>G87+H87+I87+J87</f>
        <v>916</v>
      </c>
      <c r="G87" s="382">
        <v>336</v>
      </c>
      <c r="H87" s="382">
        <v>336</v>
      </c>
      <c r="I87" s="382">
        <v>190</v>
      </c>
      <c r="J87" s="382">
        <v>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86">
        <f t="shared" ref="P87:P88" si="35">Q87+R87+S87+T87</f>
        <v>216</v>
      </c>
      <c r="Q87" s="427">
        <v>54</v>
      </c>
      <c r="R87" s="427">
        <v>54</v>
      </c>
      <c r="S87" s="427">
        <v>54</v>
      </c>
      <c r="T87" s="428">
        <v>54</v>
      </c>
      <c r="U87" s="31">
        <v>240</v>
      </c>
      <c r="V87" s="31" t="s">
        <v>958</v>
      </c>
    </row>
    <row r="88" spans="1:22" s="31" customFormat="1" ht="15.75" customHeight="1" x14ac:dyDescent="0.2">
      <c r="A88" s="248" t="s">
        <v>693</v>
      </c>
      <c r="B88" s="249" t="s">
        <v>692</v>
      </c>
      <c r="C88" s="110">
        <v>0</v>
      </c>
      <c r="D88" s="235"/>
      <c r="E88" s="110">
        <f>C88+D88</f>
        <v>0</v>
      </c>
      <c r="F88" s="227">
        <f>G88+H88+I88+J88</f>
        <v>0</v>
      </c>
      <c r="G88" s="252">
        <v>0</v>
      </c>
      <c r="H88" s="252">
        <v>0</v>
      </c>
      <c r="I88" s="252">
        <v>0</v>
      </c>
      <c r="J88" s="252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86">
        <f t="shared" si="35"/>
        <v>0</v>
      </c>
      <c r="Q88" s="35"/>
      <c r="R88" s="401"/>
      <c r="S88" s="401"/>
      <c r="T88" s="398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36">C91+C92+C93</f>
        <v>0</v>
      </c>
      <c r="D90" s="73">
        <f t="shared" si="36"/>
        <v>0</v>
      </c>
      <c r="E90" s="73">
        <f t="shared" si="36"/>
        <v>0</v>
      </c>
      <c r="F90" s="73">
        <f t="shared" si="36"/>
        <v>0</v>
      </c>
      <c r="G90" s="73">
        <f t="shared" si="36"/>
        <v>0</v>
      </c>
      <c r="H90" s="73">
        <f t="shared" si="36"/>
        <v>0</v>
      </c>
      <c r="I90" s="73">
        <f t="shared" si="36"/>
        <v>0</v>
      </c>
      <c r="J90" s="73">
        <f t="shared" si="36"/>
        <v>0</v>
      </c>
      <c r="K90" s="63">
        <f t="shared" si="36"/>
        <v>0</v>
      </c>
      <c r="L90" s="63">
        <f t="shared" si="36"/>
        <v>0</v>
      </c>
      <c r="M90" s="63">
        <f t="shared" si="36"/>
        <v>0</v>
      </c>
      <c r="N90" s="63">
        <f t="shared" si="36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7">C95+C96+C97</f>
        <v>0</v>
      </c>
      <c r="D94" s="63">
        <f t="shared" si="37"/>
        <v>0</v>
      </c>
      <c r="E94" s="63">
        <f t="shared" si="37"/>
        <v>0</v>
      </c>
      <c r="F94" s="63">
        <f t="shared" si="37"/>
        <v>0</v>
      </c>
      <c r="G94" s="63">
        <f t="shared" si="37"/>
        <v>0</v>
      </c>
      <c r="H94" s="63">
        <f t="shared" si="37"/>
        <v>0</v>
      </c>
      <c r="I94" s="63">
        <f t="shared" si="37"/>
        <v>0</v>
      </c>
      <c r="J94" s="63">
        <f t="shared" si="37"/>
        <v>0</v>
      </c>
      <c r="K94" s="63">
        <f t="shared" si="37"/>
        <v>0</v>
      </c>
      <c r="L94" s="63">
        <f t="shared" si="37"/>
        <v>0</v>
      </c>
      <c r="M94" s="63">
        <f t="shared" si="37"/>
        <v>0</v>
      </c>
      <c r="N94" s="63">
        <f t="shared" si="37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8">C95+D95</f>
        <v>0</v>
      </c>
      <c r="F95" s="59">
        <f t="shared" ref="F95:F101" si="39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8"/>
        <v>0</v>
      </c>
      <c r="F96" s="59">
        <f t="shared" si="39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8"/>
        <v>0</v>
      </c>
      <c r="F97" s="59">
        <f t="shared" si="39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8"/>
        <v>0</v>
      </c>
      <c r="F98" s="59">
        <f t="shared" si="39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8"/>
        <v>0</v>
      </c>
      <c r="F99" s="59">
        <f t="shared" si="39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7990</v>
      </c>
      <c r="D100" s="235"/>
      <c r="E100" s="110">
        <f t="shared" si="38"/>
        <v>7990</v>
      </c>
      <c r="F100" s="110">
        <f t="shared" si="39"/>
        <v>7990</v>
      </c>
      <c r="G100" s="111">
        <v>2000</v>
      </c>
      <c r="H100" s="111">
        <v>2200</v>
      </c>
      <c r="I100" s="111">
        <v>2000</v>
      </c>
      <c r="J100" s="111">
        <v>1790</v>
      </c>
      <c r="K100" s="70">
        <v>0</v>
      </c>
      <c r="L100" s="110">
        <v>8000</v>
      </c>
      <c r="M100" s="110">
        <v>8050</v>
      </c>
      <c r="N100" s="110">
        <v>8100</v>
      </c>
      <c r="O100" s="7">
        <v>1</v>
      </c>
      <c r="P100" s="86">
        <f t="shared" ref="P100:P101" si="40">Q100+R100+S100+T100</f>
        <v>0</v>
      </c>
      <c r="Q100" s="402"/>
      <c r="R100" s="403"/>
      <c r="S100" s="398"/>
      <c r="T100" s="398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8"/>
        <v>0</v>
      </c>
      <c r="F101" s="110">
        <f t="shared" si="39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86">
        <f t="shared" si="40"/>
        <v>0</v>
      </c>
      <c r="Q101" s="404"/>
      <c r="R101" s="398"/>
      <c r="S101" s="398"/>
      <c r="T101" s="398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41">C103+C106+C109+C112+C117+C120+C125+C130+C135+C140+C145+C150+C154+C159</f>
        <v>0</v>
      </c>
      <c r="D102" s="67">
        <f t="shared" si="41"/>
        <v>0</v>
      </c>
      <c r="E102" s="67">
        <f t="shared" si="41"/>
        <v>0</v>
      </c>
      <c r="F102" s="67">
        <f t="shared" si="41"/>
        <v>0</v>
      </c>
      <c r="G102" s="67">
        <f t="shared" si="41"/>
        <v>0</v>
      </c>
      <c r="H102" s="67">
        <f t="shared" si="41"/>
        <v>0</v>
      </c>
      <c r="I102" s="67">
        <f t="shared" si="41"/>
        <v>0</v>
      </c>
      <c r="J102" s="67">
        <f t="shared" si="41"/>
        <v>0</v>
      </c>
      <c r="K102" s="67">
        <f t="shared" si="41"/>
        <v>0</v>
      </c>
      <c r="L102" s="67">
        <f t="shared" si="41"/>
        <v>0</v>
      </c>
      <c r="M102" s="67">
        <f t="shared" si="41"/>
        <v>0</v>
      </c>
      <c r="N102" s="67">
        <f t="shared" si="41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42">C104+C105</f>
        <v>0</v>
      </c>
      <c r="D103" s="63">
        <f t="shared" si="42"/>
        <v>0</v>
      </c>
      <c r="E103" s="63">
        <f t="shared" si="42"/>
        <v>0</v>
      </c>
      <c r="F103" s="63">
        <f t="shared" si="42"/>
        <v>0</v>
      </c>
      <c r="G103" s="63">
        <f t="shared" si="42"/>
        <v>0</v>
      </c>
      <c r="H103" s="63">
        <f t="shared" si="42"/>
        <v>0</v>
      </c>
      <c r="I103" s="63">
        <f t="shared" si="42"/>
        <v>0</v>
      </c>
      <c r="J103" s="63">
        <f t="shared" si="42"/>
        <v>0</v>
      </c>
      <c r="K103" s="63">
        <f t="shared" si="42"/>
        <v>0</v>
      </c>
      <c r="L103" s="63">
        <f t="shared" si="42"/>
        <v>0</v>
      </c>
      <c r="M103" s="63">
        <f t="shared" si="42"/>
        <v>0</v>
      </c>
      <c r="N103" s="63">
        <f t="shared" si="42"/>
        <v>0</v>
      </c>
      <c r="O103" s="62"/>
    </row>
    <row r="104" spans="1:22" ht="25.5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t="25.5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43">C107+C108</f>
        <v>0</v>
      </c>
      <c r="D106" s="63">
        <f t="shared" si="43"/>
        <v>0</v>
      </c>
      <c r="E106" s="63">
        <f t="shared" si="43"/>
        <v>0</v>
      </c>
      <c r="F106" s="63">
        <f t="shared" si="43"/>
        <v>0</v>
      </c>
      <c r="G106" s="63">
        <f t="shared" si="43"/>
        <v>0</v>
      </c>
      <c r="H106" s="63">
        <f t="shared" si="43"/>
        <v>0</v>
      </c>
      <c r="I106" s="63">
        <f t="shared" si="43"/>
        <v>0</v>
      </c>
      <c r="J106" s="63">
        <f t="shared" si="43"/>
        <v>0</v>
      </c>
      <c r="K106" s="63">
        <f t="shared" si="43"/>
        <v>0</v>
      </c>
      <c r="L106" s="63">
        <f t="shared" si="43"/>
        <v>0</v>
      </c>
      <c r="M106" s="63">
        <f t="shared" si="43"/>
        <v>0</v>
      </c>
      <c r="N106" s="63">
        <f t="shared" si="43"/>
        <v>0</v>
      </c>
      <c r="O106" s="62"/>
    </row>
    <row r="107" spans="1:22" ht="25.5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t="25.5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44">C110+C111</f>
        <v>0</v>
      </c>
      <c r="D109" s="63">
        <f t="shared" si="44"/>
        <v>0</v>
      </c>
      <c r="E109" s="63">
        <f t="shared" si="44"/>
        <v>0</v>
      </c>
      <c r="F109" s="63">
        <f t="shared" si="44"/>
        <v>0</v>
      </c>
      <c r="G109" s="63">
        <f t="shared" si="44"/>
        <v>0</v>
      </c>
      <c r="H109" s="63">
        <f t="shared" si="44"/>
        <v>0</v>
      </c>
      <c r="I109" s="63">
        <f t="shared" si="44"/>
        <v>0</v>
      </c>
      <c r="J109" s="63">
        <f t="shared" si="44"/>
        <v>0</v>
      </c>
      <c r="K109" s="63">
        <f t="shared" si="44"/>
        <v>0</v>
      </c>
      <c r="L109" s="63">
        <f t="shared" si="44"/>
        <v>0</v>
      </c>
      <c r="M109" s="63">
        <f t="shared" si="44"/>
        <v>0</v>
      </c>
      <c r="N109" s="63">
        <f t="shared" si="44"/>
        <v>0</v>
      </c>
      <c r="O109" s="62"/>
    </row>
    <row r="110" spans="1:22" ht="25.5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t="25.5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45">C113+C114+C115+C116</f>
        <v>0</v>
      </c>
      <c r="D112" s="63">
        <f t="shared" si="45"/>
        <v>0</v>
      </c>
      <c r="E112" s="63">
        <f t="shared" si="45"/>
        <v>0</v>
      </c>
      <c r="F112" s="63">
        <f t="shared" si="45"/>
        <v>0</v>
      </c>
      <c r="G112" s="63">
        <f t="shared" si="45"/>
        <v>0</v>
      </c>
      <c r="H112" s="63">
        <f t="shared" si="45"/>
        <v>0</v>
      </c>
      <c r="I112" s="63">
        <f t="shared" si="45"/>
        <v>0</v>
      </c>
      <c r="J112" s="63">
        <f t="shared" si="45"/>
        <v>0</v>
      </c>
      <c r="K112" s="63">
        <f t="shared" si="45"/>
        <v>0</v>
      </c>
      <c r="L112" s="63">
        <f t="shared" si="45"/>
        <v>0</v>
      </c>
      <c r="M112" s="63">
        <f t="shared" si="45"/>
        <v>0</v>
      </c>
      <c r="N112" s="63">
        <f t="shared" si="45"/>
        <v>0</v>
      </c>
      <c r="O112" s="62"/>
    </row>
    <row r="113" spans="1:15" ht="25.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t="25.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t="25.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46">C118+C119</f>
        <v>0</v>
      </c>
      <c r="D117" s="63">
        <f t="shared" si="46"/>
        <v>0</v>
      </c>
      <c r="E117" s="63">
        <f t="shared" si="46"/>
        <v>0</v>
      </c>
      <c r="F117" s="63">
        <f t="shared" si="46"/>
        <v>0</v>
      </c>
      <c r="G117" s="63">
        <f t="shared" si="46"/>
        <v>0</v>
      </c>
      <c r="H117" s="63">
        <f t="shared" si="46"/>
        <v>0</v>
      </c>
      <c r="I117" s="63">
        <f t="shared" si="46"/>
        <v>0</v>
      </c>
      <c r="J117" s="63">
        <f t="shared" si="46"/>
        <v>0</v>
      </c>
      <c r="K117" s="63">
        <f t="shared" si="46"/>
        <v>0</v>
      </c>
      <c r="L117" s="63">
        <f t="shared" si="46"/>
        <v>0</v>
      </c>
      <c r="M117" s="63">
        <f t="shared" si="46"/>
        <v>0</v>
      </c>
      <c r="N117" s="63">
        <f t="shared" si="46"/>
        <v>0</v>
      </c>
      <c r="O117" s="62"/>
    </row>
    <row r="118" spans="1:15" ht="25.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47">C121+C122+C123+C124</f>
        <v>0</v>
      </c>
      <c r="D120" s="63">
        <f t="shared" si="47"/>
        <v>0</v>
      </c>
      <c r="E120" s="63">
        <f t="shared" si="47"/>
        <v>0</v>
      </c>
      <c r="F120" s="63">
        <f t="shared" si="47"/>
        <v>0</v>
      </c>
      <c r="G120" s="63">
        <f t="shared" si="47"/>
        <v>0</v>
      </c>
      <c r="H120" s="63">
        <f t="shared" si="47"/>
        <v>0</v>
      </c>
      <c r="I120" s="63">
        <f t="shared" si="47"/>
        <v>0</v>
      </c>
      <c r="J120" s="63">
        <f t="shared" si="47"/>
        <v>0</v>
      </c>
      <c r="K120" s="63">
        <f t="shared" si="47"/>
        <v>0</v>
      </c>
      <c r="L120" s="63">
        <f t="shared" si="47"/>
        <v>0</v>
      </c>
      <c r="M120" s="63">
        <f t="shared" si="47"/>
        <v>0</v>
      </c>
      <c r="N120" s="63">
        <f t="shared" si="47"/>
        <v>0</v>
      </c>
      <c r="O120" s="62"/>
    </row>
    <row r="121" spans="1:15" ht="25.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t="25.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t="25.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8">C126+C127+C128+C129</f>
        <v>0</v>
      </c>
      <c r="D125" s="63">
        <f t="shared" si="48"/>
        <v>0</v>
      </c>
      <c r="E125" s="63">
        <f t="shared" si="48"/>
        <v>0</v>
      </c>
      <c r="F125" s="63">
        <f t="shared" si="48"/>
        <v>0</v>
      </c>
      <c r="G125" s="63">
        <f t="shared" si="48"/>
        <v>0</v>
      </c>
      <c r="H125" s="63">
        <f t="shared" si="48"/>
        <v>0</v>
      </c>
      <c r="I125" s="63">
        <f t="shared" si="48"/>
        <v>0</v>
      </c>
      <c r="J125" s="63">
        <f t="shared" si="48"/>
        <v>0</v>
      </c>
      <c r="K125" s="63">
        <f t="shared" si="48"/>
        <v>0</v>
      </c>
      <c r="L125" s="63">
        <f t="shared" si="48"/>
        <v>0</v>
      </c>
      <c r="M125" s="63">
        <f t="shared" si="48"/>
        <v>0</v>
      </c>
      <c r="N125" s="63">
        <f t="shared" si="48"/>
        <v>0</v>
      </c>
      <c r="O125" s="62"/>
    </row>
    <row r="126" spans="1:15" ht="25.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t="25.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25.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9">C131+C132+C133+C134</f>
        <v>0</v>
      </c>
      <c r="D130" s="63">
        <f t="shared" si="49"/>
        <v>0</v>
      </c>
      <c r="E130" s="63">
        <f t="shared" si="49"/>
        <v>0</v>
      </c>
      <c r="F130" s="63">
        <f t="shared" si="49"/>
        <v>0</v>
      </c>
      <c r="G130" s="63">
        <f t="shared" si="49"/>
        <v>0</v>
      </c>
      <c r="H130" s="63">
        <f t="shared" si="49"/>
        <v>0</v>
      </c>
      <c r="I130" s="63">
        <f t="shared" si="49"/>
        <v>0</v>
      </c>
      <c r="J130" s="63">
        <f t="shared" si="49"/>
        <v>0</v>
      </c>
      <c r="K130" s="63">
        <f t="shared" si="49"/>
        <v>0</v>
      </c>
      <c r="L130" s="63">
        <f t="shared" si="49"/>
        <v>0</v>
      </c>
      <c r="M130" s="63">
        <f t="shared" si="49"/>
        <v>0</v>
      </c>
      <c r="N130" s="63">
        <f t="shared" si="49"/>
        <v>0</v>
      </c>
      <c r="O130" s="62"/>
    </row>
    <row r="131" spans="1:15" ht="25.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25.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25.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50">C136+C137+C138+C139</f>
        <v>0</v>
      </c>
      <c r="D135" s="63">
        <f t="shared" si="50"/>
        <v>0</v>
      </c>
      <c r="E135" s="63">
        <f t="shared" si="50"/>
        <v>0</v>
      </c>
      <c r="F135" s="63">
        <f t="shared" si="50"/>
        <v>0</v>
      </c>
      <c r="G135" s="63">
        <f t="shared" si="50"/>
        <v>0</v>
      </c>
      <c r="H135" s="63">
        <f t="shared" si="50"/>
        <v>0</v>
      </c>
      <c r="I135" s="63">
        <f t="shared" si="50"/>
        <v>0</v>
      </c>
      <c r="J135" s="63">
        <f t="shared" si="50"/>
        <v>0</v>
      </c>
      <c r="K135" s="63">
        <f t="shared" si="50"/>
        <v>0</v>
      </c>
      <c r="L135" s="63">
        <f t="shared" si="50"/>
        <v>0</v>
      </c>
      <c r="M135" s="63">
        <f t="shared" si="50"/>
        <v>0</v>
      </c>
      <c r="N135" s="63">
        <f t="shared" si="50"/>
        <v>0</v>
      </c>
      <c r="O135" s="62"/>
    </row>
    <row r="136" spans="1:15" ht="25.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25.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25.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51">C141+C142+C143+C144</f>
        <v>0</v>
      </c>
      <c r="D140" s="63">
        <f t="shared" si="51"/>
        <v>0</v>
      </c>
      <c r="E140" s="63">
        <f t="shared" si="51"/>
        <v>0</v>
      </c>
      <c r="F140" s="63">
        <f t="shared" si="51"/>
        <v>0</v>
      </c>
      <c r="G140" s="63">
        <f t="shared" si="51"/>
        <v>0</v>
      </c>
      <c r="H140" s="63">
        <f t="shared" si="51"/>
        <v>0</v>
      </c>
      <c r="I140" s="63">
        <f t="shared" si="51"/>
        <v>0</v>
      </c>
      <c r="J140" s="63">
        <f t="shared" si="51"/>
        <v>0</v>
      </c>
      <c r="K140" s="63">
        <f t="shared" si="51"/>
        <v>0</v>
      </c>
      <c r="L140" s="63">
        <f t="shared" si="51"/>
        <v>0</v>
      </c>
      <c r="M140" s="63">
        <f t="shared" si="51"/>
        <v>0</v>
      </c>
      <c r="N140" s="63">
        <f t="shared" si="51"/>
        <v>0</v>
      </c>
      <c r="O140" s="62"/>
    </row>
    <row r="141" spans="1:15" ht="25.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25.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25.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52">C146+C147+C148+C149</f>
        <v>0</v>
      </c>
      <c r="D145" s="63">
        <f t="shared" si="52"/>
        <v>0</v>
      </c>
      <c r="E145" s="63">
        <f t="shared" si="52"/>
        <v>0</v>
      </c>
      <c r="F145" s="63">
        <f t="shared" si="52"/>
        <v>0</v>
      </c>
      <c r="G145" s="63">
        <f t="shared" si="52"/>
        <v>0</v>
      </c>
      <c r="H145" s="63">
        <f t="shared" si="52"/>
        <v>0</v>
      </c>
      <c r="I145" s="63">
        <f t="shared" si="52"/>
        <v>0</v>
      </c>
      <c r="J145" s="63">
        <f t="shared" si="52"/>
        <v>0</v>
      </c>
      <c r="K145" s="63">
        <f t="shared" si="52"/>
        <v>0</v>
      </c>
      <c r="L145" s="63">
        <f t="shared" si="52"/>
        <v>0</v>
      </c>
      <c r="M145" s="63">
        <f t="shared" si="52"/>
        <v>0</v>
      </c>
      <c r="N145" s="63">
        <f t="shared" si="52"/>
        <v>0</v>
      </c>
      <c r="O145" s="62"/>
    </row>
    <row r="146" spans="1:15" ht="25.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25.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25.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53">C151+C152+C153</f>
        <v>0</v>
      </c>
      <c r="D150" s="63">
        <f t="shared" si="53"/>
        <v>0</v>
      </c>
      <c r="E150" s="63">
        <f t="shared" si="53"/>
        <v>0</v>
      </c>
      <c r="F150" s="63">
        <f t="shared" si="53"/>
        <v>0</v>
      </c>
      <c r="G150" s="63">
        <f t="shared" si="53"/>
        <v>0</v>
      </c>
      <c r="H150" s="63">
        <f t="shared" si="53"/>
        <v>0</v>
      </c>
      <c r="I150" s="63">
        <f t="shared" si="53"/>
        <v>0</v>
      </c>
      <c r="J150" s="63">
        <f t="shared" si="53"/>
        <v>0</v>
      </c>
      <c r="K150" s="63">
        <f t="shared" si="53"/>
        <v>0</v>
      </c>
      <c r="L150" s="63">
        <f t="shared" si="53"/>
        <v>0</v>
      </c>
      <c r="M150" s="63">
        <f t="shared" si="53"/>
        <v>0</v>
      </c>
      <c r="N150" s="63">
        <f t="shared" si="53"/>
        <v>0</v>
      </c>
      <c r="O150" s="62"/>
    </row>
    <row r="151" spans="1:15" ht="25.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25.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54">C155+C156+C157+C158</f>
        <v>0</v>
      </c>
      <c r="D154" s="63">
        <f t="shared" si="54"/>
        <v>0</v>
      </c>
      <c r="E154" s="63">
        <f t="shared" si="54"/>
        <v>0</v>
      </c>
      <c r="F154" s="63">
        <f t="shared" si="54"/>
        <v>0</v>
      </c>
      <c r="G154" s="63">
        <f t="shared" si="54"/>
        <v>0</v>
      </c>
      <c r="H154" s="63">
        <f t="shared" si="54"/>
        <v>0</v>
      </c>
      <c r="I154" s="63">
        <f t="shared" si="54"/>
        <v>0</v>
      </c>
      <c r="J154" s="63">
        <f t="shared" si="54"/>
        <v>0</v>
      </c>
      <c r="K154" s="63">
        <f t="shared" si="54"/>
        <v>0</v>
      </c>
      <c r="L154" s="63">
        <f t="shared" si="54"/>
        <v>0</v>
      </c>
      <c r="M154" s="63">
        <f t="shared" si="54"/>
        <v>0</v>
      </c>
      <c r="N154" s="63">
        <f t="shared" si="54"/>
        <v>0</v>
      </c>
      <c r="O154" s="62"/>
    </row>
    <row r="155" spans="1:15" ht="25.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25.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25.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55">C160+C161+C162+C163</f>
        <v>0</v>
      </c>
      <c r="D159" s="63">
        <f t="shared" si="55"/>
        <v>0</v>
      </c>
      <c r="E159" s="63">
        <f t="shared" si="55"/>
        <v>0</v>
      </c>
      <c r="F159" s="63">
        <f t="shared" si="55"/>
        <v>0</v>
      </c>
      <c r="G159" s="63">
        <f t="shared" si="55"/>
        <v>0</v>
      </c>
      <c r="H159" s="63">
        <f t="shared" si="55"/>
        <v>0</v>
      </c>
      <c r="I159" s="63">
        <f t="shared" si="55"/>
        <v>0</v>
      </c>
      <c r="J159" s="63">
        <f t="shared" si="55"/>
        <v>0</v>
      </c>
      <c r="K159" s="63">
        <f t="shared" si="55"/>
        <v>0</v>
      </c>
      <c r="L159" s="63">
        <f t="shared" si="55"/>
        <v>0</v>
      </c>
      <c r="M159" s="63">
        <f t="shared" si="55"/>
        <v>0</v>
      </c>
      <c r="N159" s="63">
        <f t="shared" si="55"/>
        <v>0</v>
      </c>
      <c r="O159" s="62"/>
    </row>
    <row r="160" spans="1:15" ht="25.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25.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25.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56">C165+C169+C173+C177+C181+C189+C193+C196</f>
        <v>0</v>
      </c>
      <c r="D164" s="67">
        <f t="shared" si="56"/>
        <v>0</v>
      </c>
      <c r="E164" s="67">
        <f t="shared" si="56"/>
        <v>0</v>
      </c>
      <c r="F164" s="67">
        <f t="shared" si="56"/>
        <v>0</v>
      </c>
      <c r="G164" s="67">
        <f t="shared" si="56"/>
        <v>0</v>
      </c>
      <c r="H164" s="67">
        <f t="shared" si="56"/>
        <v>0</v>
      </c>
      <c r="I164" s="67">
        <f t="shared" si="56"/>
        <v>0</v>
      </c>
      <c r="J164" s="67">
        <f t="shared" si="56"/>
        <v>0</v>
      </c>
      <c r="K164" s="67">
        <f t="shared" si="56"/>
        <v>0</v>
      </c>
      <c r="L164" s="67">
        <f t="shared" si="56"/>
        <v>0</v>
      </c>
      <c r="M164" s="67">
        <f t="shared" si="56"/>
        <v>0</v>
      </c>
      <c r="N164" s="67">
        <f t="shared" si="56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57">C166+C167+C168</f>
        <v>0</v>
      </c>
      <c r="D165" s="63">
        <f t="shared" si="57"/>
        <v>0</v>
      </c>
      <c r="E165" s="63">
        <f t="shared" si="57"/>
        <v>0</v>
      </c>
      <c r="F165" s="63">
        <f t="shared" si="57"/>
        <v>0</v>
      </c>
      <c r="G165" s="63">
        <f t="shared" si="57"/>
        <v>0</v>
      </c>
      <c r="H165" s="63">
        <f t="shared" si="57"/>
        <v>0</v>
      </c>
      <c r="I165" s="63">
        <f t="shared" si="57"/>
        <v>0</v>
      </c>
      <c r="J165" s="63">
        <f t="shared" si="57"/>
        <v>0</v>
      </c>
      <c r="K165" s="63">
        <f t="shared" si="57"/>
        <v>0</v>
      </c>
      <c r="L165" s="63">
        <f t="shared" si="57"/>
        <v>0</v>
      </c>
      <c r="M165" s="63">
        <f t="shared" si="57"/>
        <v>0</v>
      </c>
      <c r="N165" s="63">
        <f t="shared" si="57"/>
        <v>0</v>
      </c>
      <c r="O165" s="62"/>
    </row>
    <row r="166" spans="1:15" ht="25.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t="25.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25.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8">C170+C171+C172</f>
        <v>0</v>
      </c>
      <c r="D169" s="63">
        <f t="shared" si="58"/>
        <v>0</v>
      </c>
      <c r="E169" s="63">
        <f t="shared" si="58"/>
        <v>0</v>
      </c>
      <c r="F169" s="63">
        <f t="shared" si="58"/>
        <v>0</v>
      </c>
      <c r="G169" s="63">
        <f t="shared" si="58"/>
        <v>0</v>
      </c>
      <c r="H169" s="63">
        <f t="shared" si="58"/>
        <v>0</v>
      </c>
      <c r="I169" s="63">
        <f t="shared" si="58"/>
        <v>0</v>
      </c>
      <c r="J169" s="63">
        <f t="shared" si="58"/>
        <v>0</v>
      </c>
      <c r="K169" s="63">
        <f t="shared" si="58"/>
        <v>0</v>
      </c>
      <c r="L169" s="63">
        <f t="shared" si="58"/>
        <v>0</v>
      </c>
      <c r="M169" s="63">
        <f t="shared" si="58"/>
        <v>0</v>
      </c>
      <c r="N169" s="63">
        <f t="shared" si="58"/>
        <v>0</v>
      </c>
      <c r="O169" s="62"/>
    </row>
    <row r="170" spans="1:15" ht="25.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25.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9">C174+C175+C176</f>
        <v>0</v>
      </c>
      <c r="D173" s="63">
        <f t="shared" si="59"/>
        <v>0</v>
      </c>
      <c r="E173" s="63">
        <f t="shared" si="59"/>
        <v>0</v>
      </c>
      <c r="F173" s="63">
        <f t="shared" si="59"/>
        <v>0</v>
      </c>
      <c r="G173" s="63">
        <f t="shared" si="59"/>
        <v>0</v>
      </c>
      <c r="H173" s="63">
        <f t="shared" si="59"/>
        <v>0</v>
      </c>
      <c r="I173" s="63">
        <f t="shared" si="59"/>
        <v>0</v>
      </c>
      <c r="J173" s="63">
        <f t="shared" si="59"/>
        <v>0</v>
      </c>
      <c r="K173" s="63">
        <f t="shared" si="59"/>
        <v>0</v>
      </c>
      <c r="L173" s="63">
        <f t="shared" si="59"/>
        <v>0</v>
      </c>
      <c r="M173" s="63">
        <f t="shared" si="59"/>
        <v>0</v>
      </c>
      <c r="N173" s="63">
        <f t="shared" si="59"/>
        <v>0</v>
      </c>
      <c r="O173" s="62"/>
    </row>
    <row r="174" spans="1:15" ht="25.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25.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60">C178+C179+C180</f>
        <v>0</v>
      </c>
      <c r="D177" s="63">
        <f t="shared" si="60"/>
        <v>0</v>
      </c>
      <c r="E177" s="63">
        <f t="shared" si="60"/>
        <v>0</v>
      </c>
      <c r="F177" s="63">
        <f t="shared" si="60"/>
        <v>0</v>
      </c>
      <c r="G177" s="63">
        <f t="shared" si="60"/>
        <v>0</v>
      </c>
      <c r="H177" s="63">
        <f t="shared" si="60"/>
        <v>0</v>
      </c>
      <c r="I177" s="63">
        <f t="shared" si="60"/>
        <v>0</v>
      </c>
      <c r="J177" s="63">
        <f t="shared" si="60"/>
        <v>0</v>
      </c>
      <c r="K177" s="63">
        <f t="shared" si="60"/>
        <v>0</v>
      </c>
      <c r="L177" s="63">
        <f t="shared" si="60"/>
        <v>0</v>
      </c>
      <c r="M177" s="63">
        <f t="shared" si="60"/>
        <v>0</v>
      </c>
      <c r="N177" s="63">
        <f t="shared" si="60"/>
        <v>0</v>
      </c>
      <c r="O177" s="62"/>
    </row>
    <row r="178" spans="1:15" ht="25.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25.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61">C182+C183+C184</f>
        <v>0</v>
      </c>
      <c r="D181" s="63">
        <f t="shared" si="61"/>
        <v>0</v>
      </c>
      <c r="E181" s="63">
        <f t="shared" si="61"/>
        <v>0</v>
      </c>
      <c r="F181" s="63">
        <f t="shared" si="61"/>
        <v>0</v>
      </c>
      <c r="G181" s="63">
        <f t="shared" si="61"/>
        <v>0</v>
      </c>
      <c r="H181" s="63">
        <f t="shared" si="61"/>
        <v>0</v>
      </c>
      <c r="I181" s="63">
        <f t="shared" si="61"/>
        <v>0</v>
      </c>
      <c r="J181" s="63">
        <f t="shared" si="61"/>
        <v>0</v>
      </c>
      <c r="K181" s="63">
        <f t="shared" si="61"/>
        <v>0</v>
      </c>
      <c r="L181" s="63">
        <f t="shared" si="61"/>
        <v>0</v>
      </c>
      <c r="M181" s="63">
        <f t="shared" si="61"/>
        <v>0</v>
      </c>
      <c r="N181" s="63">
        <f t="shared" si="61"/>
        <v>0</v>
      </c>
      <c r="O181" s="62"/>
    </row>
    <row r="182" spans="1:15" ht="25.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25.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62">C186+C187+C188</f>
        <v>0</v>
      </c>
      <c r="D185" s="63">
        <f t="shared" si="62"/>
        <v>0</v>
      </c>
      <c r="E185" s="63">
        <f t="shared" si="62"/>
        <v>0</v>
      </c>
      <c r="F185" s="63">
        <f t="shared" si="62"/>
        <v>0</v>
      </c>
      <c r="G185" s="63">
        <f t="shared" si="62"/>
        <v>0</v>
      </c>
      <c r="H185" s="63">
        <f t="shared" si="62"/>
        <v>0</v>
      </c>
      <c r="I185" s="63">
        <f t="shared" si="62"/>
        <v>0</v>
      </c>
      <c r="J185" s="63">
        <f t="shared" si="62"/>
        <v>0</v>
      </c>
      <c r="K185" s="63">
        <f t="shared" si="62"/>
        <v>0</v>
      </c>
      <c r="L185" s="63">
        <f t="shared" si="62"/>
        <v>0</v>
      </c>
      <c r="M185" s="63">
        <f t="shared" si="62"/>
        <v>0</v>
      </c>
      <c r="N185" s="63">
        <f t="shared" si="62"/>
        <v>0</v>
      </c>
      <c r="O185" s="62"/>
    </row>
    <row r="186" spans="1:15" ht="25.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25.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63">C190+C191+C192</f>
        <v>0</v>
      </c>
      <c r="D189" s="63">
        <f t="shared" si="63"/>
        <v>0</v>
      </c>
      <c r="E189" s="63">
        <f t="shared" si="63"/>
        <v>0</v>
      </c>
      <c r="F189" s="63">
        <f t="shared" si="63"/>
        <v>0</v>
      </c>
      <c r="G189" s="63">
        <f t="shared" si="63"/>
        <v>0</v>
      </c>
      <c r="H189" s="63">
        <f t="shared" si="63"/>
        <v>0</v>
      </c>
      <c r="I189" s="63">
        <f t="shared" si="63"/>
        <v>0</v>
      </c>
      <c r="J189" s="63">
        <f t="shared" si="63"/>
        <v>0</v>
      </c>
      <c r="K189" s="63">
        <f t="shared" si="63"/>
        <v>0</v>
      </c>
      <c r="L189" s="63">
        <f t="shared" si="63"/>
        <v>0</v>
      </c>
      <c r="M189" s="63">
        <f t="shared" si="63"/>
        <v>0</v>
      </c>
      <c r="N189" s="63">
        <f t="shared" si="63"/>
        <v>0</v>
      </c>
      <c r="O189" s="62"/>
    </row>
    <row r="190" spans="1:15" ht="25.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25.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64">C194+C195</f>
        <v>0</v>
      </c>
      <c r="D193" s="63">
        <f t="shared" si="64"/>
        <v>0</v>
      </c>
      <c r="E193" s="63">
        <f t="shared" si="64"/>
        <v>0</v>
      </c>
      <c r="F193" s="63">
        <f t="shared" si="64"/>
        <v>0</v>
      </c>
      <c r="G193" s="63">
        <f t="shared" si="64"/>
        <v>0</v>
      </c>
      <c r="H193" s="63">
        <f t="shared" si="64"/>
        <v>0</v>
      </c>
      <c r="I193" s="63">
        <f t="shared" si="64"/>
        <v>0</v>
      </c>
      <c r="J193" s="63">
        <f t="shared" si="64"/>
        <v>0</v>
      </c>
      <c r="K193" s="63">
        <f t="shared" si="64"/>
        <v>0</v>
      </c>
      <c r="L193" s="63">
        <f t="shared" si="64"/>
        <v>0</v>
      </c>
      <c r="M193" s="63">
        <f t="shared" si="64"/>
        <v>0</v>
      </c>
      <c r="N193" s="63">
        <f t="shared" si="64"/>
        <v>0</v>
      </c>
      <c r="O193" s="62"/>
    </row>
    <row r="194" spans="1:22" ht="25.5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t="25.5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65">C197+C198+C199</f>
        <v>0</v>
      </c>
      <c r="D196" s="63">
        <f t="shared" si="65"/>
        <v>0</v>
      </c>
      <c r="E196" s="63">
        <f t="shared" si="65"/>
        <v>0</v>
      </c>
      <c r="F196" s="63">
        <f t="shared" si="65"/>
        <v>0</v>
      </c>
      <c r="G196" s="63">
        <f t="shared" si="65"/>
        <v>0</v>
      </c>
      <c r="H196" s="63">
        <f t="shared" si="65"/>
        <v>0</v>
      </c>
      <c r="I196" s="63">
        <f t="shared" si="65"/>
        <v>0</v>
      </c>
      <c r="J196" s="63">
        <f t="shared" si="65"/>
        <v>0</v>
      </c>
      <c r="K196" s="63">
        <f t="shared" si="65"/>
        <v>0</v>
      </c>
      <c r="L196" s="63">
        <f t="shared" si="65"/>
        <v>0</v>
      </c>
      <c r="M196" s="63">
        <f t="shared" si="65"/>
        <v>0</v>
      </c>
      <c r="N196" s="63">
        <f t="shared" si="65"/>
        <v>0</v>
      </c>
      <c r="O196" s="62"/>
    </row>
    <row r="197" spans="1:22" ht="25.5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t="25.5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t="25.5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O200" si="66">C202+C235+C291+C305+C309+C311+C331+C350+C405+C412+C453+C468+C476+C479+C480+C495</f>
        <v>14397</v>
      </c>
      <c r="D200" s="353">
        <f t="shared" si="66"/>
        <v>216</v>
      </c>
      <c r="E200" s="55">
        <f t="shared" si="66"/>
        <v>14613</v>
      </c>
      <c r="F200" s="279">
        <f t="shared" si="66"/>
        <v>14613</v>
      </c>
      <c r="G200" s="56">
        <f t="shared" si="66"/>
        <v>4059</v>
      </c>
      <c r="H200" s="56">
        <f t="shared" si="66"/>
        <v>4173</v>
      </c>
      <c r="I200" s="56">
        <f t="shared" si="66"/>
        <v>3574</v>
      </c>
      <c r="J200" s="56">
        <f t="shared" si="66"/>
        <v>2807</v>
      </c>
      <c r="K200" s="56">
        <f t="shared" si="66"/>
        <v>90</v>
      </c>
      <c r="L200" s="56">
        <f t="shared" si="66"/>
        <v>14040</v>
      </c>
      <c r="M200" s="56">
        <f t="shared" si="66"/>
        <v>14055</v>
      </c>
      <c r="N200" s="56">
        <f t="shared" si="66"/>
        <v>14070</v>
      </c>
      <c r="O200" s="415">
        <f t="shared" si="66"/>
        <v>19</v>
      </c>
      <c r="P200" s="86">
        <f t="shared" ref="P200:P204" si="67">Q200+R200+S200+T200</f>
        <v>216</v>
      </c>
      <c r="Q200" s="56">
        <f>Q203+Q245</f>
        <v>54</v>
      </c>
      <c r="R200" s="56">
        <f t="shared" ref="R200:T200" si="68">R203+R245</f>
        <v>54</v>
      </c>
      <c r="S200" s="56">
        <f t="shared" si="68"/>
        <v>54</v>
      </c>
      <c r="T200" s="56">
        <f t="shared" si="68"/>
        <v>54</v>
      </c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69">C202+C235+C291+C305+C309+C312+C341+C345+C346+C347+C405+C453</f>
        <v>14397</v>
      </c>
      <c r="D201" s="425">
        <f t="shared" si="69"/>
        <v>216</v>
      </c>
      <c r="E201" s="11">
        <f t="shared" si="69"/>
        <v>14613</v>
      </c>
      <c r="F201" s="11">
        <f t="shared" si="69"/>
        <v>14613</v>
      </c>
      <c r="G201" s="12">
        <f t="shared" si="69"/>
        <v>4059</v>
      </c>
      <c r="H201" s="11">
        <f t="shared" si="69"/>
        <v>4173</v>
      </c>
      <c r="I201" s="11">
        <f t="shared" si="69"/>
        <v>3574</v>
      </c>
      <c r="J201" s="11">
        <f t="shared" si="69"/>
        <v>2807</v>
      </c>
      <c r="K201" s="11">
        <f t="shared" si="69"/>
        <v>90</v>
      </c>
      <c r="L201" s="35">
        <f t="shared" si="69"/>
        <v>14040</v>
      </c>
      <c r="M201" s="35">
        <f t="shared" si="69"/>
        <v>14055</v>
      </c>
      <c r="N201" s="35">
        <f t="shared" si="69"/>
        <v>14070</v>
      </c>
      <c r="O201" s="10"/>
      <c r="P201" s="86">
        <f t="shared" si="67"/>
        <v>0</v>
      </c>
      <c r="Q201" s="405"/>
      <c r="R201" s="395"/>
      <c r="S201" s="395"/>
      <c r="T201" s="39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70">C203+C219+C227</f>
        <v>11410</v>
      </c>
      <c r="D202" s="425">
        <f t="shared" si="70"/>
        <v>192</v>
      </c>
      <c r="E202" s="11">
        <f t="shared" si="70"/>
        <v>11602</v>
      </c>
      <c r="F202" s="11">
        <f t="shared" si="70"/>
        <v>11602</v>
      </c>
      <c r="G202" s="36">
        <f t="shared" si="70"/>
        <v>3138</v>
      </c>
      <c r="H202" s="11">
        <f t="shared" si="70"/>
        <v>3278</v>
      </c>
      <c r="I202" s="11">
        <f t="shared" si="70"/>
        <v>3028</v>
      </c>
      <c r="J202" s="11">
        <f t="shared" si="70"/>
        <v>2158</v>
      </c>
      <c r="K202" s="11">
        <f t="shared" si="70"/>
        <v>90</v>
      </c>
      <c r="L202" s="35">
        <f t="shared" si="70"/>
        <v>10675</v>
      </c>
      <c r="M202" s="35">
        <f t="shared" si="70"/>
        <v>10680</v>
      </c>
      <c r="N202" s="35">
        <f t="shared" si="70"/>
        <v>10685</v>
      </c>
      <c r="O202" s="10"/>
      <c r="P202" s="86">
        <f t="shared" si="67"/>
        <v>0</v>
      </c>
      <c r="Q202" s="405"/>
      <c r="R202" s="395"/>
      <c r="S202" s="395"/>
      <c r="T202" s="39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T203" si="71">C204+C210+C205+C206+C207+C208+C209+C211+C212+C213+C214+C215+C217+C216+C218</f>
        <v>11010</v>
      </c>
      <c r="D203" s="141">
        <f t="shared" si="71"/>
        <v>192</v>
      </c>
      <c r="E203" s="42">
        <f t="shared" si="71"/>
        <v>11202</v>
      </c>
      <c r="F203" s="371">
        <f t="shared" si="71"/>
        <v>11202</v>
      </c>
      <c r="G203" s="52">
        <f t="shared" si="71"/>
        <v>3068</v>
      </c>
      <c r="H203" s="52">
        <f t="shared" si="71"/>
        <v>3048</v>
      </c>
      <c r="I203" s="52">
        <f t="shared" si="71"/>
        <v>2978</v>
      </c>
      <c r="J203" s="52">
        <f t="shared" si="71"/>
        <v>2108</v>
      </c>
      <c r="K203" s="52">
        <f t="shared" si="71"/>
        <v>90</v>
      </c>
      <c r="L203" s="52">
        <f t="shared" si="71"/>
        <v>10675</v>
      </c>
      <c r="M203" s="52">
        <f t="shared" si="71"/>
        <v>10680</v>
      </c>
      <c r="N203" s="52">
        <f t="shared" si="71"/>
        <v>10685</v>
      </c>
      <c r="O203" s="416">
        <f t="shared" si="71"/>
        <v>15</v>
      </c>
      <c r="P203" s="86">
        <f>Q203+R203+S203+T203</f>
        <v>192</v>
      </c>
      <c r="Q203" s="52">
        <f t="shared" si="71"/>
        <v>48</v>
      </c>
      <c r="R203" s="52">
        <f>R204+R207+R218</f>
        <v>48</v>
      </c>
      <c r="S203" s="52">
        <f t="shared" si="71"/>
        <v>48</v>
      </c>
      <c r="T203" s="52">
        <f t="shared" si="71"/>
        <v>48</v>
      </c>
    </row>
    <row r="204" spans="1:22" s="31" customFormat="1" x14ac:dyDescent="0.2">
      <c r="A204" s="135" t="s">
        <v>530</v>
      </c>
      <c r="B204" s="136" t="s">
        <v>529</v>
      </c>
      <c r="C204" s="48">
        <v>7240</v>
      </c>
      <c r="D204" s="231"/>
      <c r="E204" s="137">
        <f t="shared" ref="E204:E218" si="72">C204+D204</f>
        <v>7240</v>
      </c>
      <c r="F204" s="137">
        <f t="shared" ref="F204:F218" si="73">G204+H204+I204+J204</f>
        <v>7240</v>
      </c>
      <c r="G204" s="137">
        <v>2000</v>
      </c>
      <c r="H204" s="137">
        <v>2000</v>
      </c>
      <c r="I204" s="137">
        <v>1930</v>
      </c>
      <c r="J204" s="137">
        <v>1310</v>
      </c>
      <c r="K204" s="28">
        <v>0</v>
      </c>
      <c r="L204" s="48">
        <v>10675</v>
      </c>
      <c r="M204" s="48">
        <v>10680</v>
      </c>
      <c r="N204" s="48">
        <v>10685</v>
      </c>
      <c r="O204" s="47">
        <v>1</v>
      </c>
      <c r="P204" s="86">
        <f t="shared" si="67"/>
        <v>0</v>
      </c>
      <c r="Q204" s="231"/>
      <c r="R204" s="231"/>
      <c r="S204" s="231"/>
      <c r="T204" s="233"/>
    </row>
    <row r="205" spans="1:22" hidden="1" x14ac:dyDescent="0.2">
      <c r="A205" s="17" t="s">
        <v>528</v>
      </c>
      <c r="B205" s="16" t="s">
        <v>527</v>
      </c>
      <c r="C205" s="15"/>
      <c r="D205" s="15"/>
      <c r="E205" s="15">
        <f t="shared" si="72"/>
        <v>0</v>
      </c>
      <c r="F205" s="15">
        <f t="shared" si="7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x14ac:dyDescent="0.2">
      <c r="A206" s="135" t="s">
        <v>526</v>
      </c>
      <c r="B206" s="136" t="s">
        <v>525</v>
      </c>
      <c r="C206" s="137">
        <v>750</v>
      </c>
      <c r="D206" s="137"/>
      <c r="E206" s="137">
        <f t="shared" si="72"/>
        <v>750</v>
      </c>
      <c r="F206" s="137">
        <f t="shared" si="73"/>
        <v>750</v>
      </c>
      <c r="G206" s="137">
        <v>200</v>
      </c>
      <c r="H206" s="137">
        <v>200</v>
      </c>
      <c r="I206" s="137">
        <v>200</v>
      </c>
      <c r="J206" s="137">
        <v>150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86">
        <f t="shared" ref="P206:P207" si="74">Q206+R206+S206+T206</f>
        <v>0</v>
      </c>
      <c r="Q206" s="269"/>
      <c r="R206" s="260"/>
      <c r="S206" s="137"/>
      <c r="T206" s="399"/>
    </row>
    <row r="207" spans="1:22" x14ac:dyDescent="0.2">
      <c r="A207" s="135" t="s">
        <v>524</v>
      </c>
      <c r="B207" s="136" t="s">
        <v>523</v>
      </c>
      <c r="C207" s="137">
        <v>1740</v>
      </c>
      <c r="D207" s="231"/>
      <c r="E207" s="137">
        <f t="shared" si="72"/>
        <v>1740</v>
      </c>
      <c r="F207" s="137">
        <f t="shared" si="73"/>
        <v>1740</v>
      </c>
      <c r="G207" s="137">
        <v>480</v>
      </c>
      <c r="H207" s="137">
        <v>480</v>
      </c>
      <c r="I207" s="137">
        <v>480</v>
      </c>
      <c r="J207" s="137">
        <v>300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86">
        <f t="shared" si="74"/>
        <v>0</v>
      </c>
      <c r="Q207" s="277"/>
      <c r="R207" s="277"/>
      <c r="S207" s="277"/>
      <c r="T207" s="399"/>
    </row>
    <row r="208" spans="1:22" hidden="1" x14ac:dyDescent="0.2">
      <c r="A208" s="17" t="s">
        <v>522</v>
      </c>
      <c r="B208" s="16" t="s">
        <v>521</v>
      </c>
      <c r="C208" s="15"/>
      <c r="D208" s="15"/>
      <c r="E208" s="15">
        <f t="shared" si="72"/>
        <v>0</v>
      </c>
      <c r="F208" s="15">
        <f t="shared" si="7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0" hidden="1" x14ac:dyDescent="0.2">
      <c r="A209" s="17" t="s">
        <v>520</v>
      </c>
      <c r="B209" s="16" t="s">
        <v>519</v>
      </c>
      <c r="C209" s="15"/>
      <c r="D209" s="15"/>
      <c r="E209" s="15">
        <f t="shared" si="72"/>
        <v>0</v>
      </c>
      <c r="F209" s="15">
        <f t="shared" si="7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20" hidden="1" x14ac:dyDescent="0.2">
      <c r="A210" s="17" t="s">
        <v>518</v>
      </c>
      <c r="B210" s="53" t="s">
        <v>517</v>
      </c>
      <c r="C210" s="15"/>
      <c r="D210" s="15"/>
      <c r="E210" s="15">
        <f t="shared" si="72"/>
        <v>0</v>
      </c>
      <c r="F210" s="15">
        <f t="shared" si="7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20" hidden="1" x14ac:dyDescent="0.2">
      <c r="A211" s="17" t="s">
        <v>516</v>
      </c>
      <c r="B211" s="16" t="s">
        <v>515</v>
      </c>
      <c r="C211" s="15"/>
      <c r="D211" s="15"/>
      <c r="E211" s="15">
        <f t="shared" si="72"/>
        <v>0</v>
      </c>
      <c r="F211" s="15">
        <f t="shared" si="7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0" s="31" customFormat="1" x14ac:dyDescent="0.2">
      <c r="A212" s="135" t="s">
        <v>514</v>
      </c>
      <c r="B212" s="136" t="s">
        <v>513</v>
      </c>
      <c r="C212" s="137">
        <v>600</v>
      </c>
      <c r="D212" s="137"/>
      <c r="E212" s="137">
        <f t="shared" si="72"/>
        <v>600</v>
      </c>
      <c r="F212" s="137">
        <f t="shared" si="73"/>
        <v>600</v>
      </c>
      <c r="G212" s="137">
        <v>150</v>
      </c>
      <c r="H212" s="137">
        <v>150</v>
      </c>
      <c r="I212" s="137">
        <v>150</v>
      </c>
      <c r="J212" s="137">
        <v>150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86">
        <f>Q212+R212+S212+T212</f>
        <v>0</v>
      </c>
      <c r="Q212" s="404"/>
      <c r="R212" s="398"/>
      <c r="S212" s="398"/>
      <c r="T212" s="233"/>
    </row>
    <row r="213" spans="1:20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72"/>
        <v>0</v>
      </c>
      <c r="F213" s="28">
        <f t="shared" si="7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20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72"/>
        <v>0</v>
      </c>
      <c r="F214" s="28">
        <f t="shared" si="7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20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72"/>
        <v>0</v>
      </c>
      <c r="F215" s="28">
        <f t="shared" si="7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20" s="31" customFormat="1" x14ac:dyDescent="0.2">
      <c r="A216" s="135" t="s">
        <v>506</v>
      </c>
      <c r="B216" s="138" t="s">
        <v>505</v>
      </c>
      <c r="C216" s="137">
        <v>360</v>
      </c>
      <c r="D216" s="137"/>
      <c r="E216" s="137">
        <f t="shared" si="72"/>
        <v>360</v>
      </c>
      <c r="F216" s="137">
        <f t="shared" si="73"/>
        <v>360</v>
      </c>
      <c r="G216" s="137">
        <v>90</v>
      </c>
      <c r="H216" s="137">
        <v>90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86">
        <v>0</v>
      </c>
      <c r="Q216" s="404"/>
      <c r="R216" s="398"/>
      <c r="S216" s="398"/>
      <c r="T216" s="233"/>
    </row>
    <row r="217" spans="1:20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72"/>
        <v>0</v>
      </c>
      <c r="F217" s="137">
        <f t="shared" si="7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86">
        <f t="shared" ref="P217:P219" si="75">Q217+R217+S217+T217</f>
        <v>0</v>
      </c>
      <c r="Q217" s="404"/>
      <c r="R217" s="398"/>
      <c r="S217" s="398"/>
      <c r="T217" s="233"/>
    </row>
    <row r="218" spans="1:20" s="31" customFormat="1" x14ac:dyDescent="0.2">
      <c r="A218" s="429" t="s">
        <v>502</v>
      </c>
      <c r="B218" s="430" t="s">
        <v>501</v>
      </c>
      <c r="C218" s="431">
        <v>320</v>
      </c>
      <c r="D218" s="432">
        <v>192</v>
      </c>
      <c r="E218" s="431">
        <f t="shared" si="72"/>
        <v>512</v>
      </c>
      <c r="F218" s="431">
        <f t="shared" si="73"/>
        <v>512</v>
      </c>
      <c r="G218" s="432">
        <v>148</v>
      </c>
      <c r="H218" s="432">
        <v>128</v>
      </c>
      <c r="I218" s="432">
        <v>128</v>
      </c>
      <c r="J218" s="432">
        <v>108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86">
        <f t="shared" si="75"/>
        <v>192</v>
      </c>
      <c r="Q218" s="277">
        <v>48</v>
      </c>
      <c r="R218" s="277">
        <v>48</v>
      </c>
      <c r="S218" s="277">
        <v>48</v>
      </c>
      <c r="T218" s="277">
        <v>48</v>
      </c>
    </row>
    <row r="219" spans="1:20" s="18" customFormat="1" x14ac:dyDescent="0.2">
      <c r="A219" s="139" t="s">
        <v>500</v>
      </c>
      <c r="B219" s="140" t="s">
        <v>499</v>
      </c>
      <c r="C219" s="141">
        <f t="shared" ref="C219:N219" si="76">C220+C221+C222+C223+C224+C225+C226</f>
        <v>165</v>
      </c>
      <c r="D219" s="141">
        <f t="shared" si="76"/>
        <v>0</v>
      </c>
      <c r="E219" s="141">
        <f t="shared" si="76"/>
        <v>165</v>
      </c>
      <c r="F219" s="141">
        <f t="shared" si="76"/>
        <v>165</v>
      </c>
      <c r="G219" s="141">
        <f t="shared" si="76"/>
        <v>0</v>
      </c>
      <c r="H219" s="141">
        <f t="shared" si="76"/>
        <v>165</v>
      </c>
      <c r="I219" s="141">
        <f t="shared" si="76"/>
        <v>0</v>
      </c>
      <c r="J219" s="141">
        <f t="shared" si="76"/>
        <v>0</v>
      </c>
      <c r="K219" s="20">
        <f t="shared" si="76"/>
        <v>0</v>
      </c>
      <c r="L219" s="42">
        <f t="shared" si="76"/>
        <v>0</v>
      </c>
      <c r="M219" s="42">
        <f t="shared" si="76"/>
        <v>0</v>
      </c>
      <c r="N219" s="42">
        <f t="shared" si="76"/>
        <v>0</v>
      </c>
      <c r="O219" s="19"/>
      <c r="P219" s="86">
        <f t="shared" si="75"/>
        <v>0</v>
      </c>
      <c r="Q219" s="407"/>
      <c r="R219" s="407"/>
      <c r="S219" s="407"/>
      <c r="T219" s="406"/>
    </row>
    <row r="220" spans="1:20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77">C220+D220</f>
        <v>0</v>
      </c>
      <c r="F220" s="15">
        <f t="shared" ref="F220:F226" si="78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20" hidden="1" x14ac:dyDescent="0.2">
      <c r="A221" s="17" t="s">
        <v>496</v>
      </c>
      <c r="B221" s="16" t="s">
        <v>495</v>
      </c>
      <c r="C221" s="15"/>
      <c r="D221" s="15"/>
      <c r="E221" s="15">
        <f t="shared" si="77"/>
        <v>0</v>
      </c>
      <c r="F221" s="15">
        <f t="shared" si="78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20" hidden="1" x14ac:dyDescent="0.2">
      <c r="A222" s="17" t="s">
        <v>494</v>
      </c>
      <c r="B222" s="16" t="s">
        <v>493</v>
      </c>
      <c r="C222" s="15"/>
      <c r="D222" s="15"/>
      <c r="E222" s="15">
        <f t="shared" si="77"/>
        <v>0</v>
      </c>
      <c r="F222" s="15">
        <f t="shared" si="78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20" hidden="1" x14ac:dyDescent="0.2">
      <c r="A223" s="17" t="s">
        <v>492</v>
      </c>
      <c r="B223" s="16" t="s">
        <v>491</v>
      </c>
      <c r="C223" s="15"/>
      <c r="D223" s="15"/>
      <c r="E223" s="15">
        <f t="shared" si="77"/>
        <v>0</v>
      </c>
      <c r="F223" s="15">
        <f t="shared" si="78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0" hidden="1" x14ac:dyDescent="0.2">
      <c r="A224" s="17" t="s">
        <v>490</v>
      </c>
      <c r="B224" s="16" t="s">
        <v>489</v>
      </c>
      <c r="C224" s="15"/>
      <c r="D224" s="15"/>
      <c r="E224" s="15">
        <f t="shared" si="77"/>
        <v>0</v>
      </c>
      <c r="F224" s="15">
        <f t="shared" si="78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137">
        <v>165</v>
      </c>
      <c r="D225" s="137"/>
      <c r="E225" s="137">
        <f t="shared" si="77"/>
        <v>165</v>
      </c>
      <c r="F225" s="137">
        <f t="shared" si="78"/>
        <v>165</v>
      </c>
      <c r="G225" s="137">
        <v>0</v>
      </c>
      <c r="H225" s="137">
        <v>165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86">
        <f>Q225+R225+S225+T225</f>
        <v>0</v>
      </c>
      <c r="Q225" s="400"/>
      <c r="R225" s="398"/>
      <c r="S225" s="398"/>
      <c r="T225" s="39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77"/>
        <v>0</v>
      </c>
      <c r="F226" s="15">
        <f t="shared" si="78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79">C228+C229+C230+C231+C233+C232+C234</f>
        <v>235</v>
      </c>
      <c r="D227" s="141">
        <f t="shared" si="79"/>
        <v>0</v>
      </c>
      <c r="E227" s="141">
        <f t="shared" si="79"/>
        <v>235</v>
      </c>
      <c r="F227" s="141">
        <f t="shared" si="79"/>
        <v>235</v>
      </c>
      <c r="G227" s="141">
        <f t="shared" si="79"/>
        <v>70</v>
      </c>
      <c r="H227" s="141">
        <f t="shared" si="79"/>
        <v>65</v>
      </c>
      <c r="I227" s="141">
        <f t="shared" si="79"/>
        <v>50</v>
      </c>
      <c r="J227" s="141">
        <f t="shared" si="79"/>
        <v>50</v>
      </c>
      <c r="K227" s="20">
        <f t="shared" si="79"/>
        <v>0</v>
      </c>
      <c r="L227" s="42">
        <f t="shared" si="79"/>
        <v>0</v>
      </c>
      <c r="M227" s="42">
        <f t="shared" si="79"/>
        <v>0</v>
      </c>
      <c r="N227" s="42">
        <f t="shared" si="79"/>
        <v>0</v>
      </c>
      <c r="O227" s="19"/>
      <c r="P227" s="86">
        <f>Q227+R227+S227+T227</f>
        <v>0</v>
      </c>
      <c r="Q227" s="408"/>
      <c r="R227" s="407"/>
      <c r="S227" s="407"/>
      <c r="T227" s="406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80">C228+D228</f>
        <v>0</v>
      </c>
      <c r="F228" s="48">
        <f t="shared" ref="F228:F234" si="81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80"/>
        <v>0</v>
      </c>
      <c r="F229" s="48">
        <f t="shared" si="81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80"/>
        <v>0</v>
      </c>
      <c r="F230" s="48">
        <f t="shared" si="81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80"/>
        <v>0</v>
      </c>
      <c r="F231" s="48">
        <f t="shared" si="81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80"/>
        <v>0</v>
      </c>
      <c r="F232" s="48">
        <f t="shared" si="81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235</v>
      </c>
      <c r="D233" s="137"/>
      <c r="E233" s="137">
        <f t="shared" si="80"/>
        <v>235</v>
      </c>
      <c r="F233" s="137">
        <f t="shared" si="81"/>
        <v>235</v>
      </c>
      <c r="G233" s="137">
        <v>70</v>
      </c>
      <c r="H233" s="137">
        <v>65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86">
        <f>Q233+R233+S233+T233</f>
        <v>0</v>
      </c>
      <c r="Q233" s="277"/>
      <c r="R233" s="398"/>
      <c r="S233" s="398"/>
      <c r="T233" s="39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80"/>
        <v>0</v>
      </c>
      <c r="F234" s="15">
        <f t="shared" si="81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23" t="s">
        <v>468</v>
      </c>
      <c r="B235" s="37" t="s">
        <v>467</v>
      </c>
      <c r="C235" s="35">
        <f t="shared" ref="C235:O235" si="82">C236+C247+C248+C251+C256+C260+C263+C264+C265+C266+C267+C268+C269+C270+C271+C272+C273+C274+C275+C276+C277+C280+C281+C282</f>
        <v>2859</v>
      </c>
      <c r="D235" s="256">
        <f t="shared" si="82"/>
        <v>24</v>
      </c>
      <c r="E235" s="256">
        <f t="shared" si="82"/>
        <v>2883</v>
      </c>
      <c r="F235" s="270">
        <f t="shared" si="82"/>
        <v>2883</v>
      </c>
      <c r="G235" s="256">
        <f t="shared" si="82"/>
        <v>889</v>
      </c>
      <c r="H235" s="256">
        <f t="shared" si="82"/>
        <v>863</v>
      </c>
      <c r="I235" s="256">
        <f t="shared" si="82"/>
        <v>514</v>
      </c>
      <c r="J235" s="256">
        <f t="shared" si="82"/>
        <v>617</v>
      </c>
      <c r="K235" s="35">
        <f t="shared" si="82"/>
        <v>0</v>
      </c>
      <c r="L235" s="35">
        <f t="shared" si="82"/>
        <v>3235</v>
      </c>
      <c r="M235" s="35">
        <f t="shared" si="82"/>
        <v>3240</v>
      </c>
      <c r="N235" s="35">
        <f t="shared" si="82"/>
        <v>3245</v>
      </c>
      <c r="O235" s="413">
        <f t="shared" si="82"/>
        <v>17</v>
      </c>
      <c r="P235" s="417"/>
      <c r="Q235" s="245"/>
      <c r="R235" s="245"/>
      <c r="S235" s="259"/>
      <c r="T235" s="237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83">C237+C238+C239+C240+C241+C242+C243+C244+C245+C246</f>
        <v>1195</v>
      </c>
      <c r="D236" s="141">
        <f t="shared" si="83"/>
        <v>24</v>
      </c>
      <c r="E236" s="141">
        <f t="shared" si="83"/>
        <v>1219</v>
      </c>
      <c r="F236" s="141">
        <f t="shared" si="83"/>
        <v>1219</v>
      </c>
      <c r="G236" s="141">
        <f t="shared" si="83"/>
        <v>415</v>
      </c>
      <c r="H236" s="141">
        <f t="shared" si="83"/>
        <v>412</v>
      </c>
      <c r="I236" s="141">
        <f t="shared" si="83"/>
        <v>307</v>
      </c>
      <c r="J236" s="141">
        <f t="shared" si="83"/>
        <v>85</v>
      </c>
      <c r="K236" s="20">
        <f t="shared" si="83"/>
        <v>0</v>
      </c>
      <c r="L236" s="42">
        <f t="shared" si="83"/>
        <v>3235</v>
      </c>
      <c r="M236" s="42">
        <f t="shared" si="83"/>
        <v>3240</v>
      </c>
      <c r="N236" s="42">
        <f t="shared" si="83"/>
        <v>3245</v>
      </c>
      <c r="O236" s="19"/>
      <c r="P236" s="417"/>
      <c r="Q236" s="245"/>
      <c r="R236" s="264"/>
      <c r="S236" s="265"/>
      <c r="T236" s="238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84">C237+D237</f>
        <v>30</v>
      </c>
      <c r="F237" s="137">
        <f t="shared" ref="F237:F247" si="85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3235</v>
      </c>
      <c r="M237" s="48">
        <v>3240</v>
      </c>
      <c r="N237" s="48">
        <v>3245</v>
      </c>
      <c r="O237" s="47"/>
      <c r="P237" s="417"/>
      <c r="Q237" s="291"/>
      <c r="R237" s="264"/>
      <c r="S237" s="265"/>
      <c r="T237" s="239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84"/>
        <v>20</v>
      </c>
      <c r="F238" s="137">
        <f t="shared" si="85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417"/>
      <c r="Q238" s="245"/>
      <c r="R238" s="264"/>
      <c r="S238" s="265"/>
      <c r="T238" s="239"/>
    </row>
    <row r="239" spans="1:22" s="31" customFormat="1" x14ac:dyDescent="0.2">
      <c r="A239" s="135" t="s">
        <v>460</v>
      </c>
      <c r="B239" s="136" t="s">
        <v>459</v>
      </c>
      <c r="C239" s="137">
        <v>350</v>
      </c>
      <c r="D239" s="269"/>
      <c r="E239" s="137">
        <f t="shared" si="84"/>
        <v>350</v>
      </c>
      <c r="F239" s="137">
        <f t="shared" si="85"/>
        <v>350</v>
      </c>
      <c r="G239" s="137">
        <v>150</v>
      </c>
      <c r="H239" s="137">
        <v>150</v>
      </c>
      <c r="I239" s="137">
        <v>50</v>
      </c>
      <c r="J239" s="137">
        <v>0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417"/>
      <c r="Q239" s="291"/>
      <c r="R239" s="291"/>
      <c r="S239" s="265"/>
      <c r="T239" s="239"/>
    </row>
    <row r="240" spans="1:22" s="31" customFormat="1" x14ac:dyDescent="0.2">
      <c r="A240" s="135" t="s">
        <v>458</v>
      </c>
      <c r="B240" s="136" t="s">
        <v>457</v>
      </c>
      <c r="C240" s="137">
        <v>80</v>
      </c>
      <c r="D240" s="269"/>
      <c r="E240" s="137">
        <f t="shared" si="84"/>
        <v>80</v>
      </c>
      <c r="F240" s="137">
        <f t="shared" si="85"/>
        <v>80</v>
      </c>
      <c r="G240" s="137">
        <v>20</v>
      </c>
      <c r="H240" s="137">
        <v>20</v>
      </c>
      <c r="I240" s="137">
        <v>20</v>
      </c>
      <c r="J240" s="137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417"/>
      <c r="Q240" s="275"/>
      <c r="R240" s="240"/>
      <c r="S240" s="239"/>
      <c r="T240" s="239"/>
    </row>
    <row r="241" spans="1:20" s="31" customFormat="1" x14ac:dyDescent="0.2">
      <c r="A241" s="135" t="s">
        <v>456</v>
      </c>
      <c r="B241" s="136" t="s">
        <v>455</v>
      </c>
      <c r="C241" s="137">
        <v>60</v>
      </c>
      <c r="D241" s="269"/>
      <c r="E241" s="137">
        <f t="shared" si="84"/>
        <v>60</v>
      </c>
      <c r="F241" s="137">
        <f t="shared" si="85"/>
        <v>60</v>
      </c>
      <c r="G241" s="137">
        <v>15</v>
      </c>
      <c r="H241" s="137">
        <v>15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75"/>
      <c r="R241" s="240"/>
      <c r="S241" s="239"/>
      <c r="T241" s="239"/>
    </row>
    <row r="242" spans="1:20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84"/>
        <v>10</v>
      </c>
      <c r="F242" s="137">
        <f t="shared" si="85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75"/>
      <c r="R242" s="240"/>
      <c r="S242" s="239"/>
      <c r="T242" s="239"/>
    </row>
    <row r="243" spans="1:20" s="31" customFormat="1" hidden="1" x14ac:dyDescent="0.2">
      <c r="A243" s="30" t="s">
        <v>452</v>
      </c>
      <c r="B243" s="29" t="s">
        <v>451</v>
      </c>
      <c r="C243" s="28"/>
      <c r="D243" s="28"/>
      <c r="E243" s="28">
        <f t="shared" si="84"/>
        <v>0</v>
      </c>
      <c r="F243" s="28">
        <f t="shared" si="85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20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84"/>
        <v>12</v>
      </c>
      <c r="F244" s="137">
        <f t="shared" si="85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</row>
    <row r="245" spans="1:20" s="31" customFormat="1" x14ac:dyDescent="0.2">
      <c r="A245" s="429" t="s">
        <v>448</v>
      </c>
      <c r="B245" s="430" t="s">
        <v>447</v>
      </c>
      <c r="C245" s="431">
        <v>625</v>
      </c>
      <c r="D245" s="433">
        <v>24</v>
      </c>
      <c r="E245" s="431">
        <f t="shared" si="84"/>
        <v>649</v>
      </c>
      <c r="F245" s="431">
        <f t="shared" si="85"/>
        <v>649</v>
      </c>
      <c r="G245" s="431">
        <v>206</v>
      </c>
      <c r="H245" s="431">
        <v>206</v>
      </c>
      <c r="I245" s="431">
        <v>206</v>
      </c>
      <c r="J245" s="434">
        <v>31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22">
        <f t="shared" ref="P245" si="86">Q245+R245+S245+T245</f>
        <v>24</v>
      </c>
      <c r="Q245" s="427">
        <v>6</v>
      </c>
      <c r="R245" s="427">
        <v>6</v>
      </c>
      <c r="S245" s="427">
        <v>6</v>
      </c>
      <c r="T245" s="427">
        <v>6</v>
      </c>
    </row>
    <row r="246" spans="1:20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84"/>
        <v>8</v>
      </c>
      <c r="F246" s="137">
        <f t="shared" si="85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417"/>
      <c r="Q246" s="244"/>
      <c r="R246" s="239"/>
      <c r="S246" s="239"/>
      <c r="T246" s="239"/>
    </row>
    <row r="247" spans="1:20" s="44" customFormat="1" x14ac:dyDescent="0.2">
      <c r="A247" s="139" t="s">
        <v>444</v>
      </c>
      <c r="B247" s="140" t="s">
        <v>443</v>
      </c>
      <c r="C247" s="141">
        <v>50</v>
      </c>
      <c r="D247" s="141"/>
      <c r="E247" s="141">
        <f t="shared" si="84"/>
        <v>50</v>
      </c>
      <c r="F247" s="141">
        <f t="shared" si="85"/>
        <v>50</v>
      </c>
      <c r="G247" s="141">
        <v>20</v>
      </c>
      <c r="H247" s="141">
        <v>30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417"/>
      <c r="Q247" s="245"/>
      <c r="R247" s="238"/>
      <c r="S247" s="238"/>
      <c r="T247" s="238"/>
    </row>
    <row r="248" spans="1:20" s="44" customFormat="1" x14ac:dyDescent="0.2">
      <c r="A248" s="139" t="s">
        <v>442</v>
      </c>
      <c r="B248" s="140" t="s">
        <v>441</v>
      </c>
      <c r="C248" s="141">
        <f t="shared" ref="C248:N248" si="87">C249+C250</f>
        <v>160</v>
      </c>
      <c r="D248" s="141">
        <f t="shared" si="87"/>
        <v>0</v>
      </c>
      <c r="E248" s="141">
        <f t="shared" si="87"/>
        <v>160</v>
      </c>
      <c r="F248" s="141">
        <f t="shared" si="87"/>
        <v>160</v>
      </c>
      <c r="G248" s="141">
        <f t="shared" si="87"/>
        <v>40</v>
      </c>
      <c r="H248" s="141">
        <f t="shared" si="87"/>
        <v>40</v>
      </c>
      <c r="I248" s="141">
        <f t="shared" si="87"/>
        <v>40</v>
      </c>
      <c r="J248" s="141">
        <f t="shared" si="87"/>
        <v>40</v>
      </c>
      <c r="K248" s="24">
        <f t="shared" si="87"/>
        <v>0</v>
      </c>
      <c r="L248" s="42">
        <f t="shared" si="87"/>
        <v>0</v>
      </c>
      <c r="M248" s="42">
        <f t="shared" si="87"/>
        <v>0</v>
      </c>
      <c r="N248" s="42">
        <f t="shared" si="87"/>
        <v>0</v>
      </c>
      <c r="O248" s="45"/>
      <c r="P248" s="417"/>
      <c r="Q248" s="245"/>
      <c r="R248" s="238"/>
      <c r="S248" s="238"/>
      <c r="T248" s="238"/>
    </row>
    <row r="249" spans="1:20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93"/>
      <c r="R249" s="294"/>
      <c r="S249" s="239"/>
      <c r="T249" s="239"/>
    </row>
    <row r="250" spans="1:20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20" s="44" customFormat="1" x14ac:dyDescent="0.2">
      <c r="A251" s="139" t="s">
        <v>436</v>
      </c>
      <c r="B251" s="140" t="s">
        <v>435</v>
      </c>
      <c r="C251" s="141">
        <f t="shared" ref="C251:N251" si="88">C252+C253+C254+C255</f>
        <v>1170</v>
      </c>
      <c r="D251" s="141">
        <f t="shared" si="88"/>
        <v>0</v>
      </c>
      <c r="E251" s="141">
        <f t="shared" si="88"/>
        <v>1170</v>
      </c>
      <c r="F251" s="141">
        <f t="shared" si="88"/>
        <v>1170</v>
      </c>
      <c r="G251" s="141">
        <f t="shared" si="88"/>
        <v>325</v>
      </c>
      <c r="H251" s="141">
        <f t="shared" si="88"/>
        <v>305</v>
      </c>
      <c r="I251" s="141">
        <f t="shared" si="88"/>
        <v>105</v>
      </c>
      <c r="J251" s="141">
        <f t="shared" si="88"/>
        <v>435</v>
      </c>
      <c r="K251" s="24">
        <f t="shared" si="88"/>
        <v>0</v>
      </c>
      <c r="L251" s="42">
        <f t="shared" si="88"/>
        <v>0</v>
      </c>
      <c r="M251" s="42">
        <f t="shared" si="88"/>
        <v>0</v>
      </c>
      <c r="N251" s="42">
        <f t="shared" si="88"/>
        <v>0</v>
      </c>
      <c r="O251" s="45"/>
      <c r="P251" s="417"/>
      <c r="Q251" s="245"/>
      <c r="R251" s="259"/>
      <c r="S251" s="259"/>
      <c r="T251" s="238"/>
    </row>
    <row r="252" spans="1:20" s="31" customFormat="1" x14ac:dyDescent="0.2">
      <c r="A252" s="135" t="s">
        <v>434</v>
      </c>
      <c r="B252" s="136" t="s">
        <v>433</v>
      </c>
      <c r="C252" s="137">
        <v>300</v>
      </c>
      <c r="D252" s="260"/>
      <c r="E252" s="137">
        <f>C252+D252</f>
        <v>300</v>
      </c>
      <c r="F252" s="137">
        <f>G252+H252+I252+J252</f>
        <v>300</v>
      </c>
      <c r="G252" s="137">
        <v>80</v>
      </c>
      <c r="H252" s="137">
        <v>80</v>
      </c>
      <c r="I252" s="137">
        <v>100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45"/>
      <c r="R252" s="240"/>
      <c r="S252" s="265"/>
      <c r="T252" s="239"/>
    </row>
    <row r="253" spans="1:20" s="31" customFormat="1" x14ac:dyDescent="0.2">
      <c r="A253" s="135" t="s">
        <v>432</v>
      </c>
      <c r="B253" s="136" t="s">
        <v>431</v>
      </c>
      <c r="C253" s="137">
        <v>350</v>
      </c>
      <c r="D253" s="260"/>
      <c r="E253" s="137">
        <f>C253+D253</f>
        <v>350</v>
      </c>
      <c r="F253" s="137">
        <f>G253+H253+I253+J253</f>
        <v>350</v>
      </c>
      <c r="G253" s="137">
        <v>100</v>
      </c>
      <c r="H253" s="137">
        <v>100</v>
      </c>
      <c r="I253" s="137">
        <v>0</v>
      </c>
      <c r="J253" s="137">
        <v>150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417"/>
      <c r="Q253" s="293"/>
      <c r="R253" s="294"/>
      <c r="S253" s="265"/>
      <c r="T253" s="239"/>
    </row>
    <row r="254" spans="1:20" s="31" customFormat="1" x14ac:dyDescent="0.2">
      <c r="A254" s="135" t="s">
        <v>430</v>
      </c>
      <c r="B254" s="136" t="s">
        <v>429</v>
      </c>
      <c r="C254" s="137">
        <v>500</v>
      </c>
      <c r="D254" s="260"/>
      <c r="E254" s="137">
        <f>C254+D254</f>
        <v>500</v>
      </c>
      <c r="F254" s="137">
        <f>G254+H254+I254+J254</f>
        <v>500</v>
      </c>
      <c r="G254" s="137">
        <v>140</v>
      </c>
      <c r="H254" s="137">
        <v>120</v>
      </c>
      <c r="I254" s="137">
        <v>0</v>
      </c>
      <c r="J254" s="137">
        <v>240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417"/>
      <c r="Q254" s="291"/>
      <c r="R254" s="264"/>
      <c r="S254" s="265"/>
      <c r="T254" s="239"/>
    </row>
    <row r="255" spans="1:20" s="31" customFormat="1" x14ac:dyDescent="0.2">
      <c r="A255" s="135" t="s">
        <v>428</v>
      </c>
      <c r="B255" s="136" t="s">
        <v>427</v>
      </c>
      <c r="C255" s="137">
        <v>20</v>
      </c>
      <c r="D255" s="260"/>
      <c r="E255" s="137">
        <f>C255+D255</f>
        <v>20</v>
      </c>
      <c r="F255" s="137">
        <f>G255+H255+I255+J255</f>
        <v>20</v>
      </c>
      <c r="G255" s="137">
        <v>5</v>
      </c>
      <c r="H255" s="137">
        <v>5</v>
      </c>
      <c r="I255" s="256">
        <v>5</v>
      </c>
      <c r="J255" s="256">
        <v>5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64"/>
      <c r="S255" s="265"/>
      <c r="T255" s="239"/>
    </row>
    <row r="256" spans="1:20" s="44" customFormat="1" x14ac:dyDescent="0.2">
      <c r="A256" s="139" t="s">
        <v>426</v>
      </c>
      <c r="B256" s="140" t="s">
        <v>425</v>
      </c>
      <c r="C256" s="141">
        <f t="shared" ref="C256:N256" si="89">C257+C258+C259</f>
        <v>135</v>
      </c>
      <c r="D256" s="141">
        <f t="shared" si="89"/>
        <v>0</v>
      </c>
      <c r="E256" s="141">
        <f t="shared" si="89"/>
        <v>135</v>
      </c>
      <c r="F256" s="141">
        <f t="shared" si="89"/>
        <v>135</v>
      </c>
      <c r="G256" s="141">
        <f t="shared" si="89"/>
        <v>40</v>
      </c>
      <c r="H256" s="141">
        <f t="shared" si="89"/>
        <v>40</v>
      </c>
      <c r="I256" s="141">
        <f t="shared" si="89"/>
        <v>30</v>
      </c>
      <c r="J256" s="141">
        <f t="shared" si="89"/>
        <v>25</v>
      </c>
      <c r="K256" s="24">
        <f t="shared" si="89"/>
        <v>0</v>
      </c>
      <c r="L256" s="42">
        <f t="shared" si="89"/>
        <v>0</v>
      </c>
      <c r="M256" s="42">
        <f t="shared" si="89"/>
        <v>0</v>
      </c>
      <c r="N256" s="42">
        <f t="shared" si="89"/>
        <v>0</v>
      </c>
      <c r="O256" s="45"/>
      <c r="P256" s="417"/>
      <c r="Q256" s="245"/>
      <c r="R256" s="238"/>
      <c r="S256" s="238"/>
      <c r="T256" s="238"/>
    </row>
    <row r="257" spans="1:20" s="31" customFormat="1" x14ac:dyDescent="0.2">
      <c r="A257" s="135" t="s">
        <v>424</v>
      </c>
      <c r="B257" s="136" t="s">
        <v>423</v>
      </c>
      <c r="C257" s="137">
        <v>15</v>
      </c>
      <c r="D257" s="137"/>
      <c r="E257" s="137">
        <f>C257+D257</f>
        <v>15</v>
      </c>
      <c r="F257" s="137">
        <f>G257+H257+I257+J257</f>
        <v>15</v>
      </c>
      <c r="G257" s="137">
        <v>5</v>
      </c>
      <c r="H257" s="137">
        <v>5</v>
      </c>
      <c r="I257" s="137">
        <v>5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44"/>
      <c r="R257" s="239"/>
      <c r="S257" s="239"/>
      <c r="T257" s="239"/>
    </row>
    <row r="258" spans="1:20" s="31" customFormat="1" x14ac:dyDescent="0.2">
      <c r="A258" s="51" t="s">
        <v>422</v>
      </c>
      <c r="B258" s="50" t="s">
        <v>421</v>
      </c>
      <c r="C258" s="48">
        <v>20</v>
      </c>
      <c r="D258" s="48"/>
      <c r="E258" s="48">
        <f>C258+D258</f>
        <v>20</v>
      </c>
      <c r="F258" s="48">
        <f>G258+H258+I258+J258</f>
        <v>20</v>
      </c>
      <c r="G258" s="49">
        <v>10</v>
      </c>
      <c r="H258" s="49">
        <v>10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4"/>
      <c r="R258" s="239"/>
      <c r="S258" s="239"/>
      <c r="T258" s="239"/>
    </row>
    <row r="259" spans="1:20" s="31" customFormat="1" x14ac:dyDescent="0.2">
      <c r="A259" s="30" t="s">
        <v>420</v>
      </c>
      <c r="B259" s="29" t="s">
        <v>419</v>
      </c>
      <c r="C259" s="48">
        <v>100</v>
      </c>
      <c r="D259" s="48"/>
      <c r="E259" s="48">
        <f>C259+D259</f>
        <v>100</v>
      </c>
      <c r="F259" s="48">
        <f>G259+H259+I259+J259</f>
        <v>100</v>
      </c>
      <c r="G259" s="49">
        <v>25</v>
      </c>
      <c r="H259" s="48">
        <v>25</v>
      </c>
      <c r="I259" s="48">
        <v>25</v>
      </c>
      <c r="J259" s="137">
        <v>25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417"/>
      <c r="Q259" s="244"/>
      <c r="R259" s="239"/>
      <c r="S259" s="239"/>
      <c r="T259" s="239"/>
    </row>
    <row r="260" spans="1:20" s="44" customFormat="1" x14ac:dyDescent="0.2">
      <c r="A260" s="139" t="s">
        <v>418</v>
      </c>
      <c r="B260" s="140" t="s">
        <v>417</v>
      </c>
      <c r="C260" s="141">
        <f t="shared" ref="C260:N260" si="90">C261+C262</f>
        <v>8</v>
      </c>
      <c r="D260" s="141">
        <f t="shared" si="90"/>
        <v>0</v>
      </c>
      <c r="E260" s="141">
        <f t="shared" si="90"/>
        <v>8</v>
      </c>
      <c r="F260" s="141">
        <f t="shared" si="90"/>
        <v>8</v>
      </c>
      <c r="G260" s="141">
        <f t="shared" si="90"/>
        <v>2</v>
      </c>
      <c r="H260" s="141">
        <f t="shared" si="90"/>
        <v>2</v>
      </c>
      <c r="I260" s="141">
        <f t="shared" si="90"/>
        <v>2</v>
      </c>
      <c r="J260" s="141">
        <f t="shared" si="90"/>
        <v>2</v>
      </c>
      <c r="K260" s="24">
        <f t="shared" si="90"/>
        <v>0</v>
      </c>
      <c r="L260" s="42">
        <f t="shared" si="90"/>
        <v>0</v>
      </c>
      <c r="M260" s="42">
        <f t="shared" si="90"/>
        <v>0</v>
      </c>
      <c r="N260" s="42">
        <f t="shared" si="90"/>
        <v>0</v>
      </c>
      <c r="O260" s="45"/>
      <c r="P260" s="417"/>
      <c r="Q260" s="245"/>
      <c r="R260" s="238"/>
      <c r="S260" s="238"/>
      <c r="T260" s="238"/>
    </row>
    <row r="261" spans="1:20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91">C261+D261</f>
        <v>8</v>
      </c>
      <c r="F261" s="137">
        <f t="shared" ref="F261:F276" si="92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</row>
    <row r="262" spans="1:20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91"/>
        <v>0</v>
      </c>
      <c r="F262" s="28">
        <f t="shared" si="92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393">
        <v>70</v>
      </c>
    </row>
    <row r="263" spans="1:20" s="44" customFormat="1" x14ac:dyDescent="0.2">
      <c r="A263" s="341" t="s">
        <v>412</v>
      </c>
      <c r="B263" s="342" t="s">
        <v>411</v>
      </c>
      <c r="C263" s="343">
        <v>40</v>
      </c>
      <c r="D263" s="348">
        <v>-10</v>
      </c>
      <c r="E263" s="343">
        <f t="shared" si="91"/>
        <v>30</v>
      </c>
      <c r="F263" s="343">
        <f t="shared" si="92"/>
        <v>30</v>
      </c>
      <c r="G263" s="343">
        <v>10</v>
      </c>
      <c r="H263" s="348">
        <v>0</v>
      </c>
      <c r="I263" s="343">
        <v>10</v>
      </c>
      <c r="J263" s="343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417"/>
      <c r="Q263" s="245"/>
      <c r="R263" s="238"/>
      <c r="S263" s="238"/>
      <c r="T263" s="238"/>
    </row>
    <row r="264" spans="1:20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91"/>
        <v>0</v>
      </c>
      <c r="F264" s="24">
        <f t="shared" si="92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393">
        <v>15</v>
      </c>
    </row>
    <row r="265" spans="1:20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91"/>
        <v>2</v>
      </c>
      <c r="F265" s="141">
        <f t="shared" si="92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417"/>
      <c r="Q265" s="245"/>
      <c r="R265" s="238"/>
      <c r="S265" s="238"/>
      <c r="T265" s="238"/>
    </row>
    <row r="266" spans="1:20" s="44" customFormat="1" x14ac:dyDescent="0.2">
      <c r="A266" s="341" t="s">
        <v>406</v>
      </c>
      <c r="B266" s="342" t="s">
        <v>405</v>
      </c>
      <c r="C266" s="343">
        <v>10</v>
      </c>
      <c r="D266" s="348">
        <v>-5</v>
      </c>
      <c r="E266" s="343">
        <f t="shared" si="91"/>
        <v>5</v>
      </c>
      <c r="F266" s="343">
        <f t="shared" si="92"/>
        <v>5</v>
      </c>
      <c r="G266" s="343">
        <v>5</v>
      </c>
      <c r="H266" s="348">
        <v>0</v>
      </c>
      <c r="I266" s="343">
        <v>0</v>
      </c>
      <c r="J266" s="343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</row>
    <row r="267" spans="1:20" s="44" customFormat="1" x14ac:dyDescent="0.2">
      <c r="A267" s="341" t="s">
        <v>404</v>
      </c>
      <c r="B267" s="342" t="s">
        <v>403</v>
      </c>
      <c r="C267" s="343">
        <v>20</v>
      </c>
      <c r="D267" s="348">
        <v>15</v>
      </c>
      <c r="E267" s="343">
        <f t="shared" si="91"/>
        <v>35</v>
      </c>
      <c r="F267" s="343">
        <f t="shared" si="92"/>
        <v>35</v>
      </c>
      <c r="G267" s="343">
        <v>5</v>
      </c>
      <c r="H267" s="348">
        <v>20</v>
      </c>
      <c r="I267" s="343">
        <v>5</v>
      </c>
      <c r="J267" s="343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</row>
    <row r="268" spans="1:20" s="44" customFormat="1" x14ac:dyDescent="0.2">
      <c r="A268" s="139" t="s">
        <v>402</v>
      </c>
      <c r="B268" s="140" t="s">
        <v>401</v>
      </c>
      <c r="C268" s="141">
        <v>25</v>
      </c>
      <c r="D268" s="141"/>
      <c r="E268" s="141">
        <f t="shared" si="91"/>
        <v>25</v>
      </c>
      <c r="F268" s="141">
        <f t="shared" si="92"/>
        <v>25</v>
      </c>
      <c r="G268" s="141">
        <v>10</v>
      </c>
      <c r="H268" s="141">
        <v>5</v>
      </c>
      <c r="I268" s="141">
        <v>5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</row>
    <row r="269" spans="1:20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91"/>
        <v>0</v>
      </c>
      <c r="F269" s="24">
        <f t="shared" si="92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94">
        <v>24</v>
      </c>
    </row>
    <row r="270" spans="1:20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91"/>
        <v>0</v>
      </c>
      <c r="F270" s="20">
        <f t="shared" si="92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20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91"/>
        <v>0</v>
      </c>
      <c r="F271" s="20">
        <f t="shared" si="92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20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91"/>
        <v>0</v>
      </c>
      <c r="F272" s="20">
        <f t="shared" si="92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20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91"/>
        <v>0</v>
      </c>
      <c r="F273" s="20">
        <f t="shared" si="92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20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91"/>
        <v>0</v>
      </c>
      <c r="F274" s="20">
        <f t="shared" si="92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20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91"/>
        <v>0</v>
      </c>
      <c r="F275" s="20">
        <f t="shared" si="92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20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91"/>
        <v>0</v>
      </c>
      <c r="F276" s="20">
        <f t="shared" si="92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20" s="18" customFormat="1" hidden="1" x14ac:dyDescent="0.2">
      <c r="A277" s="22" t="s">
        <v>384</v>
      </c>
      <c r="B277" s="21" t="s">
        <v>383</v>
      </c>
      <c r="C277" s="20">
        <f t="shared" ref="C277:N277" si="93">C278+C279</f>
        <v>0</v>
      </c>
      <c r="D277" s="20">
        <f t="shared" si="93"/>
        <v>0</v>
      </c>
      <c r="E277" s="20">
        <f t="shared" si="93"/>
        <v>0</v>
      </c>
      <c r="F277" s="20">
        <f t="shared" si="93"/>
        <v>0</v>
      </c>
      <c r="G277" s="20">
        <f t="shared" si="93"/>
        <v>0</v>
      </c>
      <c r="H277" s="20">
        <f t="shared" si="93"/>
        <v>0</v>
      </c>
      <c r="I277" s="20">
        <f t="shared" si="93"/>
        <v>0</v>
      </c>
      <c r="J277" s="20">
        <f t="shared" si="93"/>
        <v>0</v>
      </c>
      <c r="K277" s="20">
        <f t="shared" si="93"/>
        <v>0</v>
      </c>
      <c r="L277" s="20">
        <f t="shared" si="93"/>
        <v>0</v>
      </c>
      <c r="M277" s="20">
        <f t="shared" si="93"/>
        <v>0</v>
      </c>
      <c r="N277" s="20">
        <f t="shared" si="93"/>
        <v>0</v>
      </c>
      <c r="O277" s="19"/>
    </row>
    <row r="278" spans="1:20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20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20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20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20" s="18" customFormat="1" x14ac:dyDescent="0.2">
      <c r="A282" s="139" t="s">
        <v>374</v>
      </c>
      <c r="B282" s="140" t="s">
        <v>373</v>
      </c>
      <c r="C282" s="141">
        <f t="shared" ref="C282:N282" si="94">C283+C284+C285+C286+C287+C288+C289+C290</f>
        <v>44</v>
      </c>
      <c r="D282" s="141">
        <f t="shared" si="94"/>
        <v>0</v>
      </c>
      <c r="E282" s="141">
        <f t="shared" si="94"/>
        <v>44</v>
      </c>
      <c r="F282" s="141">
        <f t="shared" si="94"/>
        <v>44</v>
      </c>
      <c r="G282" s="141">
        <f t="shared" si="94"/>
        <v>16</v>
      </c>
      <c r="H282" s="141">
        <f t="shared" si="94"/>
        <v>9</v>
      </c>
      <c r="I282" s="141">
        <f t="shared" si="94"/>
        <v>10</v>
      </c>
      <c r="J282" s="141">
        <f t="shared" si="94"/>
        <v>9</v>
      </c>
      <c r="K282" s="20">
        <f t="shared" si="94"/>
        <v>0</v>
      </c>
      <c r="L282" s="42">
        <f t="shared" si="94"/>
        <v>0</v>
      </c>
      <c r="M282" s="42">
        <f t="shared" si="94"/>
        <v>0</v>
      </c>
      <c r="N282" s="42">
        <f t="shared" si="94"/>
        <v>0</v>
      </c>
      <c r="O282" s="19"/>
      <c r="P282" s="417"/>
      <c r="Q282" s="245"/>
      <c r="R282" s="238"/>
      <c r="S282" s="238"/>
      <c r="T282" s="238"/>
    </row>
    <row r="283" spans="1:20" x14ac:dyDescent="0.2">
      <c r="A283" s="135" t="s">
        <v>372</v>
      </c>
      <c r="B283" s="136" t="s">
        <v>371</v>
      </c>
      <c r="C283" s="137">
        <v>4</v>
      </c>
      <c r="D283" s="256"/>
      <c r="E283" s="137">
        <f t="shared" ref="E283:E290" si="95">C283+D283</f>
        <v>4</v>
      </c>
      <c r="F283" s="137">
        <f t="shared" ref="F283:F290" si="96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417"/>
      <c r="Q283" s="244"/>
      <c r="R283" s="239"/>
      <c r="S283" s="239"/>
      <c r="T283" s="239"/>
    </row>
    <row r="284" spans="1:20" hidden="1" x14ac:dyDescent="0.2">
      <c r="A284" s="17" t="s">
        <v>370</v>
      </c>
      <c r="B284" s="16" t="s">
        <v>369</v>
      </c>
      <c r="C284" s="15"/>
      <c r="D284" s="15"/>
      <c r="E284" s="15">
        <f t="shared" si="95"/>
        <v>0</v>
      </c>
      <c r="F284" s="15">
        <f t="shared" si="96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20" x14ac:dyDescent="0.2">
      <c r="A285" s="135" t="s">
        <v>368</v>
      </c>
      <c r="B285" s="136" t="s">
        <v>367</v>
      </c>
      <c r="C285" s="137">
        <v>25</v>
      </c>
      <c r="D285" s="256">
        <v>0</v>
      </c>
      <c r="E285" s="137">
        <f t="shared" si="95"/>
        <v>25</v>
      </c>
      <c r="F285" s="137">
        <f t="shared" si="96"/>
        <v>25</v>
      </c>
      <c r="G285" s="137">
        <v>10</v>
      </c>
      <c r="H285" s="137">
        <v>5</v>
      </c>
      <c r="I285" s="137">
        <v>5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417"/>
      <c r="Q285" s="244"/>
      <c r="R285" s="239"/>
      <c r="S285" s="239"/>
      <c r="T285" s="239"/>
    </row>
    <row r="286" spans="1:20" hidden="1" x14ac:dyDescent="0.2">
      <c r="A286" s="17" t="s">
        <v>366</v>
      </c>
      <c r="B286" s="16" t="s">
        <v>365</v>
      </c>
      <c r="C286" s="15"/>
      <c r="D286" s="15"/>
      <c r="E286" s="15">
        <f t="shared" si="95"/>
        <v>0</v>
      </c>
      <c r="F286" s="15">
        <f t="shared" si="96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20" hidden="1" x14ac:dyDescent="0.2">
      <c r="A287" s="17" t="s">
        <v>364</v>
      </c>
      <c r="B287" s="16" t="s">
        <v>363</v>
      </c>
      <c r="C287" s="15"/>
      <c r="D287" s="15"/>
      <c r="E287" s="15">
        <f t="shared" si="95"/>
        <v>0</v>
      </c>
      <c r="F287" s="15">
        <f t="shared" si="96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0" hidden="1" x14ac:dyDescent="0.2">
      <c r="A288" s="17" t="s">
        <v>362</v>
      </c>
      <c r="B288" s="16" t="s">
        <v>361</v>
      </c>
      <c r="C288" s="15"/>
      <c r="D288" s="15"/>
      <c r="E288" s="15">
        <f t="shared" si="95"/>
        <v>0</v>
      </c>
      <c r="F288" s="15">
        <f t="shared" si="96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0" hidden="1" x14ac:dyDescent="0.2">
      <c r="A289" s="17" t="s">
        <v>360</v>
      </c>
      <c r="B289" s="16" t="s">
        <v>359</v>
      </c>
      <c r="C289" s="15"/>
      <c r="D289" s="15"/>
      <c r="E289" s="15">
        <f t="shared" si="95"/>
        <v>0</v>
      </c>
      <c r="F289" s="15">
        <f t="shared" si="96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0" x14ac:dyDescent="0.2">
      <c r="A290" s="135" t="s">
        <v>358</v>
      </c>
      <c r="B290" s="136" t="s">
        <v>357</v>
      </c>
      <c r="C290" s="137">
        <v>15</v>
      </c>
      <c r="D290" s="137"/>
      <c r="E290" s="137">
        <f t="shared" si="95"/>
        <v>15</v>
      </c>
      <c r="F290" s="137">
        <f t="shared" si="96"/>
        <v>15</v>
      </c>
      <c r="G290" s="137">
        <v>5</v>
      </c>
      <c r="H290" s="137">
        <v>3</v>
      </c>
      <c r="I290" s="137">
        <v>4</v>
      </c>
      <c r="J290" s="137">
        <v>3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417"/>
      <c r="Q290" s="244"/>
      <c r="R290" s="239"/>
      <c r="S290" s="239"/>
      <c r="T290" s="239"/>
    </row>
    <row r="291" spans="1:20" s="8" customFormat="1" hidden="1" x14ac:dyDescent="0.2">
      <c r="A291" s="14" t="s">
        <v>356</v>
      </c>
      <c r="B291" s="13">
        <v>30</v>
      </c>
      <c r="C291" s="11">
        <f t="shared" ref="C291:N291" si="97">C292+C295+C300</f>
        <v>0</v>
      </c>
      <c r="D291" s="11">
        <f t="shared" si="97"/>
        <v>0</v>
      </c>
      <c r="E291" s="11">
        <f t="shared" si="97"/>
        <v>0</v>
      </c>
      <c r="F291" s="11">
        <f t="shared" si="97"/>
        <v>0</v>
      </c>
      <c r="G291" s="11">
        <f t="shared" si="97"/>
        <v>0</v>
      </c>
      <c r="H291" s="11">
        <f t="shared" si="97"/>
        <v>0</v>
      </c>
      <c r="I291" s="11">
        <f t="shared" si="97"/>
        <v>0</v>
      </c>
      <c r="J291" s="11">
        <f t="shared" si="97"/>
        <v>0</v>
      </c>
      <c r="K291" s="11">
        <f t="shared" si="97"/>
        <v>0</v>
      </c>
      <c r="L291" s="11">
        <f t="shared" si="97"/>
        <v>0</v>
      </c>
      <c r="M291" s="11">
        <f t="shared" si="97"/>
        <v>0</v>
      </c>
      <c r="N291" s="11">
        <f t="shared" si="97"/>
        <v>0</v>
      </c>
      <c r="O291" s="10"/>
    </row>
    <row r="292" spans="1:20" s="18" customFormat="1" hidden="1" x14ac:dyDescent="0.2">
      <c r="A292" s="22" t="s">
        <v>355</v>
      </c>
      <c r="B292" s="21" t="s">
        <v>354</v>
      </c>
      <c r="C292" s="20">
        <f t="shared" ref="C292:N292" si="98">C293+C294</f>
        <v>0</v>
      </c>
      <c r="D292" s="20">
        <f t="shared" si="98"/>
        <v>0</v>
      </c>
      <c r="E292" s="20">
        <f t="shared" si="98"/>
        <v>0</v>
      </c>
      <c r="F292" s="20">
        <f t="shared" si="98"/>
        <v>0</v>
      </c>
      <c r="G292" s="20">
        <f t="shared" si="98"/>
        <v>0</v>
      </c>
      <c r="H292" s="20">
        <f t="shared" si="98"/>
        <v>0</v>
      </c>
      <c r="I292" s="20">
        <f t="shared" si="98"/>
        <v>0</v>
      </c>
      <c r="J292" s="20">
        <f t="shared" si="98"/>
        <v>0</v>
      </c>
      <c r="K292" s="20">
        <f t="shared" si="98"/>
        <v>0</v>
      </c>
      <c r="L292" s="20">
        <f t="shared" si="98"/>
        <v>0</v>
      </c>
      <c r="M292" s="20">
        <f t="shared" si="98"/>
        <v>0</v>
      </c>
      <c r="N292" s="20">
        <f t="shared" si="98"/>
        <v>0</v>
      </c>
      <c r="O292" s="19"/>
    </row>
    <row r="293" spans="1:20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20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20" s="18" customFormat="1" hidden="1" x14ac:dyDescent="0.2">
      <c r="A295" s="22" t="s">
        <v>349</v>
      </c>
      <c r="B295" s="21" t="s">
        <v>348</v>
      </c>
      <c r="C295" s="20">
        <f t="shared" ref="C295:N295" si="99">C296+C297+C298+C299</f>
        <v>0</v>
      </c>
      <c r="D295" s="20">
        <f t="shared" si="99"/>
        <v>0</v>
      </c>
      <c r="E295" s="20">
        <f t="shared" si="99"/>
        <v>0</v>
      </c>
      <c r="F295" s="20">
        <f t="shared" si="99"/>
        <v>0</v>
      </c>
      <c r="G295" s="20">
        <f t="shared" si="99"/>
        <v>0</v>
      </c>
      <c r="H295" s="20">
        <f t="shared" si="99"/>
        <v>0</v>
      </c>
      <c r="I295" s="20">
        <f t="shared" si="99"/>
        <v>0</v>
      </c>
      <c r="J295" s="20">
        <f t="shared" si="99"/>
        <v>0</v>
      </c>
      <c r="K295" s="20">
        <f t="shared" si="99"/>
        <v>0</v>
      </c>
      <c r="L295" s="20">
        <f t="shared" si="99"/>
        <v>0</v>
      </c>
      <c r="M295" s="20">
        <f t="shared" si="99"/>
        <v>0</v>
      </c>
      <c r="N295" s="20">
        <f t="shared" si="99"/>
        <v>0</v>
      </c>
      <c r="O295" s="19"/>
    </row>
    <row r="296" spans="1:20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0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0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0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0" s="18" customFormat="1" hidden="1" x14ac:dyDescent="0.2">
      <c r="A300" s="22" t="s">
        <v>339</v>
      </c>
      <c r="B300" s="21" t="s">
        <v>338</v>
      </c>
      <c r="C300" s="20">
        <f t="shared" ref="C300:N300" si="100">C301+C302+C303+C304</f>
        <v>0</v>
      </c>
      <c r="D300" s="20">
        <f t="shared" si="100"/>
        <v>0</v>
      </c>
      <c r="E300" s="20">
        <f t="shared" si="100"/>
        <v>0</v>
      </c>
      <c r="F300" s="20">
        <f t="shared" si="100"/>
        <v>0</v>
      </c>
      <c r="G300" s="20">
        <f t="shared" si="100"/>
        <v>0</v>
      </c>
      <c r="H300" s="20">
        <f t="shared" si="100"/>
        <v>0</v>
      </c>
      <c r="I300" s="20">
        <f t="shared" si="100"/>
        <v>0</v>
      </c>
      <c r="J300" s="20">
        <f t="shared" si="100"/>
        <v>0</v>
      </c>
      <c r="K300" s="20">
        <f t="shared" si="100"/>
        <v>0</v>
      </c>
      <c r="L300" s="20">
        <f t="shared" si="100"/>
        <v>0</v>
      </c>
      <c r="M300" s="20">
        <f t="shared" si="100"/>
        <v>0</v>
      </c>
      <c r="N300" s="20">
        <f t="shared" si="100"/>
        <v>0</v>
      </c>
      <c r="O300" s="19"/>
    </row>
    <row r="301" spans="1:20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0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0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0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101">C306+C307+C308</f>
        <v>0</v>
      </c>
      <c r="D305" s="11">
        <f t="shared" si="101"/>
        <v>0</v>
      </c>
      <c r="E305" s="11">
        <f t="shared" si="101"/>
        <v>0</v>
      </c>
      <c r="F305" s="11">
        <f t="shared" si="101"/>
        <v>0</v>
      </c>
      <c r="G305" s="11">
        <f t="shared" si="101"/>
        <v>0</v>
      </c>
      <c r="H305" s="11">
        <f t="shared" si="101"/>
        <v>0</v>
      </c>
      <c r="I305" s="11">
        <f t="shared" si="101"/>
        <v>0</v>
      </c>
      <c r="J305" s="11">
        <f t="shared" si="101"/>
        <v>0</v>
      </c>
      <c r="K305" s="11">
        <f t="shared" si="101"/>
        <v>0</v>
      </c>
      <c r="L305" s="11">
        <f t="shared" si="101"/>
        <v>0</v>
      </c>
      <c r="M305" s="11">
        <f t="shared" si="101"/>
        <v>0</v>
      </c>
      <c r="N305" s="11">
        <f t="shared" si="101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102">C310</f>
        <v>0</v>
      </c>
      <c r="D309" s="11">
        <f t="shared" si="102"/>
        <v>0</v>
      </c>
      <c r="E309" s="11">
        <f t="shared" si="102"/>
        <v>0</v>
      </c>
      <c r="F309" s="11">
        <f t="shared" si="102"/>
        <v>0</v>
      </c>
      <c r="G309" s="11">
        <f t="shared" si="102"/>
        <v>0</v>
      </c>
      <c r="H309" s="11">
        <f t="shared" si="102"/>
        <v>0</v>
      </c>
      <c r="I309" s="11">
        <f t="shared" si="102"/>
        <v>0</v>
      </c>
      <c r="J309" s="11">
        <f t="shared" si="102"/>
        <v>0</v>
      </c>
      <c r="K309" s="11">
        <f t="shared" si="102"/>
        <v>0</v>
      </c>
      <c r="L309" s="11">
        <f t="shared" si="102"/>
        <v>0</v>
      </c>
      <c r="M309" s="11">
        <f t="shared" si="102"/>
        <v>0</v>
      </c>
      <c r="N309" s="11">
        <f t="shared" si="102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103">C312+C327</f>
        <v>0</v>
      </c>
      <c r="D311" s="11">
        <f t="shared" si="103"/>
        <v>0</v>
      </c>
      <c r="E311" s="11">
        <f t="shared" si="103"/>
        <v>0</v>
      </c>
      <c r="F311" s="11">
        <f t="shared" si="103"/>
        <v>0</v>
      </c>
      <c r="G311" s="11">
        <f t="shared" si="103"/>
        <v>0</v>
      </c>
      <c r="H311" s="11">
        <f t="shared" si="103"/>
        <v>0</v>
      </c>
      <c r="I311" s="11">
        <f t="shared" si="103"/>
        <v>0</v>
      </c>
      <c r="J311" s="11">
        <f t="shared" si="103"/>
        <v>0</v>
      </c>
      <c r="K311" s="11">
        <f t="shared" si="103"/>
        <v>0</v>
      </c>
      <c r="L311" s="11">
        <f t="shared" si="103"/>
        <v>0</v>
      </c>
      <c r="M311" s="11">
        <f t="shared" si="103"/>
        <v>0</v>
      </c>
      <c r="N311" s="11">
        <f t="shared" si="103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104">C313+C314+C315+C316+C317+C318+C319+C320+C321+C322+C323+C324+C325+C326</f>
        <v>0</v>
      </c>
      <c r="D312" s="20">
        <f t="shared" si="104"/>
        <v>0</v>
      </c>
      <c r="E312" s="20">
        <f t="shared" si="104"/>
        <v>0</v>
      </c>
      <c r="F312" s="20">
        <f t="shared" si="104"/>
        <v>0</v>
      </c>
      <c r="G312" s="20">
        <f t="shared" si="104"/>
        <v>0</v>
      </c>
      <c r="H312" s="20">
        <f t="shared" si="104"/>
        <v>0</v>
      </c>
      <c r="I312" s="20">
        <f t="shared" si="104"/>
        <v>0</v>
      </c>
      <c r="J312" s="20">
        <f t="shared" si="104"/>
        <v>0</v>
      </c>
      <c r="K312" s="20">
        <f t="shared" si="104"/>
        <v>0</v>
      </c>
      <c r="L312" s="20">
        <f t="shared" si="104"/>
        <v>0</v>
      </c>
      <c r="M312" s="20">
        <f t="shared" si="104"/>
        <v>0</v>
      </c>
      <c r="N312" s="20">
        <f t="shared" si="104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105">C313+D313</f>
        <v>0</v>
      </c>
      <c r="F313" s="15">
        <f t="shared" ref="F313:F326" si="106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105"/>
        <v>0</v>
      </c>
      <c r="F314" s="15">
        <f t="shared" si="106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105"/>
        <v>0</v>
      </c>
      <c r="F315" s="15">
        <f t="shared" si="106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105"/>
        <v>0</v>
      </c>
      <c r="F316" s="15">
        <f t="shared" si="106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105"/>
        <v>0</v>
      </c>
      <c r="F317" s="15">
        <f t="shared" si="106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105"/>
        <v>0</v>
      </c>
      <c r="F318" s="15">
        <f t="shared" si="106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105"/>
        <v>0</v>
      </c>
      <c r="F319" s="15">
        <f t="shared" si="106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105"/>
        <v>0</v>
      </c>
      <c r="F320" s="15">
        <f t="shared" si="106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105"/>
        <v>0</v>
      </c>
      <c r="F321" s="15">
        <f t="shared" si="106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105"/>
        <v>0</v>
      </c>
      <c r="F322" s="15">
        <f t="shared" si="106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105"/>
        <v>0</v>
      </c>
      <c r="F323" s="15">
        <f t="shared" si="106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105"/>
        <v>0</v>
      </c>
      <c r="F324" s="15">
        <f t="shared" si="106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105"/>
        <v>0</v>
      </c>
      <c r="F325" s="15">
        <f t="shared" si="106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105"/>
        <v>0</v>
      </c>
      <c r="F326" s="15">
        <f t="shared" si="106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107">C328+C329+C330</f>
        <v>0</v>
      </c>
      <c r="D327" s="24">
        <f t="shared" si="107"/>
        <v>0</v>
      </c>
      <c r="E327" s="24">
        <f t="shared" si="107"/>
        <v>0</v>
      </c>
      <c r="F327" s="24">
        <f t="shared" si="107"/>
        <v>0</v>
      </c>
      <c r="G327" s="24">
        <f t="shared" si="107"/>
        <v>0</v>
      </c>
      <c r="H327" s="24">
        <f t="shared" si="107"/>
        <v>0</v>
      </c>
      <c r="I327" s="24">
        <f t="shared" si="107"/>
        <v>0</v>
      </c>
      <c r="J327" s="24">
        <f t="shared" si="107"/>
        <v>0</v>
      </c>
      <c r="K327" s="24">
        <f t="shared" si="107"/>
        <v>0</v>
      </c>
      <c r="L327" s="24">
        <f t="shared" si="107"/>
        <v>0</v>
      </c>
      <c r="M327" s="24">
        <f t="shared" si="107"/>
        <v>0</v>
      </c>
      <c r="N327" s="24">
        <f t="shared" si="107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108">C332+C347</f>
        <v>0</v>
      </c>
      <c r="D331" s="11">
        <f t="shared" si="108"/>
        <v>0</v>
      </c>
      <c r="E331" s="11">
        <f t="shared" si="108"/>
        <v>0</v>
      </c>
      <c r="F331" s="11">
        <f t="shared" si="108"/>
        <v>0</v>
      </c>
      <c r="G331" s="11">
        <f t="shared" si="108"/>
        <v>0</v>
      </c>
      <c r="H331" s="11">
        <f t="shared" si="108"/>
        <v>0</v>
      </c>
      <c r="I331" s="11">
        <f t="shared" si="108"/>
        <v>0</v>
      </c>
      <c r="J331" s="11">
        <f t="shared" si="108"/>
        <v>0</v>
      </c>
      <c r="K331" s="11">
        <f t="shared" si="108"/>
        <v>0</v>
      </c>
      <c r="L331" s="11">
        <f t="shared" si="108"/>
        <v>0</v>
      </c>
      <c r="M331" s="11">
        <f t="shared" si="108"/>
        <v>0</v>
      </c>
      <c r="N331" s="11">
        <f t="shared" si="108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109">C333+C334+C335+C336+C337+C338+C339+C340+C341+C342+C343+C344+C345+C346</f>
        <v>0</v>
      </c>
      <c r="D332" s="20">
        <f t="shared" si="109"/>
        <v>0</v>
      </c>
      <c r="E332" s="20">
        <f t="shared" si="109"/>
        <v>0</v>
      </c>
      <c r="F332" s="20">
        <f t="shared" si="109"/>
        <v>0</v>
      </c>
      <c r="G332" s="20">
        <f t="shared" si="109"/>
        <v>0</v>
      </c>
      <c r="H332" s="20">
        <f t="shared" si="109"/>
        <v>0</v>
      </c>
      <c r="I332" s="20">
        <f t="shared" si="109"/>
        <v>0</v>
      </c>
      <c r="J332" s="20">
        <f t="shared" si="109"/>
        <v>0</v>
      </c>
      <c r="K332" s="20">
        <f t="shared" si="109"/>
        <v>0</v>
      </c>
      <c r="L332" s="20">
        <f t="shared" si="109"/>
        <v>0</v>
      </c>
      <c r="M332" s="20">
        <f t="shared" si="109"/>
        <v>0</v>
      </c>
      <c r="N332" s="20">
        <f t="shared" si="109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110">C333+D333</f>
        <v>0</v>
      </c>
      <c r="F333" s="15">
        <f t="shared" ref="F333:F346" si="111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110"/>
        <v>0</v>
      </c>
      <c r="F334" s="15">
        <f t="shared" si="111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110"/>
        <v>0</v>
      </c>
      <c r="F335" s="15">
        <f t="shared" si="111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110"/>
        <v>0</v>
      </c>
      <c r="F336" s="15">
        <f t="shared" si="111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110"/>
        <v>0</v>
      </c>
      <c r="F337" s="15">
        <f t="shared" si="111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110"/>
        <v>0</v>
      </c>
      <c r="F338" s="15">
        <f t="shared" si="111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110"/>
        <v>0</v>
      </c>
      <c r="F339" s="15">
        <f t="shared" si="111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110"/>
        <v>0</v>
      </c>
      <c r="F340" s="15">
        <f t="shared" si="111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110"/>
        <v>0</v>
      </c>
      <c r="F341" s="15">
        <f t="shared" si="111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110"/>
        <v>0</v>
      </c>
      <c r="F342" s="15">
        <f t="shared" si="111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110"/>
        <v>0</v>
      </c>
      <c r="F343" s="15">
        <f t="shared" si="111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110"/>
        <v>0</v>
      </c>
      <c r="F344" s="15">
        <f t="shared" si="111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110"/>
        <v>0</v>
      </c>
      <c r="F345" s="15">
        <f t="shared" si="111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110"/>
        <v>0</v>
      </c>
      <c r="F346" s="15">
        <f t="shared" si="111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112">C348+C349</f>
        <v>0</v>
      </c>
      <c r="D347" s="20">
        <f t="shared" si="112"/>
        <v>0</v>
      </c>
      <c r="E347" s="20">
        <f t="shared" si="112"/>
        <v>0</v>
      </c>
      <c r="F347" s="20">
        <f t="shared" si="112"/>
        <v>0</v>
      </c>
      <c r="G347" s="20">
        <f t="shared" si="112"/>
        <v>0</v>
      </c>
      <c r="H347" s="20">
        <f t="shared" si="112"/>
        <v>0</v>
      </c>
      <c r="I347" s="20">
        <f t="shared" si="112"/>
        <v>0</v>
      </c>
      <c r="J347" s="20">
        <f t="shared" si="112"/>
        <v>0</v>
      </c>
      <c r="K347" s="20">
        <f t="shared" si="112"/>
        <v>0</v>
      </c>
      <c r="L347" s="20">
        <f t="shared" si="112"/>
        <v>0</v>
      </c>
      <c r="M347" s="20">
        <f t="shared" si="112"/>
        <v>0</v>
      </c>
      <c r="N347" s="20">
        <f t="shared" si="112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13">C351+C353+C355+C357+C361+C363+C367+C371+C375+C379+C383+C387+C391+C395+C399+C403</f>
        <v>0</v>
      </c>
      <c r="D350" s="11">
        <f t="shared" si="113"/>
        <v>0</v>
      </c>
      <c r="E350" s="11">
        <f t="shared" si="113"/>
        <v>0</v>
      </c>
      <c r="F350" s="11">
        <f t="shared" si="113"/>
        <v>0</v>
      </c>
      <c r="G350" s="11">
        <f t="shared" si="113"/>
        <v>0</v>
      </c>
      <c r="H350" s="11">
        <f t="shared" si="113"/>
        <v>0</v>
      </c>
      <c r="I350" s="11">
        <f t="shared" si="113"/>
        <v>0</v>
      </c>
      <c r="J350" s="11">
        <f t="shared" si="113"/>
        <v>0</v>
      </c>
      <c r="K350" s="11">
        <f t="shared" si="113"/>
        <v>0</v>
      </c>
      <c r="L350" s="11">
        <f t="shared" si="113"/>
        <v>0</v>
      </c>
      <c r="M350" s="11">
        <f t="shared" si="113"/>
        <v>0</v>
      </c>
      <c r="N350" s="11">
        <f t="shared" si="113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14">C352</f>
        <v>0</v>
      </c>
      <c r="D351" s="20">
        <f t="shared" si="114"/>
        <v>0</v>
      </c>
      <c r="E351" s="20">
        <f t="shared" si="114"/>
        <v>0</v>
      </c>
      <c r="F351" s="20">
        <f t="shared" si="114"/>
        <v>0</v>
      </c>
      <c r="G351" s="20">
        <f t="shared" si="114"/>
        <v>0</v>
      </c>
      <c r="H351" s="20">
        <f t="shared" si="114"/>
        <v>0</v>
      </c>
      <c r="I351" s="20">
        <f t="shared" si="114"/>
        <v>0</v>
      </c>
      <c r="J351" s="20">
        <f t="shared" si="114"/>
        <v>0</v>
      </c>
      <c r="K351" s="20">
        <f t="shared" si="114"/>
        <v>0</v>
      </c>
      <c r="L351" s="20">
        <f t="shared" si="114"/>
        <v>0</v>
      </c>
      <c r="M351" s="20">
        <f t="shared" si="114"/>
        <v>0</v>
      </c>
      <c r="N351" s="20">
        <f t="shared" si="114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15">C354</f>
        <v>0</v>
      </c>
      <c r="D353" s="20">
        <f t="shared" si="115"/>
        <v>0</v>
      </c>
      <c r="E353" s="20">
        <f t="shared" si="115"/>
        <v>0</v>
      </c>
      <c r="F353" s="20">
        <f t="shared" si="115"/>
        <v>0</v>
      </c>
      <c r="G353" s="20">
        <f t="shared" si="115"/>
        <v>0</v>
      </c>
      <c r="H353" s="20">
        <f t="shared" si="115"/>
        <v>0</v>
      </c>
      <c r="I353" s="20">
        <f t="shared" si="115"/>
        <v>0</v>
      </c>
      <c r="J353" s="20">
        <f t="shared" si="115"/>
        <v>0</v>
      </c>
      <c r="K353" s="20">
        <f t="shared" si="115"/>
        <v>0</v>
      </c>
      <c r="L353" s="20">
        <f t="shared" si="115"/>
        <v>0</v>
      </c>
      <c r="M353" s="20">
        <f t="shared" si="115"/>
        <v>0</v>
      </c>
      <c r="N353" s="20">
        <f t="shared" si="115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16">C356</f>
        <v>0</v>
      </c>
      <c r="D355" s="20">
        <f t="shared" si="116"/>
        <v>0</v>
      </c>
      <c r="E355" s="20">
        <f t="shared" si="116"/>
        <v>0</v>
      </c>
      <c r="F355" s="20">
        <f t="shared" si="116"/>
        <v>0</v>
      </c>
      <c r="G355" s="20">
        <f t="shared" si="116"/>
        <v>0</v>
      </c>
      <c r="H355" s="20">
        <f t="shared" si="116"/>
        <v>0</v>
      </c>
      <c r="I355" s="20">
        <f t="shared" si="116"/>
        <v>0</v>
      </c>
      <c r="J355" s="20">
        <f t="shared" si="116"/>
        <v>0</v>
      </c>
      <c r="K355" s="20">
        <f t="shared" si="116"/>
        <v>0</v>
      </c>
      <c r="L355" s="20">
        <f t="shared" si="116"/>
        <v>0</v>
      </c>
      <c r="M355" s="20">
        <f t="shared" si="116"/>
        <v>0</v>
      </c>
      <c r="N355" s="20">
        <f t="shared" si="116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17">C358+C359+C360</f>
        <v>0</v>
      </c>
      <c r="D357" s="20">
        <f t="shared" si="117"/>
        <v>0</v>
      </c>
      <c r="E357" s="20">
        <f t="shared" si="117"/>
        <v>0</v>
      </c>
      <c r="F357" s="20">
        <f t="shared" si="117"/>
        <v>0</v>
      </c>
      <c r="G357" s="20">
        <f t="shared" si="117"/>
        <v>0</v>
      </c>
      <c r="H357" s="20">
        <f t="shared" si="117"/>
        <v>0</v>
      </c>
      <c r="I357" s="20">
        <f t="shared" si="117"/>
        <v>0</v>
      </c>
      <c r="J357" s="20">
        <f t="shared" si="117"/>
        <v>0</v>
      </c>
      <c r="K357" s="20">
        <f t="shared" si="117"/>
        <v>0</v>
      </c>
      <c r="L357" s="20">
        <f t="shared" si="117"/>
        <v>0</v>
      </c>
      <c r="M357" s="20">
        <f t="shared" si="117"/>
        <v>0</v>
      </c>
      <c r="N357" s="20">
        <f t="shared" si="117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18">C362</f>
        <v>0</v>
      </c>
      <c r="D361" s="20">
        <f t="shared" si="118"/>
        <v>0</v>
      </c>
      <c r="E361" s="20">
        <f t="shared" si="118"/>
        <v>0</v>
      </c>
      <c r="F361" s="20">
        <f t="shared" si="118"/>
        <v>0</v>
      </c>
      <c r="G361" s="20">
        <f t="shared" si="118"/>
        <v>0</v>
      </c>
      <c r="H361" s="20">
        <f t="shared" si="118"/>
        <v>0</v>
      </c>
      <c r="I361" s="20">
        <f t="shared" si="118"/>
        <v>0</v>
      </c>
      <c r="J361" s="20">
        <f t="shared" si="118"/>
        <v>0</v>
      </c>
      <c r="K361" s="20">
        <f t="shared" si="118"/>
        <v>0</v>
      </c>
      <c r="L361" s="20">
        <f t="shared" si="118"/>
        <v>0</v>
      </c>
      <c r="M361" s="20">
        <f t="shared" si="118"/>
        <v>0</v>
      </c>
      <c r="N361" s="20">
        <f t="shared" si="118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19">C364+C365+C366</f>
        <v>0</v>
      </c>
      <c r="D363" s="20">
        <f t="shared" si="119"/>
        <v>0</v>
      </c>
      <c r="E363" s="20">
        <f t="shared" si="119"/>
        <v>0</v>
      </c>
      <c r="F363" s="20">
        <f t="shared" si="119"/>
        <v>0</v>
      </c>
      <c r="G363" s="20">
        <f t="shared" si="119"/>
        <v>0</v>
      </c>
      <c r="H363" s="20">
        <f t="shared" si="119"/>
        <v>0</v>
      </c>
      <c r="I363" s="20">
        <f t="shared" si="119"/>
        <v>0</v>
      </c>
      <c r="J363" s="20">
        <f t="shared" si="119"/>
        <v>0</v>
      </c>
      <c r="K363" s="20">
        <f t="shared" si="119"/>
        <v>0</v>
      </c>
      <c r="L363" s="20">
        <f t="shared" si="119"/>
        <v>0</v>
      </c>
      <c r="M363" s="20">
        <f t="shared" si="119"/>
        <v>0</v>
      </c>
      <c r="N363" s="20">
        <f t="shared" si="119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20">C368+C369+C370</f>
        <v>0</v>
      </c>
      <c r="D367" s="20">
        <f t="shared" si="120"/>
        <v>0</v>
      </c>
      <c r="E367" s="20">
        <f t="shared" si="120"/>
        <v>0</v>
      </c>
      <c r="F367" s="20">
        <f t="shared" si="120"/>
        <v>0</v>
      </c>
      <c r="G367" s="20">
        <f t="shared" si="120"/>
        <v>0</v>
      </c>
      <c r="H367" s="20">
        <f t="shared" si="120"/>
        <v>0</v>
      </c>
      <c r="I367" s="20">
        <f t="shared" si="120"/>
        <v>0</v>
      </c>
      <c r="J367" s="20">
        <f t="shared" si="120"/>
        <v>0</v>
      </c>
      <c r="K367" s="20">
        <f t="shared" si="120"/>
        <v>0</v>
      </c>
      <c r="L367" s="20">
        <f t="shared" si="120"/>
        <v>0</v>
      </c>
      <c r="M367" s="20">
        <f t="shared" si="120"/>
        <v>0</v>
      </c>
      <c r="N367" s="20">
        <f t="shared" si="120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21">C372+C373+C374</f>
        <v>0</v>
      </c>
      <c r="D371" s="20">
        <f t="shared" si="121"/>
        <v>0</v>
      </c>
      <c r="E371" s="20">
        <f t="shared" si="121"/>
        <v>0</v>
      </c>
      <c r="F371" s="20">
        <f t="shared" si="121"/>
        <v>0</v>
      </c>
      <c r="G371" s="20">
        <f t="shared" si="121"/>
        <v>0</v>
      </c>
      <c r="H371" s="20">
        <f t="shared" si="121"/>
        <v>0</v>
      </c>
      <c r="I371" s="20">
        <f t="shared" si="121"/>
        <v>0</v>
      </c>
      <c r="J371" s="20">
        <f t="shared" si="121"/>
        <v>0</v>
      </c>
      <c r="K371" s="20">
        <f t="shared" si="121"/>
        <v>0</v>
      </c>
      <c r="L371" s="20">
        <f t="shared" si="121"/>
        <v>0</v>
      </c>
      <c r="M371" s="20">
        <f t="shared" si="121"/>
        <v>0</v>
      </c>
      <c r="N371" s="20">
        <f t="shared" si="121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22">C376+C377+C378</f>
        <v>0</v>
      </c>
      <c r="D375" s="20">
        <f t="shared" si="122"/>
        <v>0</v>
      </c>
      <c r="E375" s="20">
        <f t="shared" si="122"/>
        <v>0</v>
      </c>
      <c r="F375" s="20">
        <f t="shared" si="122"/>
        <v>0</v>
      </c>
      <c r="G375" s="20">
        <f t="shared" si="122"/>
        <v>0</v>
      </c>
      <c r="H375" s="20">
        <f t="shared" si="122"/>
        <v>0</v>
      </c>
      <c r="I375" s="20">
        <f t="shared" si="122"/>
        <v>0</v>
      </c>
      <c r="J375" s="20">
        <f t="shared" si="122"/>
        <v>0</v>
      </c>
      <c r="K375" s="20">
        <f t="shared" si="122"/>
        <v>0</v>
      </c>
      <c r="L375" s="20">
        <f t="shared" si="122"/>
        <v>0</v>
      </c>
      <c r="M375" s="20">
        <f t="shared" si="122"/>
        <v>0</v>
      </c>
      <c r="N375" s="20">
        <f t="shared" si="122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23">C380+C381+C382</f>
        <v>0</v>
      </c>
      <c r="D379" s="20">
        <f t="shared" si="123"/>
        <v>0</v>
      </c>
      <c r="E379" s="20">
        <f t="shared" si="123"/>
        <v>0</v>
      </c>
      <c r="F379" s="20">
        <f t="shared" si="123"/>
        <v>0</v>
      </c>
      <c r="G379" s="20">
        <f t="shared" si="123"/>
        <v>0</v>
      </c>
      <c r="H379" s="20">
        <f t="shared" si="123"/>
        <v>0</v>
      </c>
      <c r="I379" s="20">
        <f t="shared" si="123"/>
        <v>0</v>
      </c>
      <c r="J379" s="20">
        <f t="shared" si="123"/>
        <v>0</v>
      </c>
      <c r="K379" s="20">
        <f t="shared" si="123"/>
        <v>0</v>
      </c>
      <c r="L379" s="20">
        <f t="shared" si="123"/>
        <v>0</v>
      </c>
      <c r="M379" s="20">
        <f t="shared" si="123"/>
        <v>0</v>
      </c>
      <c r="N379" s="20">
        <f t="shared" si="123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24">C384+C385+C386</f>
        <v>0</v>
      </c>
      <c r="D383" s="20">
        <f t="shared" si="124"/>
        <v>0</v>
      </c>
      <c r="E383" s="20">
        <f t="shared" si="124"/>
        <v>0</v>
      </c>
      <c r="F383" s="20">
        <f t="shared" si="124"/>
        <v>0</v>
      </c>
      <c r="G383" s="20">
        <f t="shared" si="124"/>
        <v>0</v>
      </c>
      <c r="H383" s="20">
        <f t="shared" si="124"/>
        <v>0</v>
      </c>
      <c r="I383" s="20">
        <f t="shared" si="124"/>
        <v>0</v>
      </c>
      <c r="J383" s="20">
        <f t="shared" si="124"/>
        <v>0</v>
      </c>
      <c r="K383" s="20">
        <f t="shared" si="124"/>
        <v>0</v>
      </c>
      <c r="L383" s="20">
        <f t="shared" si="124"/>
        <v>0</v>
      </c>
      <c r="M383" s="20">
        <f t="shared" si="124"/>
        <v>0</v>
      </c>
      <c r="N383" s="20">
        <f t="shared" si="124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25">C388+C389+C390</f>
        <v>0</v>
      </c>
      <c r="D387" s="20">
        <f t="shared" si="125"/>
        <v>0</v>
      </c>
      <c r="E387" s="20">
        <f t="shared" si="125"/>
        <v>0</v>
      </c>
      <c r="F387" s="20">
        <f t="shared" si="125"/>
        <v>0</v>
      </c>
      <c r="G387" s="20">
        <f t="shared" si="125"/>
        <v>0</v>
      </c>
      <c r="H387" s="20">
        <f t="shared" si="125"/>
        <v>0</v>
      </c>
      <c r="I387" s="20">
        <f t="shared" si="125"/>
        <v>0</v>
      </c>
      <c r="J387" s="20">
        <f t="shared" si="125"/>
        <v>0</v>
      </c>
      <c r="K387" s="20">
        <f t="shared" si="125"/>
        <v>0</v>
      </c>
      <c r="L387" s="20">
        <f t="shared" si="125"/>
        <v>0</v>
      </c>
      <c r="M387" s="20">
        <f t="shared" si="125"/>
        <v>0</v>
      </c>
      <c r="N387" s="20">
        <f t="shared" si="125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26">C392+C393+C394</f>
        <v>0</v>
      </c>
      <c r="D391" s="20">
        <f t="shared" si="126"/>
        <v>0</v>
      </c>
      <c r="E391" s="20">
        <f t="shared" si="126"/>
        <v>0</v>
      </c>
      <c r="F391" s="20">
        <f t="shared" si="126"/>
        <v>0</v>
      </c>
      <c r="G391" s="20">
        <f t="shared" si="126"/>
        <v>0</v>
      </c>
      <c r="H391" s="20">
        <f t="shared" si="126"/>
        <v>0</v>
      </c>
      <c r="I391" s="20">
        <f t="shared" si="126"/>
        <v>0</v>
      </c>
      <c r="J391" s="20">
        <f t="shared" si="126"/>
        <v>0</v>
      </c>
      <c r="K391" s="20">
        <f t="shared" si="126"/>
        <v>0</v>
      </c>
      <c r="L391" s="20">
        <f t="shared" si="126"/>
        <v>0</v>
      </c>
      <c r="M391" s="20">
        <f t="shared" si="126"/>
        <v>0</v>
      </c>
      <c r="N391" s="20">
        <f t="shared" si="126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27">C396+C397+C398</f>
        <v>0</v>
      </c>
      <c r="D395" s="20">
        <f t="shared" si="127"/>
        <v>0</v>
      </c>
      <c r="E395" s="20">
        <f t="shared" si="127"/>
        <v>0</v>
      </c>
      <c r="F395" s="20">
        <f t="shared" si="127"/>
        <v>0</v>
      </c>
      <c r="G395" s="20">
        <f t="shared" si="127"/>
        <v>0</v>
      </c>
      <c r="H395" s="20">
        <f t="shared" si="127"/>
        <v>0</v>
      </c>
      <c r="I395" s="20">
        <f t="shared" si="127"/>
        <v>0</v>
      </c>
      <c r="J395" s="20">
        <f t="shared" si="127"/>
        <v>0</v>
      </c>
      <c r="K395" s="20">
        <f t="shared" si="127"/>
        <v>0</v>
      </c>
      <c r="L395" s="20">
        <f t="shared" si="127"/>
        <v>0</v>
      </c>
      <c r="M395" s="20">
        <f t="shared" si="127"/>
        <v>0</v>
      </c>
      <c r="N395" s="20">
        <f t="shared" si="127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28">C400+C401+C402</f>
        <v>0</v>
      </c>
      <c r="D399" s="20">
        <f t="shared" si="128"/>
        <v>0</v>
      </c>
      <c r="E399" s="20">
        <f t="shared" si="128"/>
        <v>0</v>
      </c>
      <c r="F399" s="20">
        <f t="shared" si="128"/>
        <v>0</v>
      </c>
      <c r="G399" s="20">
        <f t="shared" si="128"/>
        <v>0</v>
      </c>
      <c r="H399" s="20">
        <f t="shared" si="128"/>
        <v>0</v>
      </c>
      <c r="I399" s="20">
        <f t="shared" si="128"/>
        <v>0</v>
      </c>
      <c r="J399" s="20">
        <f t="shared" si="128"/>
        <v>0</v>
      </c>
      <c r="K399" s="20">
        <f t="shared" si="128"/>
        <v>0</v>
      </c>
      <c r="L399" s="20">
        <f t="shared" si="128"/>
        <v>0</v>
      </c>
      <c r="M399" s="20">
        <f t="shared" si="128"/>
        <v>0</v>
      </c>
      <c r="N399" s="20">
        <f t="shared" si="128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29">C404</f>
        <v>0</v>
      </c>
      <c r="D403" s="20">
        <f t="shared" si="129"/>
        <v>0</v>
      </c>
      <c r="E403" s="20">
        <f t="shared" si="129"/>
        <v>0</v>
      </c>
      <c r="F403" s="20">
        <f t="shared" si="129"/>
        <v>0</v>
      </c>
      <c r="G403" s="20">
        <f t="shared" si="129"/>
        <v>0</v>
      </c>
      <c r="H403" s="20">
        <f t="shared" si="129"/>
        <v>0</v>
      </c>
      <c r="I403" s="20">
        <f t="shared" si="129"/>
        <v>0</v>
      </c>
      <c r="J403" s="20">
        <f t="shared" si="129"/>
        <v>0</v>
      </c>
      <c r="K403" s="20">
        <f t="shared" si="129"/>
        <v>0</v>
      </c>
      <c r="L403" s="20">
        <f t="shared" si="129"/>
        <v>0</v>
      </c>
      <c r="M403" s="20">
        <f t="shared" si="129"/>
        <v>0</v>
      </c>
      <c r="N403" s="20">
        <f t="shared" si="129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30">C406</f>
        <v>0</v>
      </c>
      <c r="D405" s="25">
        <f t="shared" si="130"/>
        <v>0</v>
      </c>
      <c r="E405" s="25">
        <f t="shared" si="130"/>
        <v>0</v>
      </c>
      <c r="F405" s="25">
        <f t="shared" si="130"/>
        <v>0</v>
      </c>
      <c r="G405" s="25">
        <f t="shared" si="130"/>
        <v>0</v>
      </c>
      <c r="H405" s="25">
        <f t="shared" si="130"/>
        <v>0</v>
      </c>
      <c r="I405" s="25">
        <f t="shared" si="130"/>
        <v>0</v>
      </c>
      <c r="J405" s="25">
        <f t="shared" si="130"/>
        <v>0</v>
      </c>
      <c r="K405" s="25">
        <f t="shared" si="130"/>
        <v>0</v>
      </c>
      <c r="L405" s="25">
        <f t="shared" si="130"/>
        <v>0</v>
      </c>
      <c r="M405" s="25">
        <f t="shared" si="130"/>
        <v>0</v>
      </c>
      <c r="N405" s="25">
        <f t="shared" si="130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31">C407+C408+C409+C410+C411</f>
        <v>0</v>
      </c>
      <c r="D406" s="20">
        <f t="shared" si="131"/>
        <v>0</v>
      </c>
      <c r="E406" s="20">
        <f t="shared" si="131"/>
        <v>0</v>
      </c>
      <c r="F406" s="20">
        <f t="shared" si="131"/>
        <v>0</v>
      </c>
      <c r="G406" s="20">
        <f t="shared" si="131"/>
        <v>0</v>
      </c>
      <c r="H406" s="20">
        <f t="shared" si="131"/>
        <v>0</v>
      </c>
      <c r="I406" s="20">
        <f t="shared" si="131"/>
        <v>0</v>
      </c>
      <c r="J406" s="20">
        <f t="shared" si="131"/>
        <v>0</v>
      </c>
      <c r="K406" s="20">
        <f t="shared" si="131"/>
        <v>0</v>
      </c>
      <c r="L406" s="20">
        <f t="shared" si="131"/>
        <v>0</v>
      </c>
      <c r="M406" s="20">
        <f t="shared" si="131"/>
        <v>0</v>
      </c>
      <c r="N406" s="20">
        <f t="shared" si="131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32">C413+C417+C421+C425+C429+C433+C437+C441+C445+C449</f>
        <v>0</v>
      </c>
      <c r="D412" s="11">
        <f t="shared" si="132"/>
        <v>0</v>
      </c>
      <c r="E412" s="11">
        <f t="shared" si="132"/>
        <v>0</v>
      </c>
      <c r="F412" s="11">
        <f t="shared" si="132"/>
        <v>0</v>
      </c>
      <c r="G412" s="11">
        <f t="shared" si="132"/>
        <v>0</v>
      </c>
      <c r="H412" s="11">
        <f t="shared" si="132"/>
        <v>0</v>
      </c>
      <c r="I412" s="11">
        <f t="shared" si="132"/>
        <v>0</v>
      </c>
      <c r="J412" s="11">
        <f t="shared" si="132"/>
        <v>0</v>
      </c>
      <c r="K412" s="11">
        <f t="shared" si="132"/>
        <v>0</v>
      </c>
      <c r="L412" s="11">
        <f t="shared" si="132"/>
        <v>0</v>
      </c>
      <c r="M412" s="11">
        <f t="shared" si="132"/>
        <v>0</v>
      </c>
      <c r="N412" s="11">
        <f t="shared" si="132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33">C414+C415+C416</f>
        <v>0</v>
      </c>
      <c r="D413" s="20">
        <f t="shared" si="133"/>
        <v>0</v>
      </c>
      <c r="E413" s="20">
        <f t="shared" si="133"/>
        <v>0</v>
      </c>
      <c r="F413" s="20">
        <f t="shared" si="133"/>
        <v>0</v>
      </c>
      <c r="G413" s="20">
        <f t="shared" si="133"/>
        <v>0</v>
      </c>
      <c r="H413" s="20">
        <f t="shared" si="133"/>
        <v>0</v>
      </c>
      <c r="I413" s="20">
        <f t="shared" si="133"/>
        <v>0</v>
      </c>
      <c r="J413" s="20">
        <f t="shared" si="133"/>
        <v>0</v>
      </c>
      <c r="K413" s="20">
        <f t="shared" si="133"/>
        <v>0</v>
      </c>
      <c r="L413" s="20">
        <f t="shared" si="133"/>
        <v>0</v>
      </c>
      <c r="M413" s="20">
        <f t="shared" si="133"/>
        <v>0</v>
      </c>
      <c r="N413" s="20">
        <f t="shared" si="133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34">C418+C419+C420</f>
        <v>0</v>
      </c>
      <c r="D417" s="20">
        <f t="shared" si="134"/>
        <v>0</v>
      </c>
      <c r="E417" s="20">
        <f t="shared" si="134"/>
        <v>0</v>
      </c>
      <c r="F417" s="20">
        <f t="shared" si="134"/>
        <v>0</v>
      </c>
      <c r="G417" s="20">
        <f t="shared" si="134"/>
        <v>0</v>
      </c>
      <c r="H417" s="20">
        <f t="shared" si="134"/>
        <v>0</v>
      </c>
      <c r="I417" s="20">
        <f t="shared" si="134"/>
        <v>0</v>
      </c>
      <c r="J417" s="20">
        <f t="shared" si="134"/>
        <v>0</v>
      </c>
      <c r="K417" s="20">
        <f t="shared" si="134"/>
        <v>0</v>
      </c>
      <c r="L417" s="20">
        <f t="shared" si="134"/>
        <v>0</v>
      </c>
      <c r="M417" s="20">
        <f t="shared" si="134"/>
        <v>0</v>
      </c>
      <c r="N417" s="20">
        <f t="shared" si="134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35">C422+C423+C424</f>
        <v>0</v>
      </c>
      <c r="D421" s="20">
        <f t="shared" si="135"/>
        <v>0</v>
      </c>
      <c r="E421" s="20">
        <f t="shared" si="135"/>
        <v>0</v>
      </c>
      <c r="F421" s="20">
        <f t="shared" si="135"/>
        <v>0</v>
      </c>
      <c r="G421" s="20">
        <f t="shared" si="135"/>
        <v>0</v>
      </c>
      <c r="H421" s="20">
        <f t="shared" si="135"/>
        <v>0</v>
      </c>
      <c r="I421" s="20">
        <f t="shared" si="135"/>
        <v>0</v>
      </c>
      <c r="J421" s="20">
        <f t="shared" si="135"/>
        <v>0</v>
      </c>
      <c r="K421" s="20">
        <f t="shared" si="135"/>
        <v>0</v>
      </c>
      <c r="L421" s="20">
        <f t="shared" si="135"/>
        <v>0</v>
      </c>
      <c r="M421" s="20">
        <f t="shared" si="135"/>
        <v>0</v>
      </c>
      <c r="N421" s="20">
        <f t="shared" si="135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36">C426+C427+C428</f>
        <v>0</v>
      </c>
      <c r="D425" s="20">
        <f t="shared" si="136"/>
        <v>0</v>
      </c>
      <c r="E425" s="20">
        <f t="shared" si="136"/>
        <v>0</v>
      </c>
      <c r="F425" s="20">
        <f t="shared" si="136"/>
        <v>0</v>
      </c>
      <c r="G425" s="20">
        <f t="shared" si="136"/>
        <v>0</v>
      </c>
      <c r="H425" s="20">
        <f t="shared" si="136"/>
        <v>0</v>
      </c>
      <c r="I425" s="20">
        <f t="shared" si="136"/>
        <v>0</v>
      </c>
      <c r="J425" s="20">
        <f t="shared" si="136"/>
        <v>0</v>
      </c>
      <c r="K425" s="20">
        <f t="shared" si="136"/>
        <v>0</v>
      </c>
      <c r="L425" s="20">
        <f t="shared" si="136"/>
        <v>0</v>
      </c>
      <c r="M425" s="20">
        <f t="shared" si="136"/>
        <v>0</v>
      </c>
      <c r="N425" s="20">
        <f t="shared" si="136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37">C430+C431+C432</f>
        <v>0</v>
      </c>
      <c r="D429" s="20">
        <f t="shared" si="137"/>
        <v>0</v>
      </c>
      <c r="E429" s="20">
        <f t="shared" si="137"/>
        <v>0</v>
      </c>
      <c r="F429" s="20">
        <f t="shared" si="137"/>
        <v>0</v>
      </c>
      <c r="G429" s="20">
        <f t="shared" si="137"/>
        <v>0</v>
      </c>
      <c r="H429" s="20">
        <f t="shared" si="137"/>
        <v>0</v>
      </c>
      <c r="I429" s="20">
        <f t="shared" si="137"/>
        <v>0</v>
      </c>
      <c r="J429" s="20">
        <f t="shared" si="137"/>
        <v>0</v>
      </c>
      <c r="K429" s="20">
        <f t="shared" si="137"/>
        <v>0</v>
      </c>
      <c r="L429" s="20">
        <f t="shared" si="137"/>
        <v>0</v>
      </c>
      <c r="M429" s="20">
        <f t="shared" si="137"/>
        <v>0</v>
      </c>
      <c r="N429" s="20">
        <f t="shared" si="137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38">C434+C435+C436</f>
        <v>0</v>
      </c>
      <c r="D433" s="24">
        <f t="shared" si="138"/>
        <v>0</v>
      </c>
      <c r="E433" s="24">
        <f t="shared" si="138"/>
        <v>0</v>
      </c>
      <c r="F433" s="24">
        <f t="shared" si="138"/>
        <v>0</v>
      </c>
      <c r="G433" s="24">
        <f t="shared" si="138"/>
        <v>0</v>
      </c>
      <c r="H433" s="24">
        <f t="shared" si="138"/>
        <v>0</v>
      </c>
      <c r="I433" s="24">
        <f t="shared" si="138"/>
        <v>0</v>
      </c>
      <c r="J433" s="24">
        <f t="shared" si="138"/>
        <v>0</v>
      </c>
      <c r="K433" s="24">
        <f t="shared" si="138"/>
        <v>0</v>
      </c>
      <c r="L433" s="24">
        <f t="shared" si="138"/>
        <v>0</v>
      </c>
      <c r="M433" s="24">
        <f t="shared" si="138"/>
        <v>0</v>
      </c>
      <c r="N433" s="24">
        <f t="shared" si="138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39">C438+C439+C440</f>
        <v>0</v>
      </c>
      <c r="D437" s="20">
        <f t="shared" si="139"/>
        <v>0</v>
      </c>
      <c r="E437" s="20">
        <f t="shared" si="139"/>
        <v>0</v>
      </c>
      <c r="F437" s="20">
        <f t="shared" si="139"/>
        <v>0</v>
      </c>
      <c r="G437" s="20">
        <f t="shared" si="139"/>
        <v>0</v>
      </c>
      <c r="H437" s="20">
        <f t="shared" si="139"/>
        <v>0</v>
      </c>
      <c r="I437" s="20">
        <f t="shared" si="139"/>
        <v>0</v>
      </c>
      <c r="J437" s="20">
        <f t="shared" si="139"/>
        <v>0</v>
      </c>
      <c r="K437" s="20">
        <f t="shared" si="139"/>
        <v>0</v>
      </c>
      <c r="L437" s="20">
        <f t="shared" si="139"/>
        <v>0</v>
      </c>
      <c r="M437" s="20">
        <f t="shared" si="139"/>
        <v>0</v>
      </c>
      <c r="N437" s="20">
        <f t="shared" si="139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40">C442+C443+C444</f>
        <v>0</v>
      </c>
      <c r="D441" s="20">
        <f t="shared" si="140"/>
        <v>0</v>
      </c>
      <c r="E441" s="20">
        <f t="shared" si="140"/>
        <v>0</v>
      </c>
      <c r="F441" s="20">
        <f t="shared" si="140"/>
        <v>0</v>
      </c>
      <c r="G441" s="20">
        <f t="shared" si="140"/>
        <v>0</v>
      </c>
      <c r="H441" s="20">
        <f t="shared" si="140"/>
        <v>0</v>
      </c>
      <c r="I441" s="20">
        <f t="shared" si="140"/>
        <v>0</v>
      </c>
      <c r="J441" s="20">
        <f t="shared" si="140"/>
        <v>0</v>
      </c>
      <c r="K441" s="20">
        <f t="shared" si="140"/>
        <v>0</v>
      </c>
      <c r="L441" s="20">
        <f t="shared" si="140"/>
        <v>0</v>
      </c>
      <c r="M441" s="20">
        <f t="shared" si="140"/>
        <v>0</v>
      </c>
      <c r="N441" s="20">
        <f t="shared" si="140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41">C446+C447+C448</f>
        <v>0</v>
      </c>
      <c r="D445" s="20">
        <f t="shared" si="141"/>
        <v>0</v>
      </c>
      <c r="E445" s="20">
        <f t="shared" si="141"/>
        <v>0</v>
      </c>
      <c r="F445" s="20">
        <f t="shared" si="141"/>
        <v>0</v>
      </c>
      <c r="G445" s="20">
        <f t="shared" si="141"/>
        <v>0</v>
      </c>
      <c r="H445" s="20">
        <f t="shared" si="141"/>
        <v>0</v>
      </c>
      <c r="I445" s="20">
        <f t="shared" si="141"/>
        <v>0</v>
      </c>
      <c r="J445" s="20">
        <f t="shared" si="141"/>
        <v>0</v>
      </c>
      <c r="K445" s="20">
        <f t="shared" si="141"/>
        <v>0</v>
      </c>
      <c r="L445" s="20">
        <f t="shared" si="141"/>
        <v>0</v>
      </c>
      <c r="M445" s="20">
        <f t="shared" si="141"/>
        <v>0</v>
      </c>
      <c r="N445" s="20">
        <f t="shared" si="141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0" s="18" customFormat="1" hidden="1" x14ac:dyDescent="0.2">
      <c r="A449" s="22" t="s">
        <v>106</v>
      </c>
      <c r="B449" s="21" t="s">
        <v>105</v>
      </c>
      <c r="C449" s="20">
        <f t="shared" ref="C449:N449" si="142">C450+C451+C452</f>
        <v>0</v>
      </c>
      <c r="D449" s="20">
        <f t="shared" si="142"/>
        <v>0</v>
      </c>
      <c r="E449" s="20">
        <f t="shared" si="142"/>
        <v>0</v>
      </c>
      <c r="F449" s="20">
        <f t="shared" si="142"/>
        <v>0</v>
      </c>
      <c r="G449" s="20">
        <f t="shared" si="142"/>
        <v>0</v>
      </c>
      <c r="H449" s="20">
        <f t="shared" si="142"/>
        <v>0</v>
      </c>
      <c r="I449" s="20">
        <f t="shared" si="142"/>
        <v>0</v>
      </c>
      <c r="J449" s="20">
        <f t="shared" si="142"/>
        <v>0</v>
      </c>
      <c r="K449" s="20">
        <f t="shared" si="142"/>
        <v>0</v>
      </c>
      <c r="L449" s="20">
        <f t="shared" si="142"/>
        <v>0</v>
      </c>
      <c r="M449" s="20">
        <f t="shared" si="142"/>
        <v>0</v>
      </c>
      <c r="N449" s="20">
        <f t="shared" si="142"/>
        <v>0</v>
      </c>
      <c r="O449" s="19"/>
    </row>
    <row r="450" spans="1:20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0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0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0" s="39" customFormat="1" ht="13.5" customHeight="1" x14ac:dyDescent="0.2">
      <c r="A453" s="254" t="s">
        <v>98</v>
      </c>
      <c r="B453" s="255" t="s">
        <v>97</v>
      </c>
      <c r="C453" s="256">
        <f t="shared" ref="C453:N453" si="143">C454+C455+C456+C457+C458+C459+C460+C461+C462+C463+C464+C465+C466+C467</f>
        <v>128</v>
      </c>
      <c r="D453" s="256">
        <f t="shared" si="143"/>
        <v>0</v>
      </c>
      <c r="E453" s="256">
        <f t="shared" si="143"/>
        <v>128</v>
      </c>
      <c r="F453" s="256">
        <f t="shared" si="143"/>
        <v>128</v>
      </c>
      <c r="G453" s="256">
        <f t="shared" si="143"/>
        <v>32</v>
      </c>
      <c r="H453" s="256">
        <f t="shared" si="143"/>
        <v>32</v>
      </c>
      <c r="I453" s="256">
        <f t="shared" si="143"/>
        <v>32</v>
      </c>
      <c r="J453" s="256">
        <f t="shared" si="143"/>
        <v>32</v>
      </c>
      <c r="K453" s="25">
        <f t="shared" si="143"/>
        <v>0</v>
      </c>
      <c r="L453" s="35">
        <f t="shared" si="143"/>
        <v>130</v>
      </c>
      <c r="M453" s="35">
        <f t="shared" si="143"/>
        <v>135</v>
      </c>
      <c r="N453" s="35">
        <f t="shared" si="143"/>
        <v>140</v>
      </c>
      <c r="O453" s="40"/>
      <c r="P453" s="417"/>
      <c r="Q453" s="245"/>
      <c r="R453" s="237"/>
      <c r="S453" s="237"/>
      <c r="T453" s="237"/>
    </row>
    <row r="454" spans="1:20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44">C454+D454</f>
        <v>0</v>
      </c>
      <c r="F454" s="42">
        <f t="shared" ref="F454:F467" si="145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20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44"/>
        <v>0</v>
      </c>
      <c r="F455" s="20">
        <f t="shared" si="145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20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44"/>
        <v>0</v>
      </c>
      <c r="F456" s="20">
        <f t="shared" si="145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20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44"/>
        <v>0</v>
      </c>
      <c r="F457" s="20">
        <f t="shared" si="145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0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44"/>
        <v>0</v>
      </c>
      <c r="F458" s="20">
        <f t="shared" si="145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0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44"/>
        <v>0</v>
      </c>
      <c r="F459" s="20">
        <f t="shared" si="145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0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44"/>
        <v>0</v>
      </c>
      <c r="F460" s="20">
        <f t="shared" si="145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0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44"/>
        <v>0</v>
      </c>
      <c r="F461" s="20">
        <f t="shared" si="145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0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44"/>
        <v>0</v>
      </c>
      <c r="F462" s="20">
        <f t="shared" si="145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0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44"/>
        <v>0</v>
      </c>
      <c r="F463" s="20">
        <f t="shared" si="145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0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44"/>
        <v>0</v>
      </c>
      <c r="F464" s="20">
        <f t="shared" si="145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0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44"/>
        <v>0</v>
      </c>
      <c r="F465" s="20">
        <f t="shared" si="145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0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44"/>
        <v>0</v>
      </c>
      <c r="F466" s="20">
        <f t="shared" si="145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0" s="18" customFormat="1" x14ac:dyDescent="0.2">
      <c r="A467" s="139" t="s">
        <v>70</v>
      </c>
      <c r="B467" s="140" t="s">
        <v>69</v>
      </c>
      <c r="C467" s="141">
        <v>128</v>
      </c>
      <c r="D467" s="141">
        <v>0</v>
      </c>
      <c r="E467" s="141">
        <f t="shared" si="144"/>
        <v>128</v>
      </c>
      <c r="F467" s="141">
        <f t="shared" si="145"/>
        <v>128</v>
      </c>
      <c r="G467" s="141">
        <v>32</v>
      </c>
      <c r="H467" s="141">
        <v>32</v>
      </c>
      <c r="I467" s="141">
        <v>32</v>
      </c>
      <c r="J467" s="141">
        <v>32</v>
      </c>
      <c r="K467" s="20">
        <v>0</v>
      </c>
      <c r="L467" s="42">
        <v>130</v>
      </c>
      <c r="M467" s="42">
        <v>135</v>
      </c>
      <c r="N467" s="42">
        <v>140</v>
      </c>
      <c r="O467" s="19">
        <v>1</v>
      </c>
      <c r="P467" s="417"/>
      <c r="Q467" s="244"/>
      <c r="R467" s="238"/>
      <c r="S467" s="238"/>
      <c r="T467" s="238"/>
    </row>
    <row r="468" spans="1:20" s="39" customFormat="1" x14ac:dyDescent="0.2">
      <c r="A468" s="254" t="s">
        <v>68</v>
      </c>
      <c r="B468" s="255" t="s">
        <v>67</v>
      </c>
      <c r="C468" s="256">
        <f t="shared" ref="C468:N468" si="146">C469+C476+C479</f>
        <v>0</v>
      </c>
      <c r="D468" s="256">
        <f t="shared" si="146"/>
        <v>0</v>
      </c>
      <c r="E468" s="256">
        <f t="shared" si="146"/>
        <v>0</v>
      </c>
      <c r="F468" s="256">
        <f t="shared" si="146"/>
        <v>0</v>
      </c>
      <c r="G468" s="256">
        <f t="shared" si="146"/>
        <v>0</v>
      </c>
      <c r="H468" s="256">
        <f t="shared" si="146"/>
        <v>0</v>
      </c>
      <c r="I468" s="256">
        <f t="shared" si="146"/>
        <v>0</v>
      </c>
      <c r="J468" s="256">
        <f t="shared" si="146"/>
        <v>0</v>
      </c>
      <c r="K468" s="25">
        <f t="shared" si="146"/>
        <v>0</v>
      </c>
      <c r="L468" s="35">
        <f t="shared" si="146"/>
        <v>0</v>
      </c>
      <c r="M468" s="35">
        <f t="shared" si="146"/>
        <v>0</v>
      </c>
      <c r="N468" s="35">
        <f t="shared" si="146"/>
        <v>0</v>
      </c>
      <c r="O468" s="40"/>
      <c r="P468" s="417"/>
      <c r="Q468" s="245"/>
      <c r="R468" s="237"/>
      <c r="S468" s="237"/>
      <c r="T468" s="237"/>
    </row>
    <row r="469" spans="1:20" s="8" customFormat="1" x14ac:dyDescent="0.2">
      <c r="A469" s="254" t="s">
        <v>66</v>
      </c>
      <c r="B469" s="255" t="s">
        <v>65</v>
      </c>
      <c r="C469" s="256">
        <f t="shared" ref="C469:N469" si="147">C470+C475</f>
        <v>0</v>
      </c>
      <c r="D469" s="256">
        <f t="shared" si="147"/>
        <v>0</v>
      </c>
      <c r="E469" s="256">
        <f t="shared" si="147"/>
        <v>0</v>
      </c>
      <c r="F469" s="256">
        <f t="shared" si="147"/>
        <v>0</v>
      </c>
      <c r="G469" s="256">
        <f t="shared" si="147"/>
        <v>0</v>
      </c>
      <c r="H469" s="256">
        <f t="shared" si="147"/>
        <v>0</v>
      </c>
      <c r="I469" s="256">
        <f t="shared" si="147"/>
        <v>0</v>
      </c>
      <c r="J469" s="256">
        <f t="shared" si="147"/>
        <v>0</v>
      </c>
      <c r="K469" s="11">
        <f t="shared" si="147"/>
        <v>0</v>
      </c>
      <c r="L469" s="11">
        <f t="shared" si="147"/>
        <v>0</v>
      </c>
      <c r="M469" s="11">
        <f t="shared" si="147"/>
        <v>0</v>
      </c>
      <c r="N469" s="11">
        <f t="shared" si="147"/>
        <v>0</v>
      </c>
      <c r="O469" s="10"/>
      <c r="P469" s="417"/>
      <c r="Q469" s="244"/>
      <c r="R469" s="237"/>
      <c r="S469" s="237"/>
      <c r="T469" s="237"/>
    </row>
    <row r="470" spans="1:20" s="18" customFormat="1" x14ac:dyDescent="0.2">
      <c r="A470" s="139" t="s">
        <v>64</v>
      </c>
      <c r="B470" s="140" t="s">
        <v>63</v>
      </c>
      <c r="C470" s="141">
        <f t="shared" ref="C470:N470" si="148">C471+C472+C473+C474</f>
        <v>0</v>
      </c>
      <c r="D470" s="141">
        <f t="shared" si="148"/>
        <v>0</v>
      </c>
      <c r="E470" s="141">
        <f t="shared" si="148"/>
        <v>0</v>
      </c>
      <c r="F470" s="141">
        <f t="shared" si="148"/>
        <v>0</v>
      </c>
      <c r="G470" s="141">
        <f t="shared" si="148"/>
        <v>0</v>
      </c>
      <c r="H470" s="141">
        <f t="shared" si="148"/>
        <v>0</v>
      </c>
      <c r="I470" s="141">
        <f t="shared" si="148"/>
        <v>0</v>
      </c>
      <c r="J470" s="141">
        <f t="shared" si="148"/>
        <v>0</v>
      </c>
      <c r="K470" s="20">
        <f t="shared" si="148"/>
        <v>0</v>
      </c>
      <c r="L470" s="20">
        <f t="shared" si="148"/>
        <v>0</v>
      </c>
      <c r="M470" s="20">
        <f t="shared" si="148"/>
        <v>0</v>
      </c>
      <c r="N470" s="20">
        <f t="shared" si="148"/>
        <v>0</v>
      </c>
      <c r="O470" s="19"/>
      <c r="P470" s="417"/>
      <c r="Q470" s="244"/>
      <c r="R470" s="238"/>
      <c r="S470" s="238"/>
      <c r="T470" s="238"/>
    </row>
    <row r="471" spans="1:20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20" s="31" customFormat="1" x14ac:dyDescent="0.2">
      <c r="A472" s="135" t="s">
        <v>60</v>
      </c>
      <c r="B472" s="136" t="s">
        <v>59</v>
      </c>
      <c r="C472" s="137">
        <v>0</v>
      </c>
      <c r="D472" s="231"/>
      <c r="E472" s="137">
        <f>C472+D472</f>
        <v>0</v>
      </c>
      <c r="F472" s="137">
        <f>G472+H472+I472+J472</f>
        <v>0</v>
      </c>
      <c r="G472" s="137">
        <v>0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417"/>
      <c r="Q472" s="239"/>
      <c r="R472" s="240"/>
      <c r="S472" s="239"/>
      <c r="T472" s="239"/>
    </row>
    <row r="473" spans="1:20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20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20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P475" s="417"/>
      <c r="Q475" s="238"/>
      <c r="R475" s="238"/>
      <c r="S475" s="238"/>
      <c r="T475" s="238"/>
    </row>
    <row r="476" spans="1:20" s="8" customFormat="1" ht="2.25" hidden="1" customHeight="1" x14ac:dyDescent="0.2">
      <c r="A476" s="14" t="s">
        <v>52</v>
      </c>
      <c r="B476" s="13" t="s">
        <v>51</v>
      </c>
      <c r="C476" s="11">
        <f t="shared" ref="C476:N477" si="149">C477</f>
        <v>0</v>
      </c>
      <c r="D476" s="11">
        <f t="shared" si="149"/>
        <v>0</v>
      </c>
      <c r="E476" s="11">
        <f t="shared" si="149"/>
        <v>0</v>
      </c>
      <c r="F476" s="11">
        <f t="shared" si="149"/>
        <v>0</v>
      </c>
      <c r="G476" s="11">
        <f t="shared" si="149"/>
        <v>0</v>
      </c>
      <c r="H476" s="11">
        <f t="shared" si="149"/>
        <v>0</v>
      </c>
      <c r="I476" s="11">
        <f t="shared" si="149"/>
        <v>0</v>
      </c>
      <c r="J476" s="11">
        <f t="shared" si="149"/>
        <v>0</v>
      </c>
      <c r="K476" s="11">
        <f t="shared" si="149"/>
        <v>0</v>
      </c>
      <c r="L476" s="11">
        <f t="shared" si="149"/>
        <v>0</v>
      </c>
      <c r="M476" s="11">
        <f t="shared" si="149"/>
        <v>0</v>
      </c>
      <c r="N476" s="11">
        <f t="shared" si="149"/>
        <v>0</v>
      </c>
      <c r="O476" s="10"/>
    </row>
    <row r="477" spans="1:20" s="18" customFormat="1" ht="12.75" hidden="1" customHeight="1" x14ac:dyDescent="0.2">
      <c r="A477" s="22" t="s">
        <v>50</v>
      </c>
      <c r="B477" s="21" t="s">
        <v>49</v>
      </c>
      <c r="C477" s="20">
        <f t="shared" si="149"/>
        <v>0</v>
      </c>
      <c r="D477" s="20">
        <f t="shared" si="149"/>
        <v>0</v>
      </c>
      <c r="E477" s="20">
        <f t="shared" si="149"/>
        <v>0</v>
      </c>
      <c r="F477" s="20">
        <f t="shared" si="149"/>
        <v>0</v>
      </c>
      <c r="G477" s="20">
        <f t="shared" si="149"/>
        <v>0</v>
      </c>
      <c r="H477" s="20">
        <f t="shared" si="149"/>
        <v>0</v>
      </c>
      <c r="I477" s="20">
        <f t="shared" si="149"/>
        <v>0</v>
      </c>
      <c r="J477" s="20">
        <f t="shared" si="149"/>
        <v>0</v>
      </c>
      <c r="K477" s="20">
        <f t="shared" si="149"/>
        <v>0</v>
      </c>
      <c r="L477" s="20">
        <f t="shared" si="149"/>
        <v>0</v>
      </c>
      <c r="M477" s="20">
        <f t="shared" si="149"/>
        <v>0</v>
      </c>
      <c r="N477" s="20">
        <f t="shared" si="149"/>
        <v>0</v>
      </c>
      <c r="O477" s="19"/>
    </row>
    <row r="478" spans="1:20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20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20" s="8" customFormat="1" ht="15" hidden="1" customHeight="1" x14ac:dyDescent="0.2">
      <c r="A480" s="14" t="s">
        <v>44</v>
      </c>
      <c r="B480" s="13" t="s">
        <v>43</v>
      </c>
      <c r="C480" s="11">
        <f t="shared" ref="C480:N480" si="150">C481+C484</f>
        <v>0</v>
      </c>
      <c r="D480" s="11">
        <f t="shared" si="150"/>
        <v>0</v>
      </c>
      <c r="E480" s="11">
        <f t="shared" si="150"/>
        <v>0</v>
      </c>
      <c r="F480" s="11">
        <f t="shared" si="150"/>
        <v>0</v>
      </c>
      <c r="G480" s="11">
        <f t="shared" si="150"/>
        <v>0</v>
      </c>
      <c r="H480" s="11">
        <f t="shared" si="150"/>
        <v>0</v>
      </c>
      <c r="I480" s="11">
        <f t="shared" si="150"/>
        <v>0</v>
      </c>
      <c r="J480" s="11">
        <f t="shared" si="150"/>
        <v>0</v>
      </c>
      <c r="K480" s="11">
        <f t="shared" si="150"/>
        <v>0</v>
      </c>
      <c r="L480" s="11">
        <f t="shared" si="150"/>
        <v>0</v>
      </c>
      <c r="M480" s="11">
        <f t="shared" si="150"/>
        <v>0</v>
      </c>
      <c r="N480" s="11">
        <f t="shared" si="150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51">C482+C483</f>
        <v>0</v>
      </c>
      <c r="D481" s="11">
        <f t="shared" si="151"/>
        <v>0</v>
      </c>
      <c r="E481" s="11">
        <f t="shared" si="151"/>
        <v>0</v>
      </c>
      <c r="F481" s="11">
        <f t="shared" si="151"/>
        <v>0</v>
      </c>
      <c r="G481" s="11">
        <f t="shared" si="151"/>
        <v>0</v>
      </c>
      <c r="H481" s="11">
        <f t="shared" si="151"/>
        <v>0</v>
      </c>
      <c r="I481" s="11">
        <f t="shared" si="151"/>
        <v>0</v>
      </c>
      <c r="J481" s="11">
        <f t="shared" si="151"/>
        <v>0</v>
      </c>
      <c r="K481" s="11">
        <f t="shared" si="151"/>
        <v>0</v>
      </c>
      <c r="L481" s="11">
        <f t="shared" si="151"/>
        <v>0</v>
      </c>
      <c r="M481" s="11">
        <f t="shared" si="151"/>
        <v>0</v>
      </c>
      <c r="N481" s="11">
        <f t="shared" si="151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52">C485+C490+C494</f>
        <v>0</v>
      </c>
      <c r="D484" s="11">
        <f t="shared" si="152"/>
        <v>0</v>
      </c>
      <c r="E484" s="11">
        <f t="shared" si="152"/>
        <v>0</v>
      </c>
      <c r="F484" s="11">
        <f t="shared" si="152"/>
        <v>0</v>
      </c>
      <c r="G484" s="11">
        <f t="shared" si="152"/>
        <v>0</v>
      </c>
      <c r="H484" s="11">
        <f t="shared" si="152"/>
        <v>0</v>
      </c>
      <c r="I484" s="11">
        <f t="shared" si="152"/>
        <v>0</v>
      </c>
      <c r="J484" s="11">
        <f t="shared" si="152"/>
        <v>0</v>
      </c>
      <c r="K484" s="11">
        <f t="shared" si="152"/>
        <v>0</v>
      </c>
      <c r="L484" s="11">
        <f t="shared" si="152"/>
        <v>0</v>
      </c>
      <c r="M484" s="11">
        <f t="shared" si="152"/>
        <v>0</v>
      </c>
      <c r="N484" s="11">
        <f t="shared" si="152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53">C486+C487+C488+C489</f>
        <v>0</v>
      </c>
      <c r="D485" s="20">
        <f t="shared" si="153"/>
        <v>0</v>
      </c>
      <c r="E485" s="20">
        <f t="shared" si="153"/>
        <v>0</v>
      </c>
      <c r="F485" s="20">
        <f t="shared" si="153"/>
        <v>0</v>
      </c>
      <c r="G485" s="20">
        <f t="shared" si="153"/>
        <v>0</v>
      </c>
      <c r="H485" s="20">
        <f t="shared" si="153"/>
        <v>0</v>
      </c>
      <c r="I485" s="20">
        <f t="shared" si="153"/>
        <v>0</v>
      </c>
      <c r="J485" s="20">
        <f t="shared" si="153"/>
        <v>0</v>
      </c>
      <c r="K485" s="20">
        <f t="shared" si="153"/>
        <v>0</v>
      </c>
      <c r="L485" s="20">
        <f t="shared" si="153"/>
        <v>0</v>
      </c>
      <c r="M485" s="20">
        <f t="shared" si="153"/>
        <v>0</v>
      </c>
      <c r="N485" s="20">
        <f t="shared" si="153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54">C491+C492+C493</f>
        <v>0</v>
      </c>
      <c r="D490" s="20">
        <f t="shared" si="154"/>
        <v>0</v>
      </c>
      <c r="E490" s="20">
        <f t="shared" si="154"/>
        <v>0</v>
      </c>
      <c r="F490" s="20">
        <f t="shared" si="154"/>
        <v>0</v>
      </c>
      <c r="G490" s="20">
        <f t="shared" si="154"/>
        <v>0</v>
      </c>
      <c r="H490" s="20">
        <f t="shared" si="154"/>
        <v>0</v>
      </c>
      <c r="I490" s="20">
        <f t="shared" si="154"/>
        <v>0</v>
      </c>
      <c r="J490" s="20">
        <f t="shared" si="154"/>
        <v>0</v>
      </c>
      <c r="K490" s="20">
        <f t="shared" si="154"/>
        <v>0</v>
      </c>
      <c r="L490" s="20">
        <f t="shared" si="154"/>
        <v>0</v>
      </c>
      <c r="M490" s="20">
        <f t="shared" si="154"/>
        <v>0</v>
      </c>
      <c r="N490" s="20">
        <f t="shared" si="154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55">C496</f>
        <v>0</v>
      </c>
      <c r="D495" s="11">
        <f t="shared" si="155"/>
        <v>0</v>
      </c>
      <c r="E495" s="11">
        <f t="shared" si="155"/>
        <v>0</v>
      </c>
      <c r="F495" s="11">
        <f t="shared" si="155"/>
        <v>0</v>
      </c>
      <c r="G495" s="11">
        <f t="shared" si="155"/>
        <v>0</v>
      </c>
      <c r="H495" s="11">
        <f t="shared" si="155"/>
        <v>0</v>
      </c>
      <c r="I495" s="11">
        <f t="shared" si="155"/>
        <v>0</v>
      </c>
      <c r="J495" s="11">
        <f t="shared" si="155"/>
        <v>0</v>
      </c>
      <c r="K495" s="11">
        <f t="shared" si="155"/>
        <v>0</v>
      </c>
      <c r="L495" s="11">
        <f t="shared" si="155"/>
        <v>0</v>
      </c>
      <c r="M495" s="11">
        <f t="shared" si="155"/>
        <v>0</v>
      </c>
      <c r="N495" s="11">
        <f t="shared" si="155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56">C497+C498+C499</f>
        <v>0</v>
      </c>
      <c r="D496" s="20">
        <f t="shared" si="156"/>
        <v>0</v>
      </c>
      <c r="E496" s="20">
        <f t="shared" si="156"/>
        <v>0</v>
      </c>
      <c r="F496" s="20">
        <f t="shared" si="156"/>
        <v>0</v>
      </c>
      <c r="G496" s="20">
        <f t="shared" si="156"/>
        <v>0</v>
      </c>
      <c r="H496" s="20">
        <f t="shared" si="156"/>
        <v>0</v>
      </c>
      <c r="I496" s="20">
        <f t="shared" si="156"/>
        <v>0</v>
      </c>
      <c r="J496" s="20">
        <f t="shared" si="156"/>
        <v>0</v>
      </c>
      <c r="K496" s="20">
        <f t="shared" si="156"/>
        <v>0</v>
      </c>
      <c r="L496" s="20">
        <f t="shared" si="156"/>
        <v>0</v>
      </c>
      <c r="M496" s="20">
        <f t="shared" si="156"/>
        <v>0</v>
      </c>
      <c r="N496" s="20">
        <f t="shared" si="156"/>
        <v>0</v>
      </c>
      <c r="O496" s="19"/>
    </row>
    <row r="497" spans="1:20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0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20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20" s="8" customFormat="1" x14ac:dyDescent="0.2">
      <c r="A500" s="383" t="s">
        <v>4</v>
      </c>
      <c r="B500" s="384" t="s">
        <v>3</v>
      </c>
      <c r="C500" s="385">
        <f t="shared" ref="C500:N500" si="157">C13-C200</f>
        <v>-482</v>
      </c>
      <c r="D500" s="385">
        <f t="shared" si="157"/>
        <v>0</v>
      </c>
      <c r="E500" s="385">
        <f t="shared" si="157"/>
        <v>-482</v>
      </c>
      <c r="F500" s="385">
        <f t="shared" si="157"/>
        <v>-482</v>
      </c>
      <c r="G500" s="256">
        <f t="shared" si="157"/>
        <v>-128</v>
      </c>
      <c r="H500" s="256">
        <f t="shared" si="157"/>
        <v>-262</v>
      </c>
      <c r="I500" s="256">
        <f t="shared" si="157"/>
        <v>-39</v>
      </c>
      <c r="J500" s="256">
        <f t="shared" si="157"/>
        <v>-53</v>
      </c>
      <c r="K500" s="11">
        <f t="shared" si="157"/>
        <v>-75</v>
      </c>
      <c r="L500" s="11">
        <v>0</v>
      </c>
      <c r="M500" s="11">
        <f t="shared" si="157"/>
        <v>0</v>
      </c>
      <c r="N500" s="11">
        <f t="shared" si="157"/>
        <v>0</v>
      </c>
      <c r="O500" s="10"/>
      <c r="P500" s="417"/>
      <c r="Q500" s="237"/>
      <c r="R500" s="237"/>
      <c r="S500" s="237"/>
      <c r="T500" s="237"/>
    </row>
    <row r="501" spans="1:20" x14ac:dyDescent="0.2">
      <c r="A501" s="7" t="s">
        <v>2</v>
      </c>
      <c r="Q501" s="239"/>
      <c r="R501" s="239"/>
      <c r="S501" s="239"/>
    </row>
    <row r="502" spans="1:20" x14ac:dyDescent="0.2">
      <c r="A502" s="367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20" x14ac:dyDescent="0.2">
      <c r="A503" s="367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20" x14ac:dyDescent="0.2">
      <c r="F504" s="229"/>
      <c r="I504" s="1068"/>
      <c r="J504" s="1068"/>
      <c r="K504" s="1068"/>
      <c r="L504" s="1068"/>
      <c r="M504" s="1068"/>
    </row>
    <row r="505" spans="1:20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3" fitToHeight="0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233" activePane="bottomLeft" state="frozen"/>
      <selection pane="bottomLeft" activeCell="F4" sqref="F4"/>
    </sheetView>
  </sheetViews>
  <sheetFormatPr defaultColWidth="9.140625" defaultRowHeight="12.75" x14ac:dyDescent="0.2"/>
  <cols>
    <col min="1" max="1" width="78.5703125" style="6" customWidth="1"/>
    <col min="2" max="2" width="10.5703125" style="5" customWidth="1"/>
    <col min="3" max="3" width="9.7109375" style="3" hidden="1" customWidth="1"/>
    <col min="4" max="4" width="9" style="3" hidden="1" customWidth="1"/>
    <col min="5" max="5" width="13.28515625" style="3" hidden="1" customWidth="1"/>
    <col min="6" max="6" width="11.42578125" style="3" customWidth="1"/>
    <col min="7" max="7" width="13.140625" style="4" customWidth="1"/>
    <col min="8" max="8" width="10.140625" style="3" customWidth="1"/>
    <col min="9" max="9" width="10.42578125" style="3" customWidth="1"/>
    <col min="10" max="10" width="11" style="3" customWidth="1"/>
    <col min="11" max="11" width="4.42578125" style="3" hidden="1" customWidth="1"/>
    <col min="12" max="12" width="9.7109375" style="3" hidden="1" customWidth="1"/>
    <col min="13" max="13" width="11.42578125" style="3" hidden="1" customWidth="1"/>
    <col min="14" max="14" width="11" style="3" hidden="1" customWidth="1"/>
    <col min="15" max="15" width="0.140625" style="2" hidden="1" customWidth="1"/>
    <col min="16" max="16" width="13.7109375" style="1" customWidth="1"/>
    <col min="17" max="16384" width="9.140625" style="1"/>
  </cols>
  <sheetData>
    <row r="1" spans="1:20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20" x14ac:dyDescent="0.2">
      <c r="A2" s="96" t="s">
        <v>989</v>
      </c>
      <c r="C2" s="1068" t="s">
        <v>856</v>
      </c>
      <c r="D2" s="1068"/>
      <c r="E2" s="1068"/>
      <c r="F2" s="93" t="s">
        <v>856</v>
      </c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20" x14ac:dyDescent="0.2">
      <c r="A3" s="96"/>
      <c r="D3" s="257"/>
      <c r="G3" s="389"/>
      <c r="H3" s="1068" t="s">
        <v>855</v>
      </c>
      <c r="I3" s="1068"/>
      <c r="J3" s="1068"/>
      <c r="L3" s="387"/>
      <c r="M3" s="387"/>
      <c r="N3" s="387"/>
      <c r="Q3" s="286"/>
    </row>
    <row r="4" spans="1:20" x14ac:dyDescent="0.2">
      <c r="A4" s="96" t="s">
        <v>958</v>
      </c>
      <c r="B4" s="142"/>
      <c r="G4" s="387"/>
      <c r="H4" s="387"/>
      <c r="I4" s="387"/>
      <c r="J4" s="93"/>
      <c r="L4" s="387"/>
      <c r="M4" s="387"/>
      <c r="N4" s="387"/>
      <c r="Q4" s="286"/>
    </row>
    <row r="5" spans="1:20" x14ac:dyDescent="0.2">
      <c r="A5" s="96"/>
      <c r="G5" s="387"/>
      <c r="H5" s="387"/>
      <c r="I5" s="387"/>
      <c r="J5" s="93"/>
      <c r="L5" s="387"/>
      <c r="M5" s="387"/>
      <c r="N5" s="387"/>
      <c r="Q5" s="286"/>
    </row>
    <row r="6" spans="1:20" x14ac:dyDescent="0.2">
      <c r="Q6" s="286"/>
    </row>
    <row r="7" spans="1:20" s="8" customFormat="1" ht="12.75" customHeight="1" x14ac:dyDescent="0.2">
      <c r="A7" s="1071" t="s">
        <v>991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 t="s">
        <v>958</v>
      </c>
    </row>
    <row r="8" spans="1:20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20" s="8" customFormat="1" x14ac:dyDescent="0.2">
      <c r="A9" s="95" t="s">
        <v>990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20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20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P11" s="418" t="s">
        <v>988</v>
      </c>
      <c r="Q11" s="90" t="s">
        <v>849</v>
      </c>
      <c r="R11" s="369" t="s">
        <v>848</v>
      </c>
      <c r="S11" s="369" t="s">
        <v>847</v>
      </c>
      <c r="T11" s="369" t="s">
        <v>846</v>
      </c>
    </row>
    <row r="12" spans="1:20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P12" s="397"/>
      <c r="Q12" s="409">
        <v>7</v>
      </c>
      <c r="R12" s="388">
        <v>8</v>
      </c>
      <c r="S12" s="388">
        <v>9</v>
      </c>
      <c r="T12" s="388">
        <v>10</v>
      </c>
    </row>
    <row r="13" spans="1:20" s="8" customFormat="1" x14ac:dyDescent="0.2">
      <c r="A13" s="89" t="s">
        <v>843</v>
      </c>
      <c r="B13" s="88" t="s">
        <v>842</v>
      </c>
      <c r="C13" s="86">
        <f t="shared" ref="C13:T13" si="0">C14+C63+C67+C77+C102+C164</f>
        <v>13391</v>
      </c>
      <c r="D13" s="422">
        <f t="shared" si="0"/>
        <v>524</v>
      </c>
      <c r="E13" s="86">
        <f t="shared" si="0"/>
        <v>13915</v>
      </c>
      <c r="F13" s="372">
        <f t="shared" si="0"/>
        <v>13915</v>
      </c>
      <c r="G13" s="87">
        <f t="shared" si="0"/>
        <v>3877</v>
      </c>
      <c r="H13" s="86">
        <f t="shared" si="0"/>
        <v>3857</v>
      </c>
      <c r="I13" s="86">
        <f t="shared" si="0"/>
        <v>3481</v>
      </c>
      <c r="J13" s="86">
        <f t="shared" si="0"/>
        <v>2700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414">
        <f t="shared" si="0"/>
        <v>0</v>
      </c>
      <c r="P13" s="86">
        <f>Q13+R13+S13+T13</f>
        <v>0</v>
      </c>
      <c r="Q13" s="86">
        <f t="shared" si="0"/>
        <v>0</v>
      </c>
      <c r="R13" s="86">
        <f t="shared" si="0"/>
        <v>0</v>
      </c>
      <c r="S13" s="86">
        <f t="shared" si="0"/>
        <v>0</v>
      </c>
      <c r="T13" s="86">
        <f t="shared" si="0"/>
        <v>0</v>
      </c>
    </row>
    <row r="14" spans="1:20" s="8" customFormat="1" x14ac:dyDescent="0.2">
      <c r="A14" s="69" t="s">
        <v>841</v>
      </c>
      <c r="B14" s="68" t="s">
        <v>840</v>
      </c>
      <c r="C14" s="67">
        <f t="shared" ref="C14:N14" si="1">C15+C20</f>
        <v>4701</v>
      </c>
      <c r="D14" s="420">
        <f t="shared" si="1"/>
        <v>524</v>
      </c>
      <c r="E14" s="67">
        <f t="shared" si="1"/>
        <v>5225</v>
      </c>
      <c r="F14" s="67">
        <f t="shared" si="1"/>
        <v>5225</v>
      </c>
      <c r="G14" s="82">
        <f t="shared" si="1"/>
        <v>1595</v>
      </c>
      <c r="H14" s="67">
        <f t="shared" si="1"/>
        <v>1375</v>
      </c>
      <c r="I14" s="67">
        <f t="shared" si="1"/>
        <v>1345</v>
      </c>
      <c r="J14" s="67">
        <f t="shared" si="1"/>
        <v>910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86">
        <f t="shared" ref="P14:P16" si="2">Q14+R14+S14+T14</f>
        <v>0</v>
      </c>
      <c r="Q14" s="395"/>
      <c r="R14" s="397"/>
      <c r="S14" s="397"/>
      <c r="T14" s="397"/>
    </row>
    <row r="15" spans="1:20" s="8" customFormat="1" x14ac:dyDescent="0.2">
      <c r="A15" s="69" t="s">
        <v>839</v>
      </c>
      <c r="B15" s="68" t="s">
        <v>838</v>
      </c>
      <c r="C15" s="67">
        <f t="shared" ref="C15:N16" si="3">C16</f>
        <v>0</v>
      </c>
      <c r="D15" s="67">
        <f t="shared" si="3"/>
        <v>0</v>
      </c>
      <c r="E15" s="67">
        <f t="shared" si="3"/>
        <v>0</v>
      </c>
      <c r="F15" s="67">
        <f t="shared" si="3"/>
        <v>0</v>
      </c>
      <c r="G15" s="82">
        <f t="shared" si="3"/>
        <v>0</v>
      </c>
      <c r="H15" s="67">
        <f t="shared" si="3"/>
        <v>0</v>
      </c>
      <c r="I15" s="67">
        <f t="shared" si="3"/>
        <v>0</v>
      </c>
      <c r="J15" s="67">
        <f t="shared" si="3"/>
        <v>0</v>
      </c>
      <c r="K15" s="67">
        <f t="shared" si="3"/>
        <v>0</v>
      </c>
      <c r="L15" s="67">
        <f t="shared" si="3"/>
        <v>0</v>
      </c>
      <c r="M15" s="67">
        <f t="shared" si="3"/>
        <v>0</v>
      </c>
      <c r="N15" s="67">
        <f t="shared" si="3"/>
        <v>0</v>
      </c>
      <c r="O15" s="66"/>
      <c r="P15" s="86">
        <f t="shared" si="2"/>
        <v>0</v>
      </c>
      <c r="Q15" s="395"/>
      <c r="R15" s="397"/>
      <c r="S15" s="397"/>
      <c r="T15" s="397"/>
    </row>
    <row r="16" spans="1:20" s="8" customFormat="1" x14ac:dyDescent="0.2">
      <c r="A16" s="69" t="s">
        <v>837</v>
      </c>
      <c r="B16" s="68" t="s">
        <v>836</v>
      </c>
      <c r="C16" s="67">
        <f t="shared" si="3"/>
        <v>0</v>
      </c>
      <c r="D16" s="67">
        <f t="shared" si="3"/>
        <v>0</v>
      </c>
      <c r="E16" s="67">
        <f t="shared" si="3"/>
        <v>0</v>
      </c>
      <c r="F16" s="67">
        <f t="shared" si="3"/>
        <v>0</v>
      </c>
      <c r="G16" s="82">
        <f t="shared" si="3"/>
        <v>0</v>
      </c>
      <c r="H16" s="67">
        <f t="shared" si="3"/>
        <v>0</v>
      </c>
      <c r="I16" s="67">
        <f t="shared" si="3"/>
        <v>0</v>
      </c>
      <c r="J16" s="67">
        <f t="shared" si="3"/>
        <v>0</v>
      </c>
      <c r="K16" s="67">
        <f t="shared" si="3"/>
        <v>0</v>
      </c>
      <c r="L16" s="67">
        <f t="shared" si="3"/>
        <v>0</v>
      </c>
      <c r="M16" s="67">
        <f t="shared" si="3"/>
        <v>0</v>
      </c>
      <c r="N16" s="67">
        <f t="shared" si="3"/>
        <v>0</v>
      </c>
      <c r="O16" s="66"/>
      <c r="P16" s="86">
        <f t="shared" si="2"/>
        <v>0</v>
      </c>
      <c r="Q16" s="395"/>
      <c r="R16" s="397"/>
      <c r="S16" s="397"/>
      <c r="T16" s="397"/>
    </row>
    <row r="17" spans="1:20" s="8" customFormat="1" hidden="1" x14ac:dyDescent="0.2">
      <c r="A17" s="69" t="s">
        <v>835</v>
      </c>
      <c r="B17" s="68" t="s">
        <v>834</v>
      </c>
      <c r="C17" s="67">
        <f t="shared" ref="C17:N17" si="4">C18+C19</f>
        <v>0</v>
      </c>
      <c r="D17" s="67">
        <f t="shared" si="4"/>
        <v>0</v>
      </c>
      <c r="E17" s="67">
        <f t="shared" si="4"/>
        <v>0</v>
      </c>
      <c r="F17" s="67">
        <f t="shared" si="4"/>
        <v>0</v>
      </c>
      <c r="G17" s="67">
        <f t="shared" si="4"/>
        <v>0</v>
      </c>
      <c r="H17" s="67">
        <f t="shared" si="4"/>
        <v>0</v>
      </c>
      <c r="I17" s="67">
        <f t="shared" si="4"/>
        <v>0</v>
      </c>
      <c r="J17" s="67">
        <f t="shared" si="4"/>
        <v>0</v>
      </c>
      <c r="K17" s="67">
        <f t="shared" si="4"/>
        <v>0</v>
      </c>
      <c r="L17" s="67">
        <f t="shared" si="4"/>
        <v>0</v>
      </c>
      <c r="M17" s="67">
        <f t="shared" si="4"/>
        <v>0</v>
      </c>
      <c r="N17" s="67">
        <f t="shared" si="4"/>
        <v>0</v>
      </c>
      <c r="O17" s="66"/>
    </row>
    <row r="18" spans="1:20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20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20" s="8" customFormat="1" hidden="1" x14ac:dyDescent="0.2">
      <c r="A20" s="69" t="s">
        <v>829</v>
      </c>
      <c r="B20" s="68" t="s">
        <v>828</v>
      </c>
      <c r="C20" s="67">
        <f t="shared" ref="C20:N20" si="5">C21+C32</f>
        <v>4701</v>
      </c>
      <c r="D20" s="67">
        <f t="shared" si="5"/>
        <v>524</v>
      </c>
      <c r="E20" s="67">
        <f t="shared" si="5"/>
        <v>5225</v>
      </c>
      <c r="F20" s="67">
        <f t="shared" si="5"/>
        <v>5225</v>
      </c>
      <c r="G20" s="67">
        <f t="shared" si="5"/>
        <v>1595</v>
      </c>
      <c r="H20" s="67">
        <f t="shared" si="5"/>
        <v>1375</v>
      </c>
      <c r="I20" s="67">
        <f t="shared" si="5"/>
        <v>1345</v>
      </c>
      <c r="J20" s="67">
        <f t="shared" si="5"/>
        <v>910</v>
      </c>
      <c r="K20" s="67">
        <f t="shared" si="5"/>
        <v>15</v>
      </c>
      <c r="L20" s="67">
        <f t="shared" si="5"/>
        <v>6040</v>
      </c>
      <c r="M20" s="67">
        <f t="shared" si="5"/>
        <v>6005</v>
      </c>
      <c r="N20" s="67">
        <f t="shared" si="5"/>
        <v>5970</v>
      </c>
      <c r="O20" s="66"/>
    </row>
    <row r="21" spans="1:20" s="8" customFormat="1" x14ac:dyDescent="0.2">
      <c r="A21" s="69" t="s">
        <v>827</v>
      </c>
      <c r="B21" s="68" t="s">
        <v>826</v>
      </c>
      <c r="C21" s="67">
        <f t="shared" ref="C21:N21" si="6">C22+C30</f>
        <v>0</v>
      </c>
      <c r="D21" s="67">
        <f t="shared" si="6"/>
        <v>0</v>
      </c>
      <c r="E21" s="67">
        <f t="shared" si="6"/>
        <v>0</v>
      </c>
      <c r="F21" s="67">
        <f t="shared" si="6"/>
        <v>0</v>
      </c>
      <c r="G21" s="82">
        <f t="shared" si="6"/>
        <v>0</v>
      </c>
      <c r="H21" s="67">
        <f t="shared" si="6"/>
        <v>0</v>
      </c>
      <c r="I21" s="67">
        <f t="shared" si="6"/>
        <v>0</v>
      </c>
      <c r="J21" s="67">
        <f t="shared" si="6"/>
        <v>0</v>
      </c>
      <c r="K21" s="67">
        <f t="shared" si="6"/>
        <v>0</v>
      </c>
      <c r="L21" s="67">
        <f t="shared" si="6"/>
        <v>0</v>
      </c>
      <c r="M21" s="67">
        <f t="shared" si="6"/>
        <v>0</v>
      </c>
      <c r="N21" s="67">
        <f t="shared" si="6"/>
        <v>0</v>
      </c>
      <c r="O21" s="66"/>
      <c r="P21" s="86">
        <f t="shared" ref="P21:P24" si="7">Q21+R21+S21+T21</f>
        <v>0</v>
      </c>
      <c r="Q21" s="395"/>
      <c r="R21" s="395"/>
      <c r="S21" s="395"/>
      <c r="T21" s="397"/>
    </row>
    <row r="22" spans="1:20" s="8" customFormat="1" x14ac:dyDescent="0.2">
      <c r="A22" s="69" t="s">
        <v>825</v>
      </c>
      <c r="B22" s="68" t="s">
        <v>824</v>
      </c>
      <c r="C22" s="67">
        <f t="shared" ref="C22:N22" si="8">C23+C25+C28+C29</f>
        <v>0</v>
      </c>
      <c r="D22" s="67">
        <f t="shared" si="8"/>
        <v>0</v>
      </c>
      <c r="E22" s="67">
        <f t="shared" si="8"/>
        <v>0</v>
      </c>
      <c r="F22" s="67">
        <f t="shared" si="8"/>
        <v>0</v>
      </c>
      <c r="G22" s="82">
        <f t="shared" si="8"/>
        <v>0</v>
      </c>
      <c r="H22" s="67">
        <f t="shared" si="8"/>
        <v>0</v>
      </c>
      <c r="I22" s="67">
        <f t="shared" si="8"/>
        <v>0</v>
      </c>
      <c r="J22" s="67">
        <f t="shared" si="8"/>
        <v>0</v>
      </c>
      <c r="K22" s="67">
        <f t="shared" si="8"/>
        <v>0</v>
      </c>
      <c r="L22" s="67">
        <f t="shared" si="8"/>
        <v>0</v>
      </c>
      <c r="M22" s="67">
        <f t="shared" si="8"/>
        <v>0</v>
      </c>
      <c r="N22" s="67">
        <f t="shared" si="8"/>
        <v>0</v>
      </c>
      <c r="O22" s="66"/>
      <c r="P22" s="86">
        <f t="shared" si="7"/>
        <v>0</v>
      </c>
      <c r="Q22" s="395"/>
      <c r="R22" s="395"/>
      <c r="S22" s="395"/>
      <c r="T22" s="397"/>
    </row>
    <row r="23" spans="1:20" s="18" customFormat="1" x14ac:dyDescent="0.2">
      <c r="A23" s="65" t="s">
        <v>823</v>
      </c>
      <c r="B23" s="64" t="s">
        <v>822</v>
      </c>
      <c r="C23" s="63">
        <f t="shared" ref="C23:N23" si="9">C24</f>
        <v>0</v>
      </c>
      <c r="D23" s="63">
        <f t="shared" si="9"/>
        <v>0</v>
      </c>
      <c r="E23" s="63">
        <f t="shared" si="9"/>
        <v>0</v>
      </c>
      <c r="F23" s="63">
        <f t="shared" si="9"/>
        <v>0</v>
      </c>
      <c r="G23" s="85">
        <f t="shared" si="9"/>
        <v>0</v>
      </c>
      <c r="H23" s="63">
        <f t="shared" si="9"/>
        <v>0</v>
      </c>
      <c r="I23" s="63">
        <f t="shared" si="9"/>
        <v>0</v>
      </c>
      <c r="J23" s="63">
        <f t="shared" si="9"/>
        <v>0</v>
      </c>
      <c r="K23" s="63">
        <f t="shared" si="9"/>
        <v>0</v>
      </c>
      <c r="L23" s="63">
        <f t="shared" si="9"/>
        <v>0</v>
      </c>
      <c r="M23" s="63">
        <f t="shared" si="9"/>
        <v>0</v>
      </c>
      <c r="N23" s="63">
        <f t="shared" si="9"/>
        <v>0</v>
      </c>
      <c r="O23" s="62"/>
      <c r="P23" s="86">
        <f t="shared" si="7"/>
        <v>0</v>
      </c>
      <c r="Q23" s="407"/>
      <c r="R23" s="407"/>
      <c r="S23" s="407"/>
      <c r="T23" s="406"/>
    </row>
    <row r="24" spans="1:20" ht="25.5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86">
        <f t="shared" si="7"/>
        <v>0</v>
      </c>
      <c r="Q24" s="398"/>
      <c r="R24" s="398"/>
      <c r="S24" s="398"/>
      <c r="T24" s="399"/>
    </row>
    <row r="25" spans="1:20" s="18" customFormat="1" hidden="1" x14ac:dyDescent="0.2">
      <c r="A25" s="65" t="s">
        <v>819</v>
      </c>
      <c r="B25" s="64" t="s">
        <v>818</v>
      </c>
      <c r="C25" s="63">
        <f t="shared" ref="C25:N25" si="10">C26+C27</f>
        <v>0</v>
      </c>
      <c r="D25" s="63">
        <f t="shared" si="10"/>
        <v>0</v>
      </c>
      <c r="E25" s="63">
        <f t="shared" si="10"/>
        <v>0</v>
      </c>
      <c r="F25" s="63">
        <f t="shared" si="10"/>
        <v>0</v>
      </c>
      <c r="G25" s="63">
        <f t="shared" si="10"/>
        <v>0</v>
      </c>
      <c r="H25" s="63">
        <f t="shared" si="10"/>
        <v>0</v>
      </c>
      <c r="I25" s="63">
        <f t="shared" si="10"/>
        <v>0</v>
      </c>
      <c r="J25" s="63">
        <f t="shared" si="10"/>
        <v>0</v>
      </c>
      <c r="K25" s="63">
        <f t="shared" si="10"/>
        <v>0</v>
      </c>
      <c r="L25" s="63">
        <f t="shared" si="10"/>
        <v>0</v>
      </c>
      <c r="M25" s="63">
        <f t="shared" si="10"/>
        <v>0</v>
      </c>
      <c r="N25" s="63">
        <f t="shared" si="10"/>
        <v>0</v>
      </c>
      <c r="O25" s="62"/>
    </row>
    <row r="26" spans="1:20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20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20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20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20" s="8" customFormat="1" hidden="1" x14ac:dyDescent="0.2">
      <c r="A30" s="69" t="s">
        <v>809</v>
      </c>
      <c r="B30" s="68" t="s">
        <v>808</v>
      </c>
      <c r="C30" s="67">
        <f t="shared" ref="C30:N30" si="11">C31</f>
        <v>0</v>
      </c>
      <c r="D30" s="67">
        <f t="shared" si="11"/>
        <v>0</v>
      </c>
      <c r="E30" s="67">
        <f t="shared" si="11"/>
        <v>0</v>
      </c>
      <c r="F30" s="67">
        <f t="shared" si="11"/>
        <v>0</v>
      </c>
      <c r="G30" s="67">
        <f t="shared" si="11"/>
        <v>0</v>
      </c>
      <c r="H30" s="67">
        <f t="shared" si="11"/>
        <v>0</v>
      </c>
      <c r="I30" s="67">
        <f t="shared" si="11"/>
        <v>0</v>
      </c>
      <c r="J30" s="67">
        <f t="shared" si="11"/>
        <v>0</v>
      </c>
      <c r="K30" s="67">
        <f t="shared" si="11"/>
        <v>0</v>
      </c>
      <c r="L30" s="67">
        <f t="shared" si="11"/>
        <v>0</v>
      </c>
      <c r="M30" s="67">
        <f t="shared" si="11"/>
        <v>0</v>
      </c>
      <c r="N30" s="67">
        <f t="shared" si="11"/>
        <v>0</v>
      </c>
      <c r="O30" s="66"/>
    </row>
    <row r="31" spans="1:20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20" s="8" customFormat="1" x14ac:dyDescent="0.2">
      <c r="A32" s="69" t="s">
        <v>805</v>
      </c>
      <c r="B32" s="68" t="s">
        <v>804</v>
      </c>
      <c r="C32" s="67">
        <f t="shared" ref="C32:N32" si="12">C33+C48+C50+C52+C58</f>
        <v>4701</v>
      </c>
      <c r="D32" s="420">
        <f t="shared" si="12"/>
        <v>524</v>
      </c>
      <c r="E32" s="67">
        <f t="shared" si="12"/>
        <v>5225</v>
      </c>
      <c r="F32" s="67">
        <f t="shared" si="12"/>
        <v>5225</v>
      </c>
      <c r="G32" s="82">
        <f t="shared" si="12"/>
        <v>1595</v>
      </c>
      <c r="H32" s="67">
        <f t="shared" si="12"/>
        <v>1375</v>
      </c>
      <c r="I32" s="67">
        <f t="shared" si="12"/>
        <v>1345</v>
      </c>
      <c r="J32" s="67">
        <f t="shared" si="12"/>
        <v>910</v>
      </c>
      <c r="K32" s="67">
        <f t="shared" si="12"/>
        <v>15</v>
      </c>
      <c r="L32" s="67">
        <f t="shared" si="12"/>
        <v>6040</v>
      </c>
      <c r="M32" s="67">
        <f t="shared" si="12"/>
        <v>6005</v>
      </c>
      <c r="N32" s="67">
        <f t="shared" si="12"/>
        <v>5970</v>
      </c>
      <c r="O32" s="66"/>
      <c r="P32" s="86">
        <f t="shared" ref="P32:P33" si="13">Q32+R32+S32+T32</f>
        <v>0</v>
      </c>
      <c r="Q32" s="395"/>
      <c r="R32" s="395"/>
      <c r="S32" s="395"/>
      <c r="T32" s="39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4">C34+C35+C36+C37+C38+C39+C40+C41+C42+C43+C44+C45+C46+C47</f>
        <v>4701</v>
      </c>
      <c r="D33" s="421">
        <f t="shared" si="14"/>
        <v>524</v>
      </c>
      <c r="E33" s="226">
        <f t="shared" si="14"/>
        <v>5225</v>
      </c>
      <c r="F33" s="226">
        <f t="shared" si="14"/>
        <v>5225</v>
      </c>
      <c r="G33" s="276">
        <f t="shared" si="14"/>
        <v>1595</v>
      </c>
      <c r="H33" s="226">
        <f t="shared" si="14"/>
        <v>1375</v>
      </c>
      <c r="I33" s="226">
        <f t="shared" si="14"/>
        <v>1345</v>
      </c>
      <c r="J33" s="227">
        <f t="shared" si="14"/>
        <v>910</v>
      </c>
      <c r="K33" s="67">
        <f t="shared" si="14"/>
        <v>0</v>
      </c>
      <c r="L33" s="67">
        <f t="shared" si="14"/>
        <v>6040</v>
      </c>
      <c r="M33" s="67">
        <f t="shared" si="14"/>
        <v>6005</v>
      </c>
      <c r="N33" s="67">
        <f t="shared" si="14"/>
        <v>5970</v>
      </c>
      <c r="O33" s="66"/>
      <c r="P33" s="86">
        <f t="shared" si="13"/>
        <v>0</v>
      </c>
      <c r="Q33" s="35"/>
      <c r="R33" s="401"/>
      <c r="S33" s="401"/>
      <c r="T33" s="397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5">C34+D34</f>
        <v>0</v>
      </c>
      <c r="F34" s="59">
        <f t="shared" ref="F34:F47" si="16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7" t="s">
        <v>798</v>
      </c>
      <c r="C35" s="110">
        <v>97</v>
      </c>
      <c r="D35" s="235"/>
      <c r="E35" s="110">
        <f t="shared" si="15"/>
        <v>97</v>
      </c>
      <c r="F35" s="226">
        <f t="shared" si="16"/>
        <v>97</v>
      </c>
      <c r="G35" s="252">
        <v>25</v>
      </c>
      <c r="H35" s="252">
        <v>25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86">
        <f>Q35+R35+S35+T35</f>
        <v>0</v>
      </c>
      <c r="Q35" s="269"/>
      <c r="R35" s="260"/>
      <c r="S35" s="137"/>
      <c r="T35" s="233"/>
      <c r="U35" s="37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5"/>
        <v>0</v>
      </c>
      <c r="F36" s="59">
        <f t="shared" si="16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5"/>
        <v>0</v>
      </c>
      <c r="F37" s="59">
        <f t="shared" si="16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5"/>
        <v>0</v>
      </c>
      <c r="F38" s="59">
        <f t="shared" si="16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5"/>
        <v>0</v>
      </c>
      <c r="F39" s="59">
        <f t="shared" si="16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5"/>
        <v>0</v>
      </c>
      <c r="F40" s="59">
        <f t="shared" si="16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5"/>
        <v>0</v>
      </c>
      <c r="F41" s="59">
        <f t="shared" si="16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5"/>
        <v>0</v>
      </c>
      <c r="F42" s="59">
        <f t="shared" si="16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109" t="s">
        <v>782</v>
      </c>
      <c r="C43" s="110">
        <v>4088</v>
      </c>
      <c r="D43" s="235"/>
      <c r="E43" s="110">
        <f t="shared" si="15"/>
        <v>4088</v>
      </c>
      <c r="F43" s="226">
        <f t="shared" si="16"/>
        <v>4088</v>
      </c>
      <c r="G43" s="252">
        <v>1200</v>
      </c>
      <c r="H43" s="252">
        <v>1000</v>
      </c>
      <c r="I43" s="110">
        <v>1000</v>
      </c>
      <c r="J43" s="110">
        <v>888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86">
        <f t="shared" ref="P43:P44" si="17">Q43+R43+S43+T43</f>
        <v>0</v>
      </c>
      <c r="Q43" s="312"/>
      <c r="R43" s="403"/>
      <c r="S43" s="398"/>
      <c r="T43" s="233"/>
      <c r="U43" s="375"/>
    </row>
    <row r="44" spans="1:24" s="31" customFormat="1" ht="25.5" x14ac:dyDescent="0.2">
      <c r="A44" s="108" t="s">
        <v>781</v>
      </c>
      <c r="B44" s="251" t="s">
        <v>780</v>
      </c>
      <c r="C44" s="110">
        <v>516</v>
      </c>
      <c r="D44" s="235">
        <v>524</v>
      </c>
      <c r="E44" s="110">
        <f t="shared" si="15"/>
        <v>1040</v>
      </c>
      <c r="F44" s="227">
        <f t="shared" si="16"/>
        <v>1040</v>
      </c>
      <c r="G44" s="252">
        <v>370</v>
      </c>
      <c r="H44" s="252">
        <v>350</v>
      </c>
      <c r="I44" s="110">
        <v>320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86">
        <f t="shared" si="17"/>
        <v>524</v>
      </c>
      <c r="Q44" s="277">
        <v>170</v>
      </c>
      <c r="R44" s="277">
        <v>170</v>
      </c>
      <c r="S44" s="277">
        <v>184</v>
      </c>
      <c r="T44" s="233"/>
      <c r="U44" s="37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5"/>
        <v>0</v>
      </c>
      <c r="F45" s="59">
        <f t="shared" si="16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5"/>
        <v>0</v>
      </c>
      <c r="F46" s="59">
        <f t="shared" si="16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5"/>
        <v>0</v>
      </c>
      <c r="F47" s="228">
        <f t="shared" si="16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86">
        <f>Q47+R47+S47+T47</f>
        <v>0</v>
      </c>
      <c r="Q47" s="412"/>
      <c r="R47" s="398"/>
      <c r="S47" s="398"/>
      <c r="T47" s="233"/>
      <c r="U47" s="37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8">C49</f>
        <v>0</v>
      </c>
      <c r="D48" s="67">
        <f t="shared" si="18"/>
        <v>0</v>
      </c>
      <c r="E48" s="67">
        <f t="shared" si="18"/>
        <v>0</v>
      </c>
      <c r="F48" s="67">
        <f t="shared" si="18"/>
        <v>0</v>
      </c>
      <c r="G48" s="67">
        <f t="shared" si="18"/>
        <v>0</v>
      </c>
      <c r="H48" s="67">
        <f t="shared" si="18"/>
        <v>0</v>
      </c>
      <c r="I48" s="67">
        <f t="shared" si="18"/>
        <v>0</v>
      </c>
      <c r="J48" s="67">
        <f t="shared" si="18"/>
        <v>0</v>
      </c>
      <c r="K48" s="67">
        <f t="shared" si="18"/>
        <v>0</v>
      </c>
      <c r="L48" s="67">
        <f t="shared" si="18"/>
        <v>0</v>
      </c>
      <c r="M48" s="67">
        <f t="shared" si="18"/>
        <v>0</v>
      </c>
      <c r="N48" s="67">
        <f t="shared" si="18"/>
        <v>0</v>
      </c>
      <c r="O48" s="66"/>
    </row>
    <row r="49" spans="1:20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20" s="8" customFormat="1" hidden="1" x14ac:dyDescent="0.2">
      <c r="A50" s="69" t="s">
        <v>769</v>
      </c>
      <c r="B50" s="68" t="s">
        <v>768</v>
      </c>
      <c r="C50" s="67">
        <f t="shared" ref="C50:N50" si="19">C51</f>
        <v>0</v>
      </c>
      <c r="D50" s="67">
        <f t="shared" si="19"/>
        <v>0</v>
      </c>
      <c r="E50" s="67">
        <f t="shared" si="19"/>
        <v>0</v>
      </c>
      <c r="F50" s="67">
        <f t="shared" si="19"/>
        <v>0</v>
      </c>
      <c r="G50" s="67">
        <f t="shared" si="19"/>
        <v>0</v>
      </c>
      <c r="H50" s="67">
        <f t="shared" si="19"/>
        <v>0</v>
      </c>
      <c r="I50" s="67">
        <f t="shared" si="19"/>
        <v>0</v>
      </c>
      <c r="J50" s="67">
        <f t="shared" si="19"/>
        <v>0</v>
      </c>
      <c r="K50" s="67">
        <f t="shared" si="19"/>
        <v>0</v>
      </c>
      <c r="L50" s="67">
        <f t="shared" si="19"/>
        <v>0</v>
      </c>
      <c r="M50" s="67">
        <f t="shared" si="19"/>
        <v>0</v>
      </c>
      <c r="N50" s="67">
        <f t="shared" si="19"/>
        <v>0</v>
      </c>
      <c r="O50" s="66"/>
    </row>
    <row r="51" spans="1:20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20" s="8" customFormat="1" hidden="1" x14ac:dyDescent="0.2">
      <c r="A52" s="69" t="s">
        <v>765</v>
      </c>
      <c r="B52" s="68" t="s">
        <v>764</v>
      </c>
      <c r="C52" s="67">
        <f t="shared" ref="C52:N52" si="20">C53+C54+C57</f>
        <v>0</v>
      </c>
      <c r="D52" s="67">
        <f t="shared" si="20"/>
        <v>0</v>
      </c>
      <c r="E52" s="67">
        <f t="shared" si="20"/>
        <v>0</v>
      </c>
      <c r="F52" s="67">
        <f t="shared" si="20"/>
        <v>0</v>
      </c>
      <c r="G52" s="67">
        <f t="shared" si="20"/>
        <v>0</v>
      </c>
      <c r="H52" s="67">
        <f t="shared" si="20"/>
        <v>0</v>
      </c>
      <c r="I52" s="67">
        <f t="shared" si="20"/>
        <v>0</v>
      </c>
      <c r="J52" s="67">
        <f t="shared" si="20"/>
        <v>0</v>
      </c>
      <c r="K52" s="67">
        <f t="shared" si="20"/>
        <v>0</v>
      </c>
      <c r="L52" s="67">
        <f t="shared" si="20"/>
        <v>0</v>
      </c>
      <c r="M52" s="67">
        <f t="shared" si="20"/>
        <v>0</v>
      </c>
      <c r="N52" s="67">
        <f t="shared" si="20"/>
        <v>0</v>
      </c>
      <c r="O52" s="66"/>
    </row>
    <row r="53" spans="1:20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20" s="18" customFormat="1" ht="25.5" hidden="1" x14ac:dyDescent="0.2">
      <c r="A54" s="65" t="s">
        <v>761</v>
      </c>
      <c r="B54" s="64" t="s">
        <v>760</v>
      </c>
      <c r="C54" s="63">
        <f t="shared" ref="C54:N54" si="21">C55+C56</f>
        <v>0</v>
      </c>
      <c r="D54" s="63">
        <f t="shared" si="21"/>
        <v>0</v>
      </c>
      <c r="E54" s="63">
        <f t="shared" si="21"/>
        <v>0</v>
      </c>
      <c r="F54" s="63">
        <f t="shared" si="21"/>
        <v>0</v>
      </c>
      <c r="G54" s="63">
        <f t="shared" si="21"/>
        <v>0</v>
      </c>
      <c r="H54" s="63">
        <f t="shared" si="21"/>
        <v>0</v>
      </c>
      <c r="I54" s="63">
        <f t="shared" si="21"/>
        <v>0</v>
      </c>
      <c r="J54" s="63">
        <f t="shared" si="21"/>
        <v>0</v>
      </c>
      <c r="K54" s="63">
        <f t="shared" si="21"/>
        <v>0</v>
      </c>
      <c r="L54" s="63">
        <f t="shared" si="21"/>
        <v>0</v>
      </c>
      <c r="M54" s="63">
        <f t="shared" si="21"/>
        <v>0</v>
      </c>
      <c r="N54" s="63">
        <f t="shared" si="21"/>
        <v>0</v>
      </c>
      <c r="O54" s="62"/>
    </row>
    <row r="55" spans="1:20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20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20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20" s="8" customFormat="1" ht="15" customHeight="1" x14ac:dyDescent="0.2">
      <c r="A58" s="246" t="s">
        <v>753</v>
      </c>
      <c r="B58" s="247" t="s">
        <v>752</v>
      </c>
      <c r="C58" s="226">
        <f t="shared" ref="C58:N58" si="22">C59+C60+C61+C62</f>
        <v>0</v>
      </c>
      <c r="D58" s="226">
        <f t="shared" si="22"/>
        <v>0</v>
      </c>
      <c r="E58" s="226">
        <f t="shared" si="22"/>
        <v>0</v>
      </c>
      <c r="F58" s="227">
        <f t="shared" si="22"/>
        <v>0</v>
      </c>
      <c r="G58" s="253">
        <f t="shared" si="22"/>
        <v>0</v>
      </c>
      <c r="H58" s="253">
        <f t="shared" si="22"/>
        <v>0</v>
      </c>
      <c r="I58" s="226">
        <f t="shared" si="22"/>
        <v>0</v>
      </c>
      <c r="J58" s="226">
        <f t="shared" si="22"/>
        <v>0</v>
      </c>
      <c r="K58" s="67">
        <f t="shared" si="22"/>
        <v>15</v>
      </c>
      <c r="L58" s="226">
        <f t="shared" si="22"/>
        <v>0</v>
      </c>
      <c r="M58" s="226">
        <f t="shared" si="22"/>
        <v>0</v>
      </c>
      <c r="N58" s="226">
        <f t="shared" si="22"/>
        <v>0</v>
      </c>
      <c r="O58" s="66"/>
      <c r="P58" s="86">
        <f>Q58+R58+S58+T58</f>
        <v>0</v>
      </c>
      <c r="Q58" s="395"/>
      <c r="R58" s="395"/>
      <c r="S58" s="395"/>
      <c r="T58" s="397"/>
    </row>
    <row r="59" spans="1:20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20" s="31" customFormat="1" ht="15.75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86">
        <f t="shared" ref="P60:P61" si="23">Q60+R60+S60+T60</f>
        <v>0</v>
      </c>
      <c r="Q60" s="398"/>
      <c r="R60" s="398"/>
      <c r="S60" s="398"/>
      <c r="T60" s="233"/>
    </row>
    <row r="61" spans="1:20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86">
        <f t="shared" si="23"/>
        <v>0</v>
      </c>
      <c r="Q61" s="398"/>
      <c r="R61" s="398"/>
      <c r="S61" s="398"/>
      <c r="T61" s="233"/>
    </row>
    <row r="62" spans="1:20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20" s="8" customFormat="1" hidden="1" x14ac:dyDescent="0.2">
      <c r="A63" s="69" t="s">
        <v>743</v>
      </c>
      <c r="B63" s="68" t="s">
        <v>742</v>
      </c>
      <c r="C63" s="67">
        <f t="shared" ref="C63:N63" si="24">C64</f>
        <v>0</v>
      </c>
      <c r="D63" s="67">
        <f t="shared" si="24"/>
        <v>0</v>
      </c>
      <c r="E63" s="67">
        <f t="shared" si="24"/>
        <v>0</v>
      </c>
      <c r="F63" s="67">
        <f t="shared" si="24"/>
        <v>0</v>
      </c>
      <c r="G63" s="67">
        <f t="shared" si="24"/>
        <v>0</v>
      </c>
      <c r="H63" s="67">
        <f t="shared" si="24"/>
        <v>0</v>
      </c>
      <c r="I63" s="67">
        <f t="shared" si="24"/>
        <v>0</v>
      </c>
      <c r="J63" s="67">
        <f t="shared" si="24"/>
        <v>0</v>
      </c>
      <c r="K63" s="67">
        <f t="shared" si="24"/>
        <v>0</v>
      </c>
      <c r="L63" s="67">
        <f t="shared" si="24"/>
        <v>0</v>
      </c>
      <c r="M63" s="67">
        <f t="shared" si="24"/>
        <v>0</v>
      </c>
      <c r="N63" s="67">
        <f t="shared" si="24"/>
        <v>0</v>
      </c>
      <c r="O63" s="66"/>
    </row>
    <row r="64" spans="1:20" s="8" customFormat="1" hidden="1" x14ac:dyDescent="0.2">
      <c r="A64" s="69" t="s">
        <v>741</v>
      </c>
      <c r="B64" s="68" t="s">
        <v>740</v>
      </c>
      <c r="C64" s="67">
        <f t="shared" ref="C64:N64" si="25">C65+C66</f>
        <v>0</v>
      </c>
      <c r="D64" s="67">
        <f t="shared" si="25"/>
        <v>0</v>
      </c>
      <c r="E64" s="67">
        <f t="shared" si="25"/>
        <v>0</v>
      </c>
      <c r="F64" s="67">
        <f t="shared" si="25"/>
        <v>0</v>
      </c>
      <c r="G64" s="67">
        <f t="shared" si="25"/>
        <v>0</v>
      </c>
      <c r="H64" s="67">
        <f t="shared" si="25"/>
        <v>0</v>
      </c>
      <c r="I64" s="67">
        <f t="shared" si="25"/>
        <v>0</v>
      </c>
      <c r="J64" s="67">
        <f t="shared" si="25"/>
        <v>0</v>
      </c>
      <c r="K64" s="67">
        <f t="shared" si="25"/>
        <v>0</v>
      </c>
      <c r="L64" s="67">
        <f t="shared" si="25"/>
        <v>0</v>
      </c>
      <c r="M64" s="67">
        <f t="shared" si="25"/>
        <v>0</v>
      </c>
      <c r="N64" s="67">
        <f t="shared" si="25"/>
        <v>0</v>
      </c>
      <c r="O64" s="66"/>
    </row>
    <row r="65" spans="1:20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20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20" s="8" customFormat="1" hidden="1" x14ac:dyDescent="0.2">
      <c r="A67" s="69" t="s">
        <v>735</v>
      </c>
      <c r="B67" s="68" t="s">
        <v>734</v>
      </c>
      <c r="C67" s="67">
        <f t="shared" ref="C67:N67" si="26">C68+C73</f>
        <v>0</v>
      </c>
      <c r="D67" s="67">
        <f t="shared" si="26"/>
        <v>0</v>
      </c>
      <c r="E67" s="67">
        <f t="shared" si="26"/>
        <v>0</v>
      </c>
      <c r="F67" s="67">
        <f t="shared" si="26"/>
        <v>0</v>
      </c>
      <c r="G67" s="67">
        <f t="shared" si="26"/>
        <v>0</v>
      </c>
      <c r="H67" s="67">
        <f t="shared" si="26"/>
        <v>0</v>
      </c>
      <c r="I67" s="67">
        <f t="shared" si="26"/>
        <v>0</v>
      </c>
      <c r="J67" s="67">
        <f t="shared" si="26"/>
        <v>0</v>
      </c>
      <c r="K67" s="67">
        <f t="shared" si="26"/>
        <v>0</v>
      </c>
      <c r="L67" s="67">
        <f t="shared" si="26"/>
        <v>0</v>
      </c>
      <c r="M67" s="67">
        <f t="shared" si="26"/>
        <v>0</v>
      </c>
      <c r="N67" s="67">
        <f t="shared" si="26"/>
        <v>0</v>
      </c>
      <c r="O67" s="66"/>
    </row>
    <row r="68" spans="1:20" s="8" customFormat="1" hidden="1" x14ac:dyDescent="0.2">
      <c r="A68" s="69" t="s">
        <v>733</v>
      </c>
      <c r="B68" s="68" t="s">
        <v>732</v>
      </c>
      <c r="C68" s="67">
        <f t="shared" ref="C68:N68" si="27">C69+C72</f>
        <v>0</v>
      </c>
      <c r="D68" s="67">
        <f t="shared" si="27"/>
        <v>0</v>
      </c>
      <c r="E68" s="67">
        <f t="shared" si="27"/>
        <v>0</v>
      </c>
      <c r="F68" s="67">
        <f t="shared" si="27"/>
        <v>0</v>
      </c>
      <c r="G68" s="67">
        <f t="shared" si="27"/>
        <v>0</v>
      </c>
      <c r="H68" s="67">
        <f t="shared" si="27"/>
        <v>0</v>
      </c>
      <c r="I68" s="67">
        <f t="shared" si="27"/>
        <v>0</v>
      </c>
      <c r="J68" s="67">
        <f t="shared" si="27"/>
        <v>0</v>
      </c>
      <c r="K68" s="67">
        <f t="shared" si="27"/>
        <v>0</v>
      </c>
      <c r="L68" s="67">
        <f t="shared" si="27"/>
        <v>0</v>
      </c>
      <c r="M68" s="67">
        <f t="shared" si="27"/>
        <v>0</v>
      </c>
      <c r="N68" s="67">
        <f t="shared" si="27"/>
        <v>0</v>
      </c>
      <c r="O68" s="66"/>
    </row>
    <row r="69" spans="1:20" s="18" customFormat="1" ht="25.5" hidden="1" x14ac:dyDescent="0.2">
      <c r="A69" s="65" t="s">
        <v>731</v>
      </c>
      <c r="B69" s="64" t="s">
        <v>730</v>
      </c>
      <c r="C69" s="63">
        <f t="shared" ref="C69:N69" si="28">C70+C71</f>
        <v>0</v>
      </c>
      <c r="D69" s="63">
        <f t="shared" si="28"/>
        <v>0</v>
      </c>
      <c r="E69" s="63">
        <f t="shared" si="28"/>
        <v>0</v>
      </c>
      <c r="F69" s="63">
        <f t="shared" si="28"/>
        <v>0</v>
      </c>
      <c r="G69" s="63">
        <f t="shared" si="28"/>
        <v>0</v>
      </c>
      <c r="H69" s="63">
        <f t="shared" si="28"/>
        <v>0</v>
      </c>
      <c r="I69" s="63">
        <f t="shared" si="28"/>
        <v>0</v>
      </c>
      <c r="J69" s="63">
        <f t="shared" si="28"/>
        <v>0</v>
      </c>
      <c r="K69" s="63">
        <f t="shared" si="28"/>
        <v>0</v>
      </c>
      <c r="L69" s="63">
        <f t="shared" si="28"/>
        <v>0</v>
      </c>
      <c r="M69" s="63">
        <f t="shared" si="28"/>
        <v>0</v>
      </c>
      <c r="N69" s="63">
        <f t="shared" si="28"/>
        <v>0</v>
      </c>
      <c r="O69" s="62"/>
    </row>
    <row r="70" spans="1:20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20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20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20" s="8" customFormat="1" hidden="1" x14ac:dyDescent="0.2">
      <c r="A73" s="69" t="s">
        <v>723</v>
      </c>
      <c r="B73" s="68" t="s">
        <v>722</v>
      </c>
      <c r="C73" s="67">
        <f t="shared" ref="C73:N73" si="29">C74+C75+C76</f>
        <v>0</v>
      </c>
      <c r="D73" s="67">
        <f t="shared" si="29"/>
        <v>0</v>
      </c>
      <c r="E73" s="67">
        <f t="shared" si="29"/>
        <v>0</v>
      </c>
      <c r="F73" s="67">
        <f t="shared" si="29"/>
        <v>0</v>
      </c>
      <c r="G73" s="67">
        <f t="shared" si="29"/>
        <v>0</v>
      </c>
      <c r="H73" s="67">
        <f t="shared" si="29"/>
        <v>0</v>
      </c>
      <c r="I73" s="67">
        <f t="shared" si="29"/>
        <v>0</v>
      </c>
      <c r="J73" s="67">
        <f t="shared" si="29"/>
        <v>0</v>
      </c>
      <c r="K73" s="67">
        <f t="shared" si="29"/>
        <v>0</v>
      </c>
      <c r="L73" s="67">
        <f t="shared" si="29"/>
        <v>0</v>
      </c>
      <c r="M73" s="67">
        <f t="shared" si="29"/>
        <v>0</v>
      </c>
      <c r="N73" s="67">
        <f t="shared" si="29"/>
        <v>0</v>
      </c>
      <c r="O73" s="66"/>
    </row>
    <row r="74" spans="1:20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P74" s="86">
        <f>Q74+R74+S74+T74</f>
        <v>0</v>
      </c>
      <c r="Q74" s="398"/>
      <c r="R74" s="399"/>
      <c r="S74" s="399"/>
      <c r="T74" s="399"/>
    </row>
    <row r="75" spans="1:20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20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20" s="39" customFormat="1" x14ac:dyDescent="0.2">
      <c r="A77" s="246" t="s">
        <v>715</v>
      </c>
      <c r="B77" s="247" t="s">
        <v>714</v>
      </c>
      <c r="C77" s="226">
        <f t="shared" ref="C77:N77" si="30">C78</f>
        <v>8690</v>
      </c>
      <c r="D77" s="226">
        <f t="shared" si="30"/>
        <v>0</v>
      </c>
      <c r="E77" s="226">
        <f t="shared" si="30"/>
        <v>8690</v>
      </c>
      <c r="F77" s="227">
        <f t="shared" si="30"/>
        <v>8690</v>
      </c>
      <c r="G77" s="253">
        <f t="shared" si="30"/>
        <v>2282</v>
      </c>
      <c r="H77" s="253">
        <f t="shared" si="30"/>
        <v>2482</v>
      </c>
      <c r="I77" s="253">
        <f t="shared" si="30"/>
        <v>2136</v>
      </c>
      <c r="J77" s="253">
        <f t="shared" si="30"/>
        <v>1790</v>
      </c>
      <c r="K77" s="77">
        <f t="shared" si="30"/>
        <v>0</v>
      </c>
      <c r="L77" s="226">
        <f t="shared" si="30"/>
        <v>8000</v>
      </c>
      <c r="M77" s="226">
        <f t="shared" si="30"/>
        <v>8050</v>
      </c>
      <c r="N77" s="226">
        <f t="shared" si="30"/>
        <v>8100</v>
      </c>
      <c r="O77" s="76"/>
      <c r="P77" s="86">
        <f t="shared" ref="P77:P79" si="31">Q77+R77+S77+T77</f>
        <v>0</v>
      </c>
      <c r="Q77" s="395"/>
      <c r="R77" s="395"/>
      <c r="S77" s="395"/>
      <c r="T77" s="396"/>
    </row>
    <row r="78" spans="1:20" s="39" customFormat="1" x14ac:dyDescent="0.2">
      <c r="A78" s="246" t="s">
        <v>713</v>
      </c>
      <c r="B78" s="247" t="s">
        <v>712</v>
      </c>
      <c r="C78" s="226">
        <f t="shared" ref="C78:N78" si="32">C79+C85</f>
        <v>8690</v>
      </c>
      <c r="D78" s="226">
        <f t="shared" si="32"/>
        <v>0</v>
      </c>
      <c r="E78" s="226">
        <f t="shared" si="32"/>
        <v>8690</v>
      </c>
      <c r="F78" s="227">
        <f t="shared" si="32"/>
        <v>8690</v>
      </c>
      <c r="G78" s="253">
        <f t="shared" si="32"/>
        <v>2282</v>
      </c>
      <c r="H78" s="253">
        <f t="shared" si="32"/>
        <v>2482</v>
      </c>
      <c r="I78" s="253">
        <f t="shared" si="32"/>
        <v>2136</v>
      </c>
      <c r="J78" s="253">
        <f t="shared" si="32"/>
        <v>1790</v>
      </c>
      <c r="K78" s="77">
        <f t="shared" si="32"/>
        <v>0</v>
      </c>
      <c r="L78" s="226">
        <f t="shared" si="32"/>
        <v>8000</v>
      </c>
      <c r="M78" s="226">
        <f t="shared" si="32"/>
        <v>8050</v>
      </c>
      <c r="N78" s="226">
        <f t="shared" si="32"/>
        <v>8100</v>
      </c>
      <c r="O78" s="76"/>
      <c r="P78" s="86">
        <f t="shared" si="31"/>
        <v>0</v>
      </c>
      <c r="Q78" s="410"/>
      <c r="R78" s="410"/>
      <c r="S78" s="410"/>
      <c r="T78" s="411"/>
    </row>
    <row r="79" spans="1:20" s="8" customFormat="1" x14ac:dyDescent="0.2">
      <c r="A79" s="246" t="s">
        <v>711</v>
      </c>
      <c r="B79" s="247" t="s">
        <v>710</v>
      </c>
      <c r="C79" s="226">
        <f t="shared" ref="C79:N79" si="33">C80+C81+C82+C83+C84</f>
        <v>0</v>
      </c>
      <c r="D79" s="226">
        <f t="shared" si="33"/>
        <v>0</v>
      </c>
      <c r="E79" s="226">
        <f t="shared" si="33"/>
        <v>0</v>
      </c>
      <c r="F79" s="227">
        <f t="shared" si="33"/>
        <v>0</v>
      </c>
      <c r="G79" s="253">
        <f t="shared" si="33"/>
        <v>0</v>
      </c>
      <c r="H79" s="253">
        <f t="shared" si="33"/>
        <v>0</v>
      </c>
      <c r="I79" s="253">
        <f t="shared" si="33"/>
        <v>0</v>
      </c>
      <c r="J79" s="253">
        <f t="shared" si="33"/>
        <v>0</v>
      </c>
      <c r="K79" s="67">
        <f t="shared" si="33"/>
        <v>0</v>
      </c>
      <c r="L79" s="226">
        <f t="shared" si="33"/>
        <v>0</v>
      </c>
      <c r="M79" s="226">
        <f t="shared" si="33"/>
        <v>0</v>
      </c>
      <c r="N79" s="226">
        <f t="shared" si="33"/>
        <v>0</v>
      </c>
      <c r="O79" s="66"/>
      <c r="P79" s="86">
        <f t="shared" si="31"/>
        <v>0</v>
      </c>
      <c r="Q79" s="395"/>
      <c r="R79" s="395"/>
      <c r="S79" s="395"/>
      <c r="T79" s="397"/>
    </row>
    <row r="80" spans="1:20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86">
        <f>Q83+R83+S83+T83</f>
        <v>0</v>
      </c>
      <c r="Q83" s="398"/>
      <c r="R83" s="398"/>
      <c r="S83" s="398"/>
      <c r="T83" s="39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34">C86+C87+C88+C89+C90+C94+C98+C99+C100+C101</f>
        <v>8690</v>
      </c>
      <c r="D85" s="226">
        <f t="shared" si="34"/>
        <v>0</v>
      </c>
      <c r="E85" s="226">
        <f t="shared" si="34"/>
        <v>8690</v>
      </c>
      <c r="F85" s="226">
        <f t="shared" si="34"/>
        <v>8690</v>
      </c>
      <c r="G85" s="253">
        <f t="shared" si="34"/>
        <v>2282</v>
      </c>
      <c r="H85" s="253">
        <f t="shared" si="34"/>
        <v>2482</v>
      </c>
      <c r="I85" s="253">
        <f t="shared" si="34"/>
        <v>2136</v>
      </c>
      <c r="J85" s="253">
        <f t="shared" si="34"/>
        <v>1790</v>
      </c>
      <c r="K85" s="77">
        <f t="shared" si="34"/>
        <v>0</v>
      </c>
      <c r="L85" s="226">
        <f t="shared" si="34"/>
        <v>8000</v>
      </c>
      <c r="M85" s="226">
        <f t="shared" si="34"/>
        <v>8050</v>
      </c>
      <c r="N85" s="226">
        <f t="shared" si="34"/>
        <v>8100</v>
      </c>
      <c r="O85" s="76"/>
      <c r="P85" s="86">
        <f>Q85+R85+S85+T85</f>
        <v>0</v>
      </c>
      <c r="Q85" s="395"/>
      <c r="R85" s="395"/>
      <c r="S85" s="395"/>
      <c r="T85" s="396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18" customHeight="1" x14ac:dyDescent="0.2">
      <c r="A87" s="380" t="s">
        <v>695</v>
      </c>
      <c r="B87" s="381" t="s">
        <v>694</v>
      </c>
      <c r="C87" s="392">
        <v>700</v>
      </c>
      <c r="D87" s="391"/>
      <c r="E87" s="390">
        <f>C87+D87</f>
        <v>700</v>
      </c>
      <c r="F87" s="382">
        <f>G87+H87+I87+J87</f>
        <v>700</v>
      </c>
      <c r="G87" s="382">
        <v>282</v>
      </c>
      <c r="H87" s="382">
        <v>282</v>
      </c>
      <c r="I87" s="382">
        <v>136</v>
      </c>
      <c r="J87" s="382"/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86">
        <f t="shared" ref="P87:P88" si="35">Q87+R87+S87+T87</f>
        <v>0</v>
      </c>
      <c r="Q87" s="400"/>
      <c r="R87" s="400"/>
      <c r="S87" s="400"/>
      <c r="T87" s="233"/>
      <c r="V87" s="31" t="s">
        <v>958</v>
      </c>
    </row>
    <row r="88" spans="1:22" s="31" customFormat="1" ht="15.75" customHeight="1" x14ac:dyDescent="0.2">
      <c r="A88" s="248" t="s">
        <v>693</v>
      </c>
      <c r="B88" s="249" t="s">
        <v>692</v>
      </c>
      <c r="C88" s="110">
        <v>0</v>
      </c>
      <c r="D88" s="235"/>
      <c r="E88" s="110">
        <f>C88+D88</f>
        <v>0</v>
      </c>
      <c r="F88" s="227">
        <f>G88+H88+I88+J88</f>
        <v>0</v>
      </c>
      <c r="G88" s="252">
        <v>0</v>
      </c>
      <c r="H88" s="252">
        <v>0</v>
      </c>
      <c r="I88" s="252">
        <v>0</v>
      </c>
      <c r="J88" s="252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86">
        <f t="shared" si="35"/>
        <v>0</v>
      </c>
      <c r="Q88" s="35"/>
      <c r="R88" s="401"/>
      <c r="S88" s="401"/>
      <c r="T88" s="398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36">C91+C92+C93</f>
        <v>0</v>
      </c>
      <c r="D90" s="73">
        <f t="shared" si="36"/>
        <v>0</v>
      </c>
      <c r="E90" s="73">
        <f t="shared" si="36"/>
        <v>0</v>
      </c>
      <c r="F90" s="73">
        <f t="shared" si="36"/>
        <v>0</v>
      </c>
      <c r="G90" s="73">
        <f t="shared" si="36"/>
        <v>0</v>
      </c>
      <c r="H90" s="73">
        <f t="shared" si="36"/>
        <v>0</v>
      </c>
      <c r="I90" s="73">
        <f t="shared" si="36"/>
        <v>0</v>
      </c>
      <c r="J90" s="73">
        <f t="shared" si="36"/>
        <v>0</v>
      </c>
      <c r="K90" s="63">
        <f t="shared" si="36"/>
        <v>0</v>
      </c>
      <c r="L90" s="63">
        <f t="shared" si="36"/>
        <v>0</v>
      </c>
      <c r="M90" s="63">
        <f t="shared" si="36"/>
        <v>0</v>
      </c>
      <c r="N90" s="63">
        <f t="shared" si="36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7">C95+C96+C97</f>
        <v>0</v>
      </c>
      <c r="D94" s="63">
        <f t="shared" si="37"/>
        <v>0</v>
      </c>
      <c r="E94" s="63">
        <f t="shared" si="37"/>
        <v>0</v>
      </c>
      <c r="F94" s="63">
        <f t="shared" si="37"/>
        <v>0</v>
      </c>
      <c r="G94" s="63">
        <f t="shared" si="37"/>
        <v>0</v>
      </c>
      <c r="H94" s="63">
        <f t="shared" si="37"/>
        <v>0</v>
      </c>
      <c r="I94" s="63">
        <f t="shared" si="37"/>
        <v>0</v>
      </c>
      <c r="J94" s="63">
        <f t="shared" si="37"/>
        <v>0</v>
      </c>
      <c r="K94" s="63">
        <f t="shared" si="37"/>
        <v>0</v>
      </c>
      <c r="L94" s="63">
        <f t="shared" si="37"/>
        <v>0</v>
      </c>
      <c r="M94" s="63">
        <f t="shared" si="37"/>
        <v>0</v>
      </c>
      <c r="N94" s="63">
        <f t="shared" si="37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8">C95+D95</f>
        <v>0</v>
      </c>
      <c r="F95" s="59">
        <f t="shared" ref="F95:F101" si="39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8"/>
        <v>0</v>
      </c>
      <c r="F96" s="59">
        <f t="shared" si="39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8"/>
        <v>0</v>
      </c>
      <c r="F97" s="59">
        <f t="shared" si="39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8"/>
        <v>0</v>
      </c>
      <c r="F98" s="59">
        <f t="shared" si="39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8"/>
        <v>0</v>
      </c>
      <c r="F99" s="59">
        <f t="shared" si="39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7990</v>
      </c>
      <c r="D100" s="235"/>
      <c r="E100" s="110">
        <f t="shared" si="38"/>
        <v>7990</v>
      </c>
      <c r="F100" s="110">
        <f t="shared" si="39"/>
        <v>7990</v>
      </c>
      <c r="G100" s="111">
        <v>2000</v>
      </c>
      <c r="H100" s="111">
        <v>2200</v>
      </c>
      <c r="I100" s="111">
        <v>2000</v>
      </c>
      <c r="J100" s="111">
        <v>1790</v>
      </c>
      <c r="K100" s="70">
        <v>0</v>
      </c>
      <c r="L100" s="110">
        <v>8000</v>
      </c>
      <c r="M100" s="110">
        <v>8050</v>
      </c>
      <c r="N100" s="110">
        <v>8100</v>
      </c>
      <c r="O100" s="7">
        <v>1</v>
      </c>
      <c r="P100" s="86">
        <f t="shared" ref="P100:P101" si="40">Q100+R100+S100+T100</f>
        <v>0</v>
      </c>
      <c r="Q100" s="402"/>
      <c r="R100" s="403"/>
      <c r="S100" s="398"/>
      <c r="T100" s="398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8"/>
        <v>0</v>
      </c>
      <c r="F101" s="110">
        <f t="shared" si="39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86">
        <f t="shared" si="40"/>
        <v>0</v>
      </c>
      <c r="Q101" s="404"/>
      <c r="R101" s="398"/>
      <c r="S101" s="398"/>
      <c r="T101" s="398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41">C103+C106+C109+C112+C117+C120+C125+C130+C135+C140+C145+C150+C154+C159</f>
        <v>0</v>
      </c>
      <c r="D102" s="67">
        <f t="shared" si="41"/>
        <v>0</v>
      </c>
      <c r="E102" s="67">
        <f t="shared" si="41"/>
        <v>0</v>
      </c>
      <c r="F102" s="67">
        <f t="shared" si="41"/>
        <v>0</v>
      </c>
      <c r="G102" s="67">
        <f t="shared" si="41"/>
        <v>0</v>
      </c>
      <c r="H102" s="67">
        <f t="shared" si="41"/>
        <v>0</v>
      </c>
      <c r="I102" s="67">
        <f t="shared" si="41"/>
        <v>0</v>
      </c>
      <c r="J102" s="67">
        <f t="shared" si="41"/>
        <v>0</v>
      </c>
      <c r="K102" s="67">
        <f t="shared" si="41"/>
        <v>0</v>
      </c>
      <c r="L102" s="67">
        <f t="shared" si="41"/>
        <v>0</v>
      </c>
      <c r="M102" s="67">
        <f t="shared" si="41"/>
        <v>0</v>
      </c>
      <c r="N102" s="67">
        <f t="shared" si="41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42">C104+C105</f>
        <v>0</v>
      </c>
      <c r="D103" s="63">
        <f t="shared" si="42"/>
        <v>0</v>
      </c>
      <c r="E103" s="63">
        <f t="shared" si="42"/>
        <v>0</v>
      </c>
      <c r="F103" s="63">
        <f t="shared" si="42"/>
        <v>0</v>
      </c>
      <c r="G103" s="63">
        <f t="shared" si="42"/>
        <v>0</v>
      </c>
      <c r="H103" s="63">
        <f t="shared" si="42"/>
        <v>0</v>
      </c>
      <c r="I103" s="63">
        <f t="shared" si="42"/>
        <v>0</v>
      </c>
      <c r="J103" s="63">
        <f t="shared" si="42"/>
        <v>0</v>
      </c>
      <c r="K103" s="63">
        <f t="shared" si="42"/>
        <v>0</v>
      </c>
      <c r="L103" s="63">
        <f t="shared" si="42"/>
        <v>0</v>
      </c>
      <c r="M103" s="63">
        <f t="shared" si="42"/>
        <v>0</v>
      </c>
      <c r="N103" s="63">
        <f t="shared" si="42"/>
        <v>0</v>
      </c>
      <c r="O103" s="62"/>
    </row>
    <row r="104" spans="1:22" ht="25.5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t="25.5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43">C107+C108</f>
        <v>0</v>
      </c>
      <c r="D106" s="63">
        <f t="shared" si="43"/>
        <v>0</v>
      </c>
      <c r="E106" s="63">
        <f t="shared" si="43"/>
        <v>0</v>
      </c>
      <c r="F106" s="63">
        <f t="shared" si="43"/>
        <v>0</v>
      </c>
      <c r="G106" s="63">
        <f t="shared" si="43"/>
        <v>0</v>
      </c>
      <c r="H106" s="63">
        <f t="shared" si="43"/>
        <v>0</v>
      </c>
      <c r="I106" s="63">
        <f t="shared" si="43"/>
        <v>0</v>
      </c>
      <c r="J106" s="63">
        <f t="shared" si="43"/>
        <v>0</v>
      </c>
      <c r="K106" s="63">
        <f t="shared" si="43"/>
        <v>0</v>
      </c>
      <c r="L106" s="63">
        <f t="shared" si="43"/>
        <v>0</v>
      </c>
      <c r="M106" s="63">
        <f t="shared" si="43"/>
        <v>0</v>
      </c>
      <c r="N106" s="63">
        <f t="shared" si="43"/>
        <v>0</v>
      </c>
      <c r="O106" s="62"/>
    </row>
    <row r="107" spans="1:22" ht="25.5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t="25.5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44">C110+C111</f>
        <v>0</v>
      </c>
      <c r="D109" s="63">
        <f t="shared" si="44"/>
        <v>0</v>
      </c>
      <c r="E109" s="63">
        <f t="shared" si="44"/>
        <v>0</v>
      </c>
      <c r="F109" s="63">
        <f t="shared" si="44"/>
        <v>0</v>
      </c>
      <c r="G109" s="63">
        <f t="shared" si="44"/>
        <v>0</v>
      </c>
      <c r="H109" s="63">
        <f t="shared" si="44"/>
        <v>0</v>
      </c>
      <c r="I109" s="63">
        <f t="shared" si="44"/>
        <v>0</v>
      </c>
      <c r="J109" s="63">
        <f t="shared" si="44"/>
        <v>0</v>
      </c>
      <c r="K109" s="63">
        <f t="shared" si="44"/>
        <v>0</v>
      </c>
      <c r="L109" s="63">
        <f t="shared" si="44"/>
        <v>0</v>
      </c>
      <c r="M109" s="63">
        <f t="shared" si="44"/>
        <v>0</v>
      </c>
      <c r="N109" s="63">
        <f t="shared" si="44"/>
        <v>0</v>
      </c>
      <c r="O109" s="62"/>
    </row>
    <row r="110" spans="1:22" ht="25.5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t="25.5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45">C113+C114+C115+C116</f>
        <v>0</v>
      </c>
      <c r="D112" s="63">
        <f t="shared" si="45"/>
        <v>0</v>
      </c>
      <c r="E112" s="63">
        <f t="shared" si="45"/>
        <v>0</v>
      </c>
      <c r="F112" s="63">
        <f t="shared" si="45"/>
        <v>0</v>
      </c>
      <c r="G112" s="63">
        <f t="shared" si="45"/>
        <v>0</v>
      </c>
      <c r="H112" s="63">
        <f t="shared" si="45"/>
        <v>0</v>
      </c>
      <c r="I112" s="63">
        <f t="shared" si="45"/>
        <v>0</v>
      </c>
      <c r="J112" s="63">
        <f t="shared" si="45"/>
        <v>0</v>
      </c>
      <c r="K112" s="63">
        <f t="shared" si="45"/>
        <v>0</v>
      </c>
      <c r="L112" s="63">
        <f t="shared" si="45"/>
        <v>0</v>
      </c>
      <c r="M112" s="63">
        <f t="shared" si="45"/>
        <v>0</v>
      </c>
      <c r="N112" s="63">
        <f t="shared" si="45"/>
        <v>0</v>
      </c>
      <c r="O112" s="62"/>
    </row>
    <row r="113" spans="1:15" ht="25.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t="25.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t="25.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46">C118+C119</f>
        <v>0</v>
      </c>
      <c r="D117" s="63">
        <f t="shared" si="46"/>
        <v>0</v>
      </c>
      <c r="E117" s="63">
        <f t="shared" si="46"/>
        <v>0</v>
      </c>
      <c r="F117" s="63">
        <f t="shared" si="46"/>
        <v>0</v>
      </c>
      <c r="G117" s="63">
        <f t="shared" si="46"/>
        <v>0</v>
      </c>
      <c r="H117" s="63">
        <f t="shared" si="46"/>
        <v>0</v>
      </c>
      <c r="I117" s="63">
        <f t="shared" si="46"/>
        <v>0</v>
      </c>
      <c r="J117" s="63">
        <f t="shared" si="46"/>
        <v>0</v>
      </c>
      <c r="K117" s="63">
        <f t="shared" si="46"/>
        <v>0</v>
      </c>
      <c r="L117" s="63">
        <f t="shared" si="46"/>
        <v>0</v>
      </c>
      <c r="M117" s="63">
        <f t="shared" si="46"/>
        <v>0</v>
      </c>
      <c r="N117" s="63">
        <f t="shared" si="46"/>
        <v>0</v>
      </c>
      <c r="O117" s="62"/>
    </row>
    <row r="118" spans="1:15" ht="25.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47">C121+C122+C123+C124</f>
        <v>0</v>
      </c>
      <c r="D120" s="63">
        <f t="shared" si="47"/>
        <v>0</v>
      </c>
      <c r="E120" s="63">
        <f t="shared" si="47"/>
        <v>0</v>
      </c>
      <c r="F120" s="63">
        <f t="shared" si="47"/>
        <v>0</v>
      </c>
      <c r="G120" s="63">
        <f t="shared" si="47"/>
        <v>0</v>
      </c>
      <c r="H120" s="63">
        <f t="shared" si="47"/>
        <v>0</v>
      </c>
      <c r="I120" s="63">
        <f t="shared" si="47"/>
        <v>0</v>
      </c>
      <c r="J120" s="63">
        <f t="shared" si="47"/>
        <v>0</v>
      </c>
      <c r="K120" s="63">
        <f t="shared" si="47"/>
        <v>0</v>
      </c>
      <c r="L120" s="63">
        <f t="shared" si="47"/>
        <v>0</v>
      </c>
      <c r="M120" s="63">
        <f t="shared" si="47"/>
        <v>0</v>
      </c>
      <c r="N120" s="63">
        <f t="shared" si="47"/>
        <v>0</v>
      </c>
      <c r="O120" s="62"/>
    </row>
    <row r="121" spans="1:15" ht="25.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t="25.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t="25.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8">C126+C127+C128+C129</f>
        <v>0</v>
      </c>
      <c r="D125" s="63">
        <f t="shared" si="48"/>
        <v>0</v>
      </c>
      <c r="E125" s="63">
        <f t="shared" si="48"/>
        <v>0</v>
      </c>
      <c r="F125" s="63">
        <f t="shared" si="48"/>
        <v>0</v>
      </c>
      <c r="G125" s="63">
        <f t="shared" si="48"/>
        <v>0</v>
      </c>
      <c r="H125" s="63">
        <f t="shared" si="48"/>
        <v>0</v>
      </c>
      <c r="I125" s="63">
        <f t="shared" si="48"/>
        <v>0</v>
      </c>
      <c r="J125" s="63">
        <f t="shared" si="48"/>
        <v>0</v>
      </c>
      <c r="K125" s="63">
        <f t="shared" si="48"/>
        <v>0</v>
      </c>
      <c r="L125" s="63">
        <f t="shared" si="48"/>
        <v>0</v>
      </c>
      <c r="M125" s="63">
        <f t="shared" si="48"/>
        <v>0</v>
      </c>
      <c r="N125" s="63">
        <f t="shared" si="48"/>
        <v>0</v>
      </c>
      <c r="O125" s="62"/>
    </row>
    <row r="126" spans="1:15" ht="25.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t="25.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25.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9">C131+C132+C133+C134</f>
        <v>0</v>
      </c>
      <c r="D130" s="63">
        <f t="shared" si="49"/>
        <v>0</v>
      </c>
      <c r="E130" s="63">
        <f t="shared" si="49"/>
        <v>0</v>
      </c>
      <c r="F130" s="63">
        <f t="shared" si="49"/>
        <v>0</v>
      </c>
      <c r="G130" s="63">
        <f t="shared" si="49"/>
        <v>0</v>
      </c>
      <c r="H130" s="63">
        <f t="shared" si="49"/>
        <v>0</v>
      </c>
      <c r="I130" s="63">
        <f t="shared" si="49"/>
        <v>0</v>
      </c>
      <c r="J130" s="63">
        <f t="shared" si="49"/>
        <v>0</v>
      </c>
      <c r="K130" s="63">
        <f t="shared" si="49"/>
        <v>0</v>
      </c>
      <c r="L130" s="63">
        <f t="shared" si="49"/>
        <v>0</v>
      </c>
      <c r="M130" s="63">
        <f t="shared" si="49"/>
        <v>0</v>
      </c>
      <c r="N130" s="63">
        <f t="shared" si="49"/>
        <v>0</v>
      </c>
      <c r="O130" s="62"/>
    </row>
    <row r="131" spans="1:15" ht="25.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25.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25.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50">C136+C137+C138+C139</f>
        <v>0</v>
      </c>
      <c r="D135" s="63">
        <f t="shared" si="50"/>
        <v>0</v>
      </c>
      <c r="E135" s="63">
        <f t="shared" si="50"/>
        <v>0</v>
      </c>
      <c r="F135" s="63">
        <f t="shared" si="50"/>
        <v>0</v>
      </c>
      <c r="G135" s="63">
        <f t="shared" si="50"/>
        <v>0</v>
      </c>
      <c r="H135" s="63">
        <f t="shared" si="50"/>
        <v>0</v>
      </c>
      <c r="I135" s="63">
        <f t="shared" si="50"/>
        <v>0</v>
      </c>
      <c r="J135" s="63">
        <f t="shared" si="50"/>
        <v>0</v>
      </c>
      <c r="K135" s="63">
        <f t="shared" si="50"/>
        <v>0</v>
      </c>
      <c r="L135" s="63">
        <f t="shared" si="50"/>
        <v>0</v>
      </c>
      <c r="M135" s="63">
        <f t="shared" si="50"/>
        <v>0</v>
      </c>
      <c r="N135" s="63">
        <f t="shared" si="50"/>
        <v>0</v>
      </c>
      <c r="O135" s="62"/>
    </row>
    <row r="136" spans="1:15" ht="25.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25.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25.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51">C141+C142+C143+C144</f>
        <v>0</v>
      </c>
      <c r="D140" s="63">
        <f t="shared" si="51"/>
        <v>0</v>
      </c>
      <c r="E140" s="63">
        <f t="shared" si="51"/>
        <v>0</v>
      </c>
      <c r="F140" s="63">
        <f t="shared" si="51"/>
        <v>0</v>
      </c>
      <c r="G140" s="63">
        <f t="shared" si="51"/>
        <v>0</v>
      </c>
      <c r="H140" s="63">
        <f t="shared" si="51"/>
        <v>0</v>
      </c>
      <c r="I140" s="63">
        <f t="shared" si="51"/>
        <v>0</v>
      </c>
      <c r="J140" s="63">
        <f t="shared" si="51"/>
        <v>0</v>
      </c>
      <c r="K140" s="63">
        <f t="shared" si="51"/>
        <v>0</v>
      </c>
      <c r="L140" s="63">
        <f t="shared" si="51"/>
        <v>0</v>
      </c>
      <c r="M140" s="63">
        <f t="shared" si="51"/>
        <v>0</v>
      </c>
      <c r="N140" s="63">
        <f t="shared" si="51"/>
        <v>0</v>
      </c>
      <c r="O140" s="62"/>
    </row>
    <row r="141" spans="1:15" ht="25.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25.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25.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52">C146+C147+C148+C149</f>
        <v>0</v>
      </c>
      <c r="D145" s="63">
        <f t="shared" si="52"/>
        <v>0</v>
      </c>
      <c r="E145" s="63">
        <f t="shared" si="52"/>
        <v>0</v>
      </c>
      <c r="F145" s="63">
        <f t="shared" si="52"/>
        <v>0</v>
      </c>
      <c r="G145" s="63">
        <f t="shared" si="52"/>
        <v>0</v>
      </c>
      <c r="H145" s="63">
        <f t="shared" si="52"/>
        <v>0</v>
      </c>
      <c r="I145" s="63">
        <f t="shared" si="52"/>
        <v>0</v>
      </c>
      <c r="J145" s="63">
        <f t="shared" si="52"/>
        <v>0</v>
      </c>
      <c r="K145" s="63">
        <f t="shared" si="52"/>
        <v>0</v>
      </c>
      <c r="L145" s="63">
        <f t="shared" si="52"/>
        <v>0</v>
      </c>
      <c r="M145" s="63">
        <f t="shared" si="52"/>
        <v>0</v>
      </c>
      <c r="N145" s="63">
        <f t="shared" si="52"/>
        <v>0</v>
      </c>
      <c r="O145" s="62"/>
    </row>
    <row r="146" spans="1:15" ht="25.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25.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25.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53">C151+C152+C153</f>
        <v>0</v>
      </c>
      <c r="D150" s="63">
        <f t="shared" si="53"/>
        <v>0</v>
      </c>
      <c r="E150" s="63">
        <f t="shared" si="53"/>
        <v>0</v>
      </c>
      <c r="F150" s="63">
        <f t="shared" si="53"/>
        <v>0</v>
      </c>
      <c r="G150" s="63">
        <f t="shared" si="53"/>
        <v>0</v>
      </c>
      <c r="H150" s="63">
        <f t="shared" si="53"/>
        <v>0</v>
      </c>
      <c r="I150" s="63">
        <f t="shared" si="53"/>
        <v>0</v>
      </c>
      <c r="J150" s="63">
        <f t="shared" si="53"/>
        <v>0</v>
      </c>
      <c r="K150" s="63">
        <f t="shared" si="53"/>
        <v>0</v>
      </c>
      <c r="L150" s="63">
        <f t="shared" si="53"/>
        <v>0</v>
      </c>
      <c r="M150" s="63">
        <f t="shared" si="53"/>
        <v>0</v>
      </c>
      <c r="N150" s="63">
        <f t="shared" si="53"/>
        <v>0</v>
      </c>
      <c r="O150" s="62"/>
    </row>
    <row r="151" spans="1:15" ht="25.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25.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54">C155+C156+C157+C158</f>
        <v>0</v>
      </c>
      <c r="D154" s="63">
        <f t="shared" si="54"/>
        <v>0</v>
      </c>
      <c r="E154" s="63">
        <f t="shared" si="54"/>
        <v>0</v>
      </c>
      <c r="F154" s="63">
        <f t="shared" si="54"/>
        <v>0</v>
      </c>
      <c r="G154" s="63">
        <f t="shared" si="54"/>
        <v>0</v>
      </c>
      <c r="H154" s="63">
        <f t="shared" si="54"/>
        <v>0</v>
      </c>
      <c r="I154" s="63">
        <f t="shared" si="54"/>
        <v>0</v>
      </c>
      <c r="J154" s="63">
        <f t="shared" si="54"/>
        <v>0</v>
      </c>
      <c r="K154" s="63">
        <f t="shared" si="54"/>
        <v>0</v>
      </c>
      <c r="L154" s="63">
        <f t="shared" si="54"/>
        <v>0</v>
      </c>
      <c r="M154" s="63">
        <f t="shared" si="54"/>
        <v>0</v>
      </c>
      <c r="N154" s="63">
        <f t="shared" si="54"/>
        <v>0</v>
      </c>
      <c r="O154" s="62"/>
    </row>
    <row r="155" spans="1:15" ht="25.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25.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25.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55">C160+C161+C162+C163</f>
        <v>0</v>
      </c>
      <c r="D159" s="63">
        <f t="shared" si="55"/>
        <v>0</v>
      </c>
      <c r="E159" s="63">
        <f t="shared" si="55"/>
        <v>0</v>
      </c>
      <c r="F159" s="63">
        <f t="shared" si="55"/>
        <v>0</v>
      </c>
      <c r="G159" s="63">
        <f t="shared" si="55"/>
        <v>0</v>
      </c>
      <c r="H159" s="63">
        <f t="shared" si="55"/>
        <v>0</v>
      </c>
      <c r="I159" s="63">
        <f t="shared" si="55"/>
        <v>0</v>
      </c>
      <c r="J159" s="63">
        <f t="shared" si="55"/>
        <v>0</v>
      </c>
      <c r="K159" s="63">
        <f t="shared" si="55"/>
        <v>0</v>
      </c>
      <c r="L159" s="63">
        <f t="shared" si="55"/>
        <v>0</v>
      </c>
      <c r="M159" s="63">
        <f t="shared" si="55"/>
        <v>0</v>
      </c>
      <c r="N159" s="63">
        <f t="shared" si="55"/>
        <v>0</v>
      </c>
      <c r="O159" s="62"/>
    </row>
    <row r="160" spans="1:15" ht="25.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25.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25.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56">C165+C169+C173+C177+C181+C189+C193+C196</f>
        <v>0</v>
      </c>
      <c r="D164" s="67">
        <f t="shared" si="56"/>
        <v>0</v>
      </c>
      <c r="E164" s="67">
        <f t="shared" si="56"/>
        <v>0</v>
      </c>
      <c r="F164" s="67">
        <f t="shared" si="56"/>
        <v>0</v>
      </c>
      <c r="G164" s="67">
        <f t="shared" si="56"/>
        <v>0</v>
      </c>
      <c r="H164" s="67">
        <f t="shared" si="56"/>
        <v>0</v>
      </c>
      <c r="I164" s="67">
        <f t="shared" si="56"/>
        <v>0</v>
      </c>
      <c r="J164" s="67">
        <f t="shared" si="56"/>
        <v>0</v>
      </c>
      <c r="K164" s="67">
        <f t="shared" si="56"/>
        <v>0</v>
      </c>
      <c r="L164" s="67">
        <f t="shared" si="56"/>
        <v>0</v>
      </c>
      <c r="M164" s="67">
        <f t="shared" si="56"/>
        <v>0</v>
      </c>
      <c r="N164" s="67">
        <f t="shared" si="56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57">C166+C167+C168</f>
        <v>0</v>
      </c>
      <c r="D165" s="63">
        <f t="shared" si="57"/>
        <v>0</v>
      </c>
      <c r="E165" s="63">
        <f t="shared" si="57"/>
        <v>0</v>
      </c>
      <c r="F165" s="63">
        <f t="shared" si="57"/>
        <v>0</v>
      </c>
      <c r="G165" s="63">
        <f t="shared" si="57"/>
        <v>0</v>
      </c>
      <c r="H165" s="63">
        <f t="shared" si="57"/>
        <v>0</v>
      </c>
      <c r="I165" s="63">
        <f t="shared" si="57"/>
        <v>0</v>
      </c>
      <c r="J165" s="63">
        <f t="shared" si="57"/>
        <v>0</v>
      </c>
      <c r="K165" s="63">
        <f t="shared" si="57"/>
        <v>0</v>
      </c>
      <c r="L165" s="63">
        <f t="shared" si="57"/>
        <v>0</v>
      </c>
      <c r="M165" s="63">
        <f t="shared" si="57"/>
        <v>0</v>
      </c>
      <c r="N165" s="63">
        <f t="shared" si="57"/>
        <v>0</v>
      </c>
      <c r="O165" s="62"/>
    </row>
    <row r="166" spans="1:15" ht="25.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t="25.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25.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8">C170+C171+C172</f>
        <v>0</v>
      </c>
      <c r="D169" s="63">
        <f t="shared" si="58"/>
        <v>0</v>
      </c>
      <c r="E169" s="63">
        <f t="shared" si="58"/>
        <v>0</v>
      </c>
      <c r="F169" s="63">
        <f t="shared" si="58"/>
        <v>0</v>
      </c>
      <c r="G169" s="63">
        <f t="shared" si="58"/>
        <v>0</v>
      </c>
      <c r="H169" s="63">
        <f t="shared" si="58"/>
        <v>0</v>
      </c>
      <c r="I169" s="63">
        <f t="shared" si="58"/>
        <v>0</v>
      </c>
      <c r="J169" s="63">
        <f t="shared" si="58"/>
        <v>0</v>
      </c>
      <c r="K169" s="63">
        <f t="shared" si="58"/>
        <v>0</v>
      </c>
      <c r="L169" s="63">
        <f t="shared" si="58"/>
        <v>0</v>
      </c>
      <c r="M169" s="63">
        <f t="shared" si="58"/>
        <v>0</v>
      </c>
      <c r="N169" s="63">
        <f t="shared" si="58"/>
        <v>0</v>
      </c>
      <c r="O169" s="62"/>
    </row>
    <row r="170" spans="1:15" ht="25.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25.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9">C174+C175+C176</f>
        <v>0</v>
      </c>
      <c r="D173" s="63">
        <f t="shared" si="59"/>
        <v>0</v>
      </c>
      <c r="E173" s="63">
        <f t="shared" si="59"/>
        <v>0</v>
      </c>
      <c r="F173" s="63">
        <f t="shared" si="59"/>
        <v>0</v>
      </c>
      <c r="G173" s="63">
        <f t="shared" si="59"/>
        <v>0</v>
      </c>
      <c r="H173" s="63">
        <f t="shared" si="59"/>
        <v>0</v>
      </c>
      <c r="I173" s="63">
        <f t="shared" si="59"/>
        <v>0</v>
      </c>
      <c r="J173" s="63">
        <f t="shared" si="59"/>
        <v>0</v>
      </c>
      <c r="K173" s="63">
        <f t="shared" si="59"/>
        <v>0</v>
      </c>
      <c r="L173" s="63">
        <f t="shared" si="59"/>
        <v>0</v>
      </c>
      <c r="M173" s="63">
        <f t="shared" si="59"/>
        <v>0</v>
      </c>
      <c r="N173" s="63">
        <f t="shared" si="59"/>
        <v>0</v>
      </c>
      <c r="O173" s="62"/>
    </row>
    <row r="174" spans="1:15" ht="25.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25.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60">C178+C179+C180</f>
        <v>0</v>
      </c>
      <c r="D177" s="63">
        <f t="shared" si="60"/>
        <v>0</v>
      </c>
      <c r="E177" s="63">
        <f t="shared" si="60"/>
        <v>0</v>
      </c>
      <c r="F177" s="63">
        <f t="shared" si="60"/>
        <v>0</v>
      </c>
      <c r="G177" s="63">
        <f t="shared" si="60"/>
        <v>0</v>
      </c>
      <c r="H177" s="63">
        <f t="shared" si="60"/>
        <v>0</v>
      </c>
      <c r="I177" s="63">
        <f t="shared" si="60"/>
        <v>0</v>
      </c>
      <c r="J177" s="63">
        <f t="shared" si="60"/>
        <v>0</v>
      </c>
      <c r="K177" s="63">
        <f t="shared" si="60"/>
        <v>0</v>
      </c>
      <c r="L177" s="63">
        <f t="shared" si="60"/>
        <v>0</v>
      </c>
      <c r="M177" s="63">
        <f t="shared" si="60"/>
        <v>0</v>
      </c>
      <c r="N177" s="63">
        <f t="shared" si="60"/>
        <v>0</v>
      </c>
      <c r="O177" s="62"/>
    </row>
    <row r="178" spans="1:15" ht="25.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25.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61">C182+C183+C184</f>
        <v>0</v>
      </c>
      <c r="D181" s="63">
        <f t="shared" si="61"/>
        <v>0</v>
      </c>
      <c r="E181" s="63">
        <f t="shared" si="61"/>
        <v>0</v>
      </c>
      <c r="F181" s="63">
        <f t="shared" si="61"/>
        <v>0</v>
      </c>
      <c r="G181" s="63">
        <f t="shared" si="61"/>
        <v>0</v>
      </c>
      <c r="H181" s="63">
        <f t="shared" si="61"/>
        <v>0</v>
      </c>
      <c r="I181" s="63">
        <f t="shared" si="61"/>
        <v>0</v>
      </c>
      <c r="J181" s="63">
        <f t="shared" si="61"/>
        <v>0</v>
      </c>
      <c r="K181" s="63">
        <f t="shared" si="61"/>
        <v>0</v>
      </c>
      <c r="L181" s="63">
        <f t="shared" si="61"/>
        <v>0</v>
      </c>
      <c r="M181" s="63">
        <f t="shared" si="61"/>
        <v>0</v>
      </c>
      <c r="N181" s="63">
        <f t="shared" si="61"/>
        <v>0</v>
      </c>
      <c r="O181" s="62"/>
    </row>
    <row r="182" spans="1:15" ht="25.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25.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62">C186+C187+C188</f>
        <v>0</v>
      </c>
      <c r="D185" s="63">
        <f t="shared" si="62"/>
        <v>0</v>
      </c>
      <c r="E185" s="63">
        <f t="shared" si="62"/>
        <v>0</v>
      </c>
      <c r="F185" s="63">
        <f t="shared" si="62"/>
        <v>0</v>
      </c>
      <c r="G185" s="63">
        <f t="shared" si="62"/>
        <v>0</v>
      </c>
      <c r="H185" s="63">
        <f t="shared" si="62"/>
        <v>0</v>
      </c>
      <c r="I185" s="63">
        <f t="shared" si="62"/>
        <v>0</v>
      </c>
      <c r="J185" s="63">
        <f t="shared" si="62"/>
        <v>0</v>
      </c>
      <c r="K185" s="63">
        <f t="shared" si="62"/>
        <v>0</v>
      </c>
      <c r="L185" s="63">
        <f t="shared" si="62"/>
        <v>0</v>
      </c>
      <c r="M185" s="63">
        <f t="shared" si="62"/>
        <v>0</v>
      </c>
      <c r="N185" s="63">
        <f t="shared" si="62"/>
        <v>0</v>
      </c>
      <c r="O185" s="62"/>
    </row>
    <row r="186" spans="1:15" ht="25.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25.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63">C190+C191+C192</f>
        <v>0</v>
      </c>
      <c r="D189" s="63">
        <f t="shared" si="63"/>
        <v>0</v>
      </c>
      <c r="E189" s="63">
        <f t="shared" si="63"/>
        <v>0</v>
      </c>
      <c r="F189" s="63">
        <f t="shared" si="63"/>
        <v>0</v>
      </c>
      <c r="G189" s="63">
        <f t="shared" si="63"/>
        <v>0</v>
      </c>
      <c r="H189" s="63">
        <f t="shared" si="63"/>
        <v>0</v>
      </c>
      <c r="I189" s="63">
        <f t="shared" si="63"/>
        <v>0</v>
      </c>
      <c r="J189" s="63">
        <f t="shared" si="63"/>
        <v>0</v>
      </c>
      <c r="K189" s="63">
        <f t="shared" si="63"/>
        <v>0</v>
      </c>
      <c r="L189" s="63">
        <f t="shared" si="63"/>
        <v>0</v>
      </c>
      <c r="M189" s="63">
        <f t="shared" si="63"/>
        <v>0</v>
      </c>
      <c r="N189" s="63">
        <f t="shared" si="63"/>
        <v>0</v>
      </c>
      <c r="O189" s="62"/>
    </row>
    <row r="190" spans="1:15" ht="25.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25.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64">C194+C195</f>
        <v>0</v>
      </c>
      <c r="D193" s="63">
        <f t="shared" si="64"/>
        <v>0</v>
      </c>
      <c r="E193" s="63">
        <f t="shared" si="64"/>
        <v>0</v>
      </c>
      <c r="F193" s="63">
        <f t="shared" si="64"/>
        <v>0</v>
      </c>
      <c r="G193" s="63">
        <f t="shared" si="64"/>
        <v>0</v>
      </c>
      <c r="H193" s="63">
        <f t="shared" si="64"/>
        <v>0</v>
      </c>
      <c r="I193" s="63">
        <f t="shared" si="64"/>
        <v>0</v>
      </c>
      <c r="J193" s="63">
        <f t="shared" si="64"/>
        <v>0</v>
      </c>
      <c r="K193" s="63">
        <f t="shared" si="64"/>
        <v>0</v>
      </c>
      <c r="L193" s="63">
        <f t="shared" si="64"/>
        <v>0</v>
      </c>
      <c r="M193" s="63">
        <f t="shared" si="64"/>
        <v>0</v>
      </c>
      <c r="N193" s="63">
        <f t="shared" si="64"/>
        <v>0</v>
      </c>
      <c r="O193" s="62"/>
    </row>
    <row r="194" spans="1:22" ht="25.5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t="25.5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65">C197+C198+C199</f>
        <v>0</v>
      </c>
      <c r="D196" s="63">
        <f t="shared" si="65"/>
        <v>0</v>
      </c>
      <c r="E196" s="63">
        <f t="shared" si="65"/>
        <v>0</v>
      </c>
      <c r="F196" s="63">
        <f t="shared" si="65"/>
        <v>0</v>
      </c>
      <c r="G196" s="63">
        <f t="shared" si="65"/>
        <v>0</v>
      </c>
      <c r="H196" s="63">
        <f t="shared" si="65"/>
        <v>0</v>
      </c>
      <c r="I196" s="63">
        <f t="shared" si="65"/>
        <v>0</v>
      </c>
      <c r="J196" s="63">
        <f t="shared" si="65"/>
        <v>0</v>
      </c>
      <c r="K196" s="63">
        <f t="shared" si="65"/>
        <v>0</v>
      </c>
      <c r="L196" s="63">
        <f t="shared" si="65"/>
        <v>0</v>
      </c>
      <c r="M196" s="63">
        <f t="shared" si="65"/>
        <v>0</v>
      </c>
      <c r="N196" s="63">
        <f t="shared" si="65"/>
        <v>0</v>
      </c>
      <c r="O196" s="62"/>
    </row>
    <row r="197" spans="1:22" ht="25.5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t="25.5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t="25.5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T200" si="66">C202+C235+C291+C305+C309+C311+C331+C350+C405+C412+C453+C468+C476+C479+C480+C495</f>
        <v>13873</v>
      </c>
      <c r="D200" s="285">
        <f t="shared" si="66"/>
        <v>524</v>
      </c>
      <c r="E200" s="55">
        <f t="shared" si="66"/>
        <v>14397</v>
      </c>
      <c r="F200" s="279">
        <f t="shared" si="66"/>
        <v>14397</v>
      </c>
      <c r="G200" s="56">
        <f t="shared" si="66"/>
        <v>4005</v>
      </c>
      <c r="H200" s="56">
        <f t="shared" si="66"/>
        <v>4119</v>
      </c>
      <c r="I200" s="56">
        <f t="shared" si="66"/>
        <v>3520</v>
      </c>
      <c r="J200" s="56">
        <f t="shared" si="66"/>
        <v>2753</v>
      </c>
      <c r="K200" s="56">
        <f t="shared" si="66"/>
        <v>90</v>
      </c>
      <c r="L200" s="56">
        <f t="shared" si="66"/>
        <v>14040</v>
      </c>
      <c r="M200" s="56">
        <f t="shared" si="66"/>
        <v>14055</v>
      </c>
      <c r="N200" s="56">
        <f t="shared" si="66"/>
        <v>14070</v>
      </c>
      <c r="O200" s="415">
        <f t="shared" si="66"/>
        <v>19</v>
      </c>
      <c r="P200" s="86">
        <f t="shared" ref="P200:P204" si="67">Q200+R200+S200+T200</f>
        <v>0</v>
      </c>
      <c r="Q200" s="56">
        <f t="shared" si="66"/>
        <v>0</v>
      </c>
      <c r="R200" s="56">
        <f t="shared" si="66"/>
        <v>0</v>
      </c>
      <c r="S200" s="56">
        <f t="shared" si="66"/>
        <v>0</v>
      </c>
      <c r="T200" s="56">
        <f t="shared" si="66"/>
        <v>0</v>
      </c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68">C202+C235+C291+C305+C309+C312+C341+C345+C346+C347+C405+C453</f>
        <v>13873</v>
      </c>
      <c r="D201" s="419">
        <f t="shared" si="68"/>
        <v>524</v>
      </c>
      <c r="E201" s="11">
        <f t="shared" si="68"/>
        <v>14397</v>
      </c>
      <c r="F201" s="11">
        <f t="shared" si="68"/>
        <v>14397</v>
      </c>
      <c r="G201" s="12">
        <f t="shared" si="68"/>
        <v>4005</v>
      </c>
      <c r="H201" s="11">
        <f t="shared" si="68"/>
        <v>4119</v>
      </c>
      <c r="I201" s="11">
        <f t="shared" si="68"/>
        <v>3520</v>
      </c>
      <c r="J201" s="11">
        <f t="shared" si="68"/>
        <v>2753</v>
      </c>
      <c r="K201" s="11">
        <f t="shared" si="68"/>
        <v>90</v>
      </c>
      <c r="L201" s="35">
        <f t="shared" si="68"/>
        <v>14040</v>
      </c>
      <c r="M201" s="35">
        <f t="shared" si="68"/>
        <v>14055</v>
      </c>
      <c r="N201" s="35">
        <f t="shared" si="68"/>
        <v>14070</v>
      </c>
      <c r="O201" s="10"/>
      <c r="P201" s="86">
        <f t="shared" si="67"/>
        <v>0</v>
      </c>
      <c r="Q201" s="405"/>
      <c r="R201" s="395"/>
      <c r="S201" s="395"/>
      <c r="T201" s="39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9">C203+C219+C227</f>
        <v>10886</v>
      </c>
      <c r="D202" s="419">
        <f t="shared" si="69"/>
        <v>524</v>
      </c>
      <c r="E202" s="11">
        <f t="shared" si="69"/>
        <v>11410</v>
      </c>
      <c r="F202" s="11">
        <f t="shared" si="69"/>
        <v>11410</v>
      </c>
      <c r="G202" s="36">
        <f t="shared" si="69"/>
        <v>3090</v>
      </c>
      <c r="H202" s="11">
        <f t="shared" si="69"/>
        <v>3230</v>
      </c>
      <c r="I202" s="11">
        <f t="shared" si="69"/>
        <v>2980</v>
      </c>
      <c r="J202" s="11">
        <f t="shared" si="69"/>
        <v>2110</v>
      </c>
      <c r="K202" s="11">
        <f t="shared" si="69"/>
        <v>90</v>
      </c>
      <c r="L202" s="35">
        <f t="shared" si="69"/>
        <v>10675</v>
      </c>
      <c r="M202" s="35">
        <f t="shared" si="69"/>
        <v>10680</v>
      </c>
      <c r="N202" s="35">
        <f t="shared" si="69"/>
        <v>10685</v>
      </c>
      <c r="O202" s="10"/>
      <c r="P202" s="86">
        <f t="shared" si="67"/>
        <v>0</v>
      </c>
      <c r="Q202" s="405"/>
      <c r="R202" s="395"/>
      <c r="S202" s="395"/>
      <c r="T202" s="39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T203" si="70">C204+C210+C205+C206+C207+C208+C209+C211+C212+C213+C214+C215+C217+C216+C218</f>
        <v>10486</v>
      </c>
      <c r="D203" s="232">
        <f t="shared" si="70"/>
        <v>524</v>
      </c>
      <c r="E203" s="42">
        <f t="shared" si="70"/>
        <v>11010</v>
      </c>
      <c r="F203" s="371">
        <f t="shared" si="70"/>
        <v>11010</v>
      </c>
      <c r="G203" s="52">
        <f t="shared" si="70"/>
        <v>3020</v>
      </c>
      <c r="H203" s="52">
        <f t="shared" si="70"/>
        <v>3000</v>
      </c>
      <c r="I203" s="52">
        <f t="shared" si="70"/>
        <v>2930</v>
      </c>
      <c r="J203" s="52">
        <f t="shared" si="70"/>
        <v>2060</v>
      </c>
      <c r="K203" s="52">
        <f t="shared" si="70"/>
        <v>90</v>
      </c>
      <c r="L203" s="52">
        <f t="shared" si="70"/>
        <v>10675</v>
      </c>
      <c r="M203" s="52">
        <f t="shared" si="70"/>
        <v>10680</v>
      </c>
      <c r="N203" s="52">
        <f t="shared" si="70"/>
        <v>10685</v>
      </c>
      <c r="O203" s="416">
        <f t="shared" si="70"/>
        <v>15</v>
      </c>
      <c r="P203" s="86">
        <f>Q203+R203+S203+T203</f>
        <v>524</v>
      </c>
      <c r="Q203" s="52">
        <f t="shared" si="70"/>
        <v>170</v>
      </c>
      <c r="R203" s="52">
        <f>R204+R207+R218</f>
        <v>170</v>
      </c>
      <c r="S203" s="52">
        <f t="shared" si="70"/>
        <v>184</v>
      </c>
      <c r="T203" s="52">
        <f t="shared" si="70"/>
        <v>0</v>
      </c>
    </row>
    <row r="204" spans="1:22" s="31" customFormat="1" x14ac:dyDescent="0.2">
      <c r="A204" s="135" t="s">
        <v>530</v>
      </c>
      <c r="B204" s="136" t="s">
        <v>529</v>
      </c>
      <c r="C204" s="48">
        <v>7116</v>
      </c>
      <c r="D204" s="231">
        <v>124</v>
      </c>
      <c r="E204" s="137">
        <f t="shared" ref="E204:E218" si="71">C204+D204</f>
        <v>7240</v>
      </c>
      <c r="F204" s="137">
        <f t="shared" ref="F204:F218" si="72">G204+H204+I204+J204</f>
        <v>7240</v>
      </c>
      <c r="G204" s="137">
        <v>2000</v>
      </c>
      <c r="H204" s="137">
        <v>2000</v>
      </c>
      <c r="I204" s="137">
        <v>1930</v>
      </c>
      <c r="J204" s="137">
        <v>1310</v>
      </c>
      <c r="K204" s="28">
        <v>0</v>
      </c>
      <c r="L204" s="48">
        <v>10675</v>
      </c>
      <c r="M204" s="48">
        <v>10680</v>
      </c>
      <c r="N204" s="48">
        <v>10685</v>
      </c>
      <c r="O204" s="47">
        <v>1</v>
      </c>
      <c r="P204" s="86">
        <f t="shared" si="67"/>
        <v>124</v>
      </c>
      <c r="Q204" s="231">
        <v>50</v>
      </c>
      <c r="R204" s="231">
        <v>50</v>
      </c>
      <c r="S204" s="231">
        <v>24</v>
      </c>
      <c r="T204" s="233"/>
    </row>
    <row r="205" spans="1:22" hidden="1" x14ac:dyDescent="0.2">
      <c r="A205" s="17" t="s">
        <v>528</v>
      </c>
      <c r="B205" s="16" t="s">
        <v>527</v>
      </c>
      <c r="C205" s="15"/>
      <c r="D205" s="15"/>
      <c r="E205" s="15">
        <f t="shared" si="71"/>
        <v>0</v>
      </c>
      <c r="F205" s="15">
        <f t="shared" si="72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x14ac:dyDescent="0.2">
      <c r="A206" s="135" t="s">
        <v>526</v>
      </c>
      <c r="B206" s="136" t="s">
        <v>525</v>
      </c>
      <c r="C206" s="137">
        <v>750</v>
      </c>
      <c r="D206" s="137"/>
      <c r="E206" s="137">
        <f t="shared" si="71"/>
        <v>750</v>
      </c>
      <c r="F206" s="137">
        <f t="shared" si="72"/>
        <v>750</v>
      </c>
      <c r="G206" s="137">
        <v>200</v>
      </c>
      <c r="H206" s="137">
        <v>200</v>
      </c>
      <c r="I206" s="137">
        <v>200</v>
      </c>
      <c r="J206" s="137">
        <v>150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86">
        <f t="shared" ref="P206:P207" si="73">Q206+R206+S206+T206</f>
        <v>0</v>
      </c>
      <c r="Q206" s="269"/>
      <c r="R206" s="260"/>
      <c r="S206" s="137"/>
      <c r="T206" s="399"/>
    </row>
    <row r="207" spans="1:22" x14ac:dyDescent="0.2">
      <c r="A207" s="135" t="s">
        <v>524</v>
      </c>
      <c r="B207" s="136" t="s">
        <v>523</v>
      </c>
      <c r="C207" s="137">
        <v>1400</v>
      </c>
      <c r="D207" s="231">
        <v>340</v>
      </c>
      <c r="E207" s="137">
        <f t="shared" si="71"/>
        <v>1740</v>
      </c>
      <c r="F207" s="137">
        <f t="shared" si="72"/>
        <v>1740</v>
      </c>
      <c r="G207" s="137">
        <v>480</v>
      </c>
      <c r="H207" s="137">
        <v>480</v>
      </c>
      <c r="I207" s="137">
        <v>480</v>
      </c>
      <c r="J207" s="137">
        <v>300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86">
        <f t="shared" si="73"/>
        <v>340</v>
      </c>
      <c r="Q207" s="277">
        <v>100</v>
      </c>
      <c r="R207" s="277">
        <v>100</v>
      </c>
      <c r="S207" s="277">
        <v>140</v>
      </c>
      <c r="T207" s="399"/>
    </row>
    <row r="208" spans="1:22" hidden="1" x14ac:dyDescent="0.2">
      <c r="A208" s="17" t="s">
        <v>522</v>
      </c>
      <c r="B208" s="16" t="s">
        <v>521</v>
      </c>
      <c r="C208" s="15"/>
      <c r="D208" s="15"/>
      <c r="E208" s="15">
        <f t="shared" si="71"/>
        <v>0</v>
      </c>
      <c r="F208" s="15">
        <f t="shared" si="72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20" hidden="1" x14ac:dyDescent="0.2">
      <c r="A209" s="17" t="s">
        <v>520</v>
      </c>
      <c r="B209" s="16" t="s">
        <v>519</v>
      </c>
      <c r="C209" s="15"/>
      <c r="D209" s="15"/>
      <c r="E209" s="15">
        <f t="shared" si="71"/>
        <v>0</v>
      </c>
      <c r="F209" s="15">
        <f t="shared" si="72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20" hidden="1" x14ac:dyDescent="0.2">
      <c r="A210" s="17" t="s">
        <v>518</v>
      </c>
      <c r="B210" s="53" t="s">
        <v>517</v>
      </c>
      <c r="C210" s="15"/>
      <c r="D210" s="15"/>
      <c r="E210" s="15">
        <f t="shared" si="71"/>
        <v>0</v>
      </c>
      <c r="F210" s="15">
        <f t="shared" si="72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20" hidden="1" x14ac:dyDescent="0.2">
      <c r="A211" s="17" t="s">
        <v>516</v>
      </c>
      <c r="B211" s="16" t="s">
        <v>515</v>
      </c>
      <c r="C211" s="15"/>
      <c r="D211" s="15"/>
      <c r="E211" s="15">
        <f t="shared" si="71"/>
        <v>0</v>
      </c>
      <c r="F211" s="15">
        <f t="shared" si="72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20" s="31" customFormat="1" x14ac:dyDescent="0.2">
      <c r="A212" s="135" t="s">
        <v>514</v>
      </c>
      <c r="B212" s="136" t="s">
        <v>513</v>
      </c>
      <c r="C212" s="137">
        <v>600</v>
      </c>
      <c r="D212" s="137"/>
      <c r="E212" s="137">
        <f t="shared" si="71"/>
        <v>600</v>
      </c>
      <c r="F212" s="137">
        <f t="shared" si="72"/>
        <v>600</v>
      </c>
      <c r="G212" s="137">
        <v>150</v>
      </c>
      <c r="H212" s="137">
        <v>150</v>
      </c>
      <c r="I212" s="137">
        <v>150</v>
      </c>
      <c r="J212" s="137">
        <v>150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86">
        <f>Q212+R212+S212+T212</f>
        <v>0</v>
      </c>
      <c r="Q212" s="404"/>
      <c r="R212" s="398"/>
      <c r="S212" s="398"/>
      <c r="T212" s="233"/>
    </row>
    <row r="213" spans="1:20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71"/>
        <v>0</v>
      </c>
      <c r="F213" s="28">
        <f t="shared" si="72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20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71"/>
        <v>0</v>
      </c>
      <c r="F214" s="28">
        <f t="shared" si="72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20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71"/>
        <v>0</v>
      </c>
      <c r="F215" s="28">
        <f t="shared" si="72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20" s="31" customFormat="1" x14ac:dyDescent="0.2">
      <c r="A216" s="135" t="s">
        <v>506</v>
      </c>
      <c r="B216" s="138" t="s">
        <v>505</v>
      </c>
      <c r="C216" s="137">
        <v>360</v>
      </c>
      <c r="D216" s="137"/>
      <c r="E216" s="137">
        <f t="shared" si="71"/>
        <v>360</v>
      </c>
      <c r="F216" s="137">
        <f t="shared" si="72"/>
        <v>360</v>
      </c>
      <c r="G216" s="137">
        <v>90</v>
      </c>
      <c r="H216" s="137">
        <v>90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86">
        <v>0</v>
      </c>
      <c r="Q216" s="404"/>
      <c r="R216" s="398" t="s">
        <v>958</v>
      </c>
      <c r="S216" s="398"/>
      <c r="T216" s="233"/>
    </row>
    <row r="217" spans="1:20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71"/>
        <v>0</v>
      </c>
      <c r="F217" s="137">
        <f t="shared" si="72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86">
        <f t="shared" ref="P217" si="74">Q217+R217+S217+T217</f>
        <v>0</v>
      </c>
      <c r="Q217" s="404"/>
      <c r="R217" s="398"/>
      <c r="S217" s="398"/>
      <c r="T217" s="233"/>
    </row>
    <row r="218" spans="1:20" s="31" customFormat="1" x14ac:dyDescent="0.2">
      <c r="A218" s="135" t="s">
        <v>502</v>
      </c>
      <c r="B218" s="136" t="s">
        <v>501</v>
      </c>
      <c r="C218" s="137">
        <v>260</v>
      </c>
      <c r="D218" s="231">
        <v>60</v>
      </c>
      <c r="E218" s="137">
        <f t="shared" si="71"/>
        <v>320</v>
      </c>
      <c r="F218" s="137">
        <f t="shared" si="72"/>
        <v>320</v>
      </c>
      <c r="G218" s="137">
        <v>100</v>
      </c>
      <c r="H218" s="137">
        <v>80</v>
      </c>
      <c r="I218" s="137">
        <v>80</v>
      </c>
      <c r="J218" s="137">
        <v>60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86">
        <f t="shared" ref="P218:P219" si="75">Q218+R218+S218+T218</f>
        <v>60</v>
      </c>
      <c r="Q218" s="277">
        <v>20</v>
      </c>
      <c r="R218" s="277">
        <v>20</v>
      </c>
      <c r="S218" s="277">
        <v>20</v>
      </c>
      <c r="T218" s="277"/>
    </row>
    <row r="219" spans="1:20" s="18" customFormat="1" x14ac:dyDescent="0.2">
      <c r="A219" s="139" t="s">
        <v>500</v>
      </c>
      <c r="B219" s="140" t="s">
        <v>499</v>
      </c>
      <c r="C219" s="141">
        <f t="shared" ref="C219:N219" si="76">C220+C221+C222+C223+C224+C225+C226</f>
        <v>165</v>
      </c>
      <c r="D219" s="141">
        <f t="shared" si="76"/>
        <v>0</v>
      </c>
      <c r="E219" s="141">
        <f t="shared" si="76"/>
        <v>165</v>
      </c>
      <c r="F219" s="141">
        <f t="shared" si="76"/>
        <v>165</v>
      </c>
      <c r="G219" s="141">
        <f t="shared" si="76"/>
        <v>0</v>
      </c>
      <c r="H219" s="141">
        <f t="shared" si="76"/>
        <v>165</v>
      </c>
      <c r="I219" s="141">
        <f t="shared" si="76"/>
        <v>0</v>
      </c>
      <c r="J219" s="141">
        <f t="shared" si="76"/>
        <v>0</v>
      </c>
      <c r="K219" s="20">
        <f t="shared" si="76"/>
        <v>0</v>
      </c>
      <c r="L219" s="42">
        <f t="shared" si="76"/>
        <v>0</v>
      </c>
      <c r="M219" s="42">
        <f t="shared" si="76"/>
        <v>0</v>
      </c>
      <c r="N219" s="42">
        <f t="shared" si="76"/>
        <v>0</v>
      </c>
      <c r="O219" s="19"/>
      <c r="P219" s="86">
        <f t="shared" si="75"/>
        <v>0</v>
      </c>
      <c r="Q219" s="407"/>
      <c r="R219" s="407"/>
      <c r="S219" s="407"/>
      <c r="T219" s="406"/>
    </row>
    <row r="220" spans="1:20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77">C220+D220</f>
        <v>0</v>
      </c>
      <c r="F220" s="15">
        <f t="shared" ref="F220:F226" si="78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20" hidden="1" x14ac:dyDescent="0.2">
      <c r="A221" s="17" t="s">
        <v>496</v>
      </c>
      <c r="B221" s="16" t="s">
        <v>495</v>
      </c>
      <c r="C221" s="15"/>
      <c r="D221" s="15"/>
      <c r="E221" s="15">
        <f t="shared" si="77"/>
        <v>0</v>
      </c>
      <c r="F221" s="15">
        <f t="shared" si="78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20" hidden="1" x14ac:dyDescent="0.2">
      <c r="A222" s="17" t="s">
        <v>494</v>
      </c>
      <c r="B222" s="16" t="s">
        <v>493</v>
      </c>
      <c r="C222" s="15"/>
      <c r="D222" s="15"/>
      <c r="E222" s="15">
        <f t="shared" si="77"/>
        <v>0</v>
      </c>
      <c r="F222" s="15">
        <f t="shared" si="78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20" hidden="1" x14ac:dyDescent="0.2">
      <c r="A223" s="17" t="s">
        <v>492</v>
      </c>
      <c r="B223" s="16" t="s">
        <v>491</v>
      </c>
      <c r="C223" s="15"/>
      <c r="D223" s="15"/>
      <c r="E223" s="15">
        <f t="shared" si="77"/>
        <v>0</v>
      </c>
      <c r="F223" s="15">
        <f t="shared" si="78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20" hidden="1" x14ac:dyDescent="0.2">
      <c r="A224" s="17" t="s">
        <v>490</v>
      </c>
      <c r="B224" s="16" t="s">
        <v>489</v>
      </c>
      <c r="C224" s="15"/>
      <c r="D224" s="15"/>
      <c r="E224" s="15">
        <f t="shared" si="77"/>
        <v>0</v>
      </c>
      <c r="F224" s="15">
        <f t="shared" si="78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137">
        <v>165</v>
      </c>
      <c r="D225" s="137"/>
      <c r="E225" s="137">
        <f t="shared" si="77"/>
        <v>165</v>
      </c>
      <c r="F225" s="137">
        <f t="shared" si="78"/>
        <v>165</v>
      </c>
      <c r="G225" s="137">
        <v>0</v>
      </c>
      <c r="H225" s="137">
        <v>165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86">
        <f>Q225+R225+S225+T225</f>
        <v>0</v>
      </c>
      <c r="Q225" s="400"/>
      <c r="R225" s="398"/>
      <c r="S225" s="398"/>
      <c r="T225" s="39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77"/>
        <v>0</v>
      </c>
      <c r="F226" s="15">
        <f t="shared" si="78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79">C228+C229+C230+C231+C233+C232+C234</f>
        <v>235</v>
      </c>
      <c r="D227" s="141">
        <f t="shared" si="79"/>
        <v>0</v>
      </c>
      <c r="E227" s="141">
        <f t="shared" si="79"/>
        <v>235</v>
      </c>
      <c r="F227" s="141">
        <f t="shared" si="79"/>
        <v>235</v>
      </c>
      <c r="G227" s="141">
        <f t="shared" si="79"/>
        <v>70</v>
      </c>
      <c r="H227" s="141">
        <f t="shared" si="79"/>
        <v>65</v>
      </c>
      <c r="I227" s="141">
        <f t="shared" si="79"/>
        <v>50</v>
      </c>
      <c r="J227" s="141">
        <f t="shared" si="79"/>
        <v>50</v>
      </c>
      <c r="K227" s="20">
        <f t="shared" si="79"/>
        <v>0</v>
      </c>
      <c r="L227" s="42">
        <f t="shared" si="79"/>
        <v>0</v>
      </c>
      <c r="M227" s="42">
        <f t="shared" si="79"/>
        <v>0</v>
      </c>
      <c r="N227" s="42">
        <f t="shared" si="79"/>
        <v>0</v>
      </c>
      <c r="O227" s="19"/>
      <c r="P227" s="86">
        <f>Q227+R227+S227+T227</f>
        <v>0</v>
      </c>
      <c r="Q227" s="408"/>
      <c r="R227" s="407"/>
      <c r="S227" s="407"/>
      <c r="T227" s="406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80">C228+D228</f>
        <v>0</v>
      </c>
      <c r="F228" s="48">
        <f t="shared" ref="F228:F234" si="81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80"/>
        <v>0</v>
      </c>
      <c r="F229" s="48">
        <f t="shared" si="81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80"/>
        <v>0</v>
      </c>
      <c r="F230" s="48">
        <f t="shared" si="81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80"/>
        <v>0</v>
      </c>
      <c r="F231" s="48">
        <f t="shared" si="81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80"/>
        <v>0</v>
      </c>
      <c r="F232" s="48">
        <f t="shared" si="81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235</v>
      </c>
      <c r="D233" s="137"/>
      <c r="E233" s="137">
        <f t="shared" si="80"/>
        <v>235</v>
      </c>
      <c r="F233" s="137">
        <f t="shared" si="81"/>
        <v>235</v>
      </c>
      <c r="G233" s="137">
        <v>70</v>
      </c>
      <c r="H233" s="137">
        <v>65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86">
        <f>Q233+R233+S233+T233</f>
        <v>0</v>
      </c>
      <c r="Q233" s="277"/>
      <c r="R233" s="398"/>
      <c r="S233" s="398"/>
      <c r="T233" s="39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80"/>
        <v>0</v>
      </c>
      <c r="F234" s="15">
        <f t="shared" si="81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23" t="s">
        <v>468</v>
      </c>
      <c r="B235" s="37" t="s">
        <v>467</v>
      </c>
      <c r="C235" s="35">
        <f t="shared" ref="C235:O235" si="82">C236+C247+C248+C251+C256+C260+C263+C264+C265+C266+C267+C268+C269+C270+C271+C272+C273+C274+C275+C276+C277+C280+C281+C282</f>
        <v>2859</v>
      </c>
      <c r="D235" s="256">
        <f t="shared" si="82"/>
        <v>0</v>
      </c>
      <c r="E235" s="256">
        <f t="shared" si="82"/>
        <v>2859</v>
      </c>
      <c r="F235" s="270">
        <f t="shared" si="82"/>
        <v>2859</v>
      </c>
      <c r="G235" s="256">
        <f t="shared" si="82"/>
        <v>883</v>
      </c>
      <c r="H235" s="256">
        <f t="shared" si="82"/>
        <v>857</v>
      </c>
      <c r="I235" s="256">
        <f t="shared" si="82"/>
        <v>508</v>
      </c>
      <c r="J235" s="256">
        <f t="shared" si="82"/>
        <v>611</v>
      </c>
      <c r="K235" s="35">
        <f t="shared" si="82"/>
        <v>0</v>
      </c>
      <c r="L235" s="35">
        <f t="shared" si="82"/>
        <v>3235</v>
      </c>
      <c r="M235" s="35">
        <f t="shared" si="82"/>
        <v>3240</v>
      </c>
      <c r="N235" s="35">
        <f t="shared" si="82"/>
        <v>3245</v>
      </c>
      <c r="O235" s="413">
        <f t="shared" si="82"/>
        <v>17</v>
      </c>
      <c r="P235" s="417"/>
      <c r="Q235" s="245"/>
      <c r="R235" s="245"/>
      <c r="S235" s="259"/>
      <c r="T235" s="237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83">C237+C238+C239+C240+C241+C242+C243+C244+C245+C246</f>
        <v>1195</v>
      </c>
      <c r="D236" s="141">
        <f t="shared" si="83"/>
        <v>0</v>
      </c>
      <c r="E236" s="141">
        <f t="shared" si="83"/>
        <v>1195</v>
      </c>
      <c r="F236" s="141">
        <f t="shared" si="83"/>
        <v>1195</v>
      </c>
      <c r="G236" s="141">
        <f t="shared" si="83"/>
        <v>409</v>
      </c>
      <c r="H236" s="141">
        <f t="shared" si="83"/>
        <v>406</v>
      </c>
      <c r="I236" s="141">
        <f t="shared" si="83"/>
        <v>301</v>
      </c>
      <c r="J236" s="141">
        <f t="shared" si="83"/>
        <v>79</v>
      </c>
      <c r="K236" s="20">
        <f t="shared" si="83"/>
        <v>0</v>
      </c>
      <c r="L236" s="42">
        <f t="shared" si="83"/>
        <v>3235</v>
      </c>
      <c r="M236" s="42">
        <f t="shared" si="83"/>
        <v>3240</v>
      </c>
      <c r="N236" s="42">
        <f t="shared" si="83"/>
        <v>3245</v>
      </c>
      <c r="O236" s="19"/>
      <c r="P236" s="417"/>
      <c r="Q236" s="245"/>
      <c r="R236" s="264"/>
      <c r="S236" s="265"/>
      <c r="T236" s="238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84">C237+D237</f>
        <v>30</v>
      </c>
      <c r="F237" s="137">
        <f t="shared" ref="F237:F247" si="85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3235</v>
      </c>
      <c r="M237" s="48">
        <v>3240</v>
      </c>
      <c r="N237" s="48">
        <v>3245</v>
      </c>
      <c r="O237" s="47"/>
      <c r="P237" s="417"/>
      <c r="Q237" s="291"/>
      <c r="R237" s="264"/>
      <c r="S237" s="265"/>
      <c r="T237" s="239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84"/>
        <v>20</v>
      </c>
      <c r="F238" s="137">
        <f t="shared" si="85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417"/>
      <c r="Q238" s="245"/>
      <c r="R238" s="264"/>
      <c r="S238" s="265"/>
      <c r="T238" s="239"/>
    </row>
    <row r="239" spans="1:22" s="31" customFormat="1" x14ac:dyDescent="0.2">
      <c r="A239" s="135" t="s">
        <v>460</v>
      </c>
      <c r="B239" s="136" t="s">
        <v>459</v>
      </c>
      <c r="C239" s="137">
        <v>350</v>
      </c>
      <c r="D239" s="269"/>
      <c r="E239" s="137">
        <f t="shared" si="84"/>
        <v>350</v>
      </c>
      <c r="F239" s="137">
        <f t="shared" si="85"/>
        <v>350</v>
      </c>
      <c r="G239" s="137">
        <v>150</v>
      </c>
      <c r="H239" s="137">
        <v>150</v>
      </c>
      <c r="I239" s="137">
        <v>50</v>
      </c>
      <c r="J239" s="137">
        <v>0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417"/>
      <c r="Q239" s="291"/>
      <c r="R239" s="291"/>
      <c r="S239" s="265"/>
      <c r="T239" s="239"/>
    </row>
    <row r="240" spans="1:22" s="31" customFormat="1" x14ac:dyDescent="0.2">
      <c r="A240" s="135" t="s">
        <v>458</v>
      </c>
      <c r="B240" s="136" t="s">
        <v>457</v>
      </c>
      <c r="C240" s="137">
        <v>80</v>
      </c>
      <c r="D240" s="269"/>
      <c r="E240" s="137">
        <f t="shared" si="84"/>
        <v>80</v>
      </c>
      <c r="F240" s="137">
        <f t="shared" si="85"/>
        <v>80</v>
      </c>
      <c r="G240" s="137">
        <v>20</v>
      </c>
      <c r="H240" s="137">
        <v>20</v>
      </c>
      <c r="I240" s="137">
        <v>20</v>
      </c>
      <c r="J240" s="137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417"/>
      <c r="Q240" s="275"/>
      <c r="R240" s="240"/>
      <c r="S240" s="239"/>
      <c r="T240" s="239"/>
    </row>
    <row r="241" spans="1:20" s="31" customFormat="1" x14ac:dyDescent="0.2">
      <c r="A241" s="135" t="s">
        <v>456</v>
      </c>
      <c r="B241" s="136" t="s">
        <v>455</v>
      </c>
      <c r="C241" s="137">
        <v>60</v>
      </c>
      <c r="D241" s="269"/>
      <c r="E241" s="137">
        <f t="shared" si="84"/>
        <v>60</v>
      </c>
      <c r="F241" s="137">
        <f t="shared" si="85"/>
        <v>60</v>
      </c>
      <c r="G241" s="137">
        <v>15</v>
      </c>
      <c r="H241" s="137">
        <v>15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417"/>
      <c r="Q241" s="275"/>
      <c r="R241" s="240"/>
      <c r="S241" s="239"/>
      <c r="T241" s="239"/>
    </row>
    <row r="242" spans="1:20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84"/>
        <v>10</v>
      </c>
      <c r="F242" s="137">
        <f t="shared" si="85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417"/>
      <c r="Q242" s="275"/>
      <c r="R242" s="240"/>
      <c r="S242" s="239"/>
      <c r="T242" s="239"/>
    </row>
    <row r="243" spans="1:20" s="31" customFormat="1" hidden="1" x14ac:dyDescent="0.2">
      <c r="A243" s="30" t="s">
        <v>452</v>
      </c>
      <c r="B243" s="29" t="s">
        <v>451</v>
      </c>
      <c r="C243" s="28"/>
      <c r="D243" s="28"/>
      <c r="E243" s="28">
        <f t="shared" si="84"/>
        <v>0</v>
      </c>
      <c r="F243" s="28">
        <f t="shared" si="85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20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84"/>
        <v>12</v>
      </c>
      <c r="F244" s="137">
        <f t="shared" si="85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417"/>
      <c r="Q244" s="275"/>
      <c r="R244" s="240"/>
      <c r="S244" s="239"/>
      <c r="T244" s="239"/>
    </row>
    <row r="245" spans="1:20" s="31" customFormat="1" x14ac:dyDescent="0.2">
      <c r="A245" s="135" t="s">
        <v>448</v>
      </c>
      <c r="B245" s="136" t="s">
        <v>447</v>
      </c>
      <c r="C245" s="137">
        <v>625</v>
      </c>
      <c r="D245" s="269"/>
      <c r="E245" s="137">
        <f t="shared" si="84"/>
        <v>625</v>
      </c>
      <c r="F245" s="137">
        <f t="shared" si="85"/>
        <v>625</v>
      </c>
      <c r="G245" s="137">
        <v>200</v>
      </c>
      <c r="H245" s="137">
        <v>200</v>
      </c>
      <c r="I245" s="137">
        <v>200</v>
      </c>
      <c r="J245" s="48">
        <v>25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417"/>
      <c r="Q245" s="275"/>
      <c r="R245" s="240"/>
      <c r="S245" s="239"/>
      <c r="T245" s="239"/>
    </row>
    <row r="246" spans="1:20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84"/>
        <v>8</v>
      </c>
      <c r="F246" s="137">
        <f t="shared" si="85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417"/>
      <c r="Q246" s="244"/>
      <c r="R246" s="239"/>
      <c r="S246" s="239"/>
      <c r="T246" s="239"/>
    </row>
    <row r="247" spans="1:20" s="44" customFormat="1" x14ac:dyDescent="0.2">
      <c r="A247" s="139" t="s">
        <v>444</v>
      </c>
      <c r="B247" s="140" t="s">
        <v>443</v>
      </c>
      <c r="C247" s="141">
        <v>50</v>
      </c>
      <c r="D247" s="141"/>
      <c r="E247" s="141">
        <f t="shared" si="84"/>
        <v>50</v>
      </c>
      <c r="F247" s="141">
        <f t="shared" si="85"/>
        <v>50</v>
      </c>
      <c r="G247" s="141">
        <v>20</v>
      </c>
      <c r="H247" s="141">
        <v>30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417"/>
      <c r="Q247" s="245"/>
      <c r="R247" s="238"/>
      <c r="S247" s="238"/>
      <c r="T247" s="238"/>
    </row>
    <row r="248" spans="1:20" s="44" customFormat="1" x14ac:dyDescent="0.2">
      <c r="A248" s="139" t="s">
        <v>442</v>
      </c>
      <c r="B248" s="140" t="s">
        <v>441</v>
      </c>
      <c r="C248" s="141">
        <f t="shared" ref="C248:N248" si="86">C249+C250</f>
        <v>160</v>
      </c>
      <c r="D248" s="141">
        <f t="shared" si="86"/>
        <v>0</v>
      </c>
      <c r="E248" s="141">
        <f t="shared" si="86"/>
        <v>160</v>
      </c>
      <c r="F248" s="141">
        <f t="shared" si="86"/>
        <v>160</v>
      </c>
      <c r="G248" s="141">
        <f t="shared" si="86"/>
        <v>40</v>
      </c>
      <c r="H248" s="141">
        <f t="shared" si="86"/>
        <v>40</v>
      </c>
      <c r="I248" s="141">
        <f t="shared" si="86"/>
        <v>40</v>
      </c>
      <c r="J248" s="141">
        <f t="shared" si="86"/>
        <v>40</v>
      </c>
      <c r="K248" s="24">
        <f t="shared" si="86"/>
        <v>0</v>
      </c>
      <c r="L248" s="42">
        <f t="shared" si="86"/>
        <v>0</v>
      </c>
      <c r="M248" s="42">
        <f t="shared" si="86"/>
        <v>0</v>
      </c>
      <c r="N248" s="42">
        <f t="shared" si="86"/>
        <v>0</v>
      </c>
      <c r="O248" s="45"/>
      <c r="P248" s="417"/>
      <c r="Q248" s="245"/>
      <c r="R248" s="238"/>
      <c r="S248" s="238"/>
      <c r="T248" s="238"/>
    </row>
    <row r="249" spans="1:20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417"/>
      <c r="Q249" s="293"/>
      <c r="R249" s="294"/>
      <c r="S249" s="239"/>
      <c r="T249" s="239"/>
    </row>
    <row r="250" spans="1:20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20" s="44" customFormat="1" x14ac:dyDescent="0.2">
      <c r="A251" s="139" t="s">
        <v>436</v>
      </c>
      <c r="B251" s="140" t="s">
        <v>435</v>
      </c>
      <c r="C251" s="141">
        <f t="shared" ref="C251:N251" si="87">C252+C253+C254+C255</f>
        <v>1170</v>
      </c>
      <c r="D251" s="141">
        <f t="shared" si="87"/>
        <v>0</v>
      </c>
      <c r="E251" s="141">
        <f t="shared" si="87"/>
        <v>1170</v>
      </c>
      <c r="F251" s="141">
        <f t="shared" si="87"/>
        <v>1170</v>
      </c>
      <c r="G251" s="141">
        <f t="shared" si="87"/>
        <v>325</v>
      </c>
      <c r="H251" s="141">
        <f t="shared" si="87"/>
        <v>305</v>
      </c>
      <c r="I251" s="141">
        <f t="shared" si="87"/>
        <v>105</v>
      </c>
      <c r="J251" s="141">
        <f t="shared" si="87"/>
        <v>435</v>
      </c>
      <c r="K251" s="24">
        <f t="shared" si="87"/>
        <v>0</v>
      </c>
      <c r="L251" s="42">
        <f t="shared" si="87"/>
        <v>0</v>
      </c>
      <c r="M251" s="42">
        <f t="shared" si="87"/>
        <v>0</v>
      </c>
      <c r="N251" s="42">
        <f t="shared" si="87"/>
        <v>0</v>
      </c>
      <c r="O251" s="45"/>
      <c r="P251" s="417"/>
      <c r="Q251" s="245"/>
      <c r="R251" s="259"/>
      <c r="S251" s="259"/>
      <c r="T251" s="238"/>
    </row>
    <row r="252" spans="1:20" s="31" customFormat="1" x14ac:dyDescent="0.2">
      <c r="A252" s="135" t="s">
        <v>434</v>
      </c>
      <c r="B252" s="136" t="s">
        <v>433</v>
      </c>
      <c r="C252" s="137">
        <v>300</v>
      </c>
      <c r="D252" s="260"/>
      <c r="E252" s="137">
        <f>C252+D252</f>
        <v>300</v>
      </c>
      <c r="F252" s="137">
        <f>G252+H252+I252+J252</f>
        <v>300</v>
      </c>
      <c r="G252" s="137">
        <v>80</v>
      </c>
      <c r="H252" s="137">
        <v>80</v>
      </c>
      <c r="I252" s="137">
        <v>100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417"/>
      <c r="Q252" s="245"/>
      <c r="R252" s="240"/>
      <c r="S252" s="265"/>
      <c r="T252" s="239"/>
    </row>
    <row r="253" spans="1:20" s="31" customFormat="1" x14ac:dyDescent="0.2">
      <c r="A253" s="135" t="s">
        <v>432</v>
      </c>
      <c r="B253" s="136" t="s">
        <v>431</v>
      </c>
      <c r="C253" s="137">
        <v>350</v>
      </c>
      <c r="D253" s="260"/>
      <c r="E253" s="137">
        <f>C253+D253</f>
        <v>350</v>
      </c>
      <c r="F253" s="137">
        <f>G253+H253+I253+J253</f>
        <v>350</v>
      </c>
      <c r="G253" s="137">
        <v>100</v>
      </c>
      <c r="H253" s="137">
        <v>100</v>
      </c>
      <c r="I253" s="269">
        <v>0</v>
      </c>
      <c r="J253" s="269">
        <v>150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417"/>
      <c r="Q253" s="293"/>
      <c r="R253" s="294"/>
      <c r="S253" s="265"/>
      <c r="T253" s="239"/>
    </row>
    <row r="254" spans="1:20" s="31" customFormat="1" x14ac:dyDescent="0.2">
      <c r="A254" s="135" t="s">
        <v>430</v>
      </c>
      <c r="B254" s="136" t="s">
        <v>429</v>
      </c>
      <c r="C254" s="137">
        <v>500</v>
      </c>
      <c r="D254" s="260"/>
      <c r="E254" s="137">
        <f>C254+D254</f>
        <v>500</v>
      </c>
      <c r="F254" s="137">
        <f>G254+H254+I254+J254</f>
        <v>500</v>
      </c>
      <c r="G254" s="137">
        <v>140</v>
      </c>
      <c r="H254" s="137">
        <v>120</v>
      </c>
      <c r="I254" s="269">
        <v>0</v>
      </c>
      <c r="J254" s="269">
        <v>240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417"/>
      <c r="Q254" s="291"/>
      <c r="R254" s="264"/>
      <c r="S254" s="265"/>
      <c r="T254" s="239"/>
    </row>
    <row r="255" spans="1:20" s="31" customFormat="1" x14ac:dyDescent="0.2">
      <c r="A255" s="135" t="s">
        <v>428</v>
      </c>
      <c r="B255" s="136" t="s">
        <v>427</v>
      </c>
      <c r="C255" s="137">
        <v>20</v>
      </c>
      <c r="D255" s="260"/>
      <c r="E255" s="137">
        <f>C255+D255</f>
        <v>20</v>
      </c>
      <c r="F255" s="137">
        <f>G255+H255+I255+J255</f>
        <v>20</v>
      </c>
      <c r="G255" s="137">
        <v>5</v>
      </c>
      <c r="H255" s="137">
        <v>5</v>
      </c>
      <c r="I255" s="256">
        <v>5</v>
      </c>
      <c r="J255" s="256">
        <v>5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417"/>
      <c r="Q255" s="245"/>
      <c r="R255" s="264"/>
      <c r="S255" s="265"/>
      <c r="T255" s="239"/>
    </row>
    <row r="256" spans="1:20" s="44" customFormat="1" x14ac:dyDescent="0.2">
      <c r="A256" s="139" t="s">
        <v>426</v>
      </c>
      <c r="B256" s="140" t="s">
        <v>425</v>
      </c>
      <c r="C256" s="141">
        <f t="shared" ref="C256:N256" si="88">C257+C258+C259</f>
        <v>135</v>
      </c>
      <c r="D256" s="141">
        <f t="shared" si="88"/>
        <v>0</v>
      </c>
      <c r="E256" s="141">
        <f t="shared" si="88"/>
        <v>135</v>
      </c>
      <c r="F256" s="141">
        <f t="shared" si="88"/>
        <v>135</v>
      </c>
      <c r="G256" s="141">
        <f t="shared" si="88"/>
        <v>40</v>
      </c>
      <c r="H256" s="141">
        <f t="shared" si="88"/>
        <v>40</v>
      </c>
      <c r="I256" s="141">
        <f t="shared" si="88"/>
        <v>30</v>
      </c>
      <c r="J256" s="141">
        <f t="shared" si="88"/>
        <v>25</v>
      </c>
      <c r="K256" s="24">
        <f t="shared" si="88"/>
        <v>0</v>
      </c>
      <c r="L256" s="42">
        <f t="shared" si="88"/>
        <v>0</v>
      </c>
      <c r="M256" s="42">
        <f t="shared" si="88"/>
        <v>0</v>
      </c>
      <c r="N256" s="42">
        <f t="shared" si="88"/>
        <v>0</v>
      </c>
      <c r="O256" s="45"/>
      <c r="P256" s="417"/>
      <c r="Q256" s="245"/>
      <c r="R256" s="238"/>
      <c r="S256" s="238"/>
      <c r="T256" s="238"/>
    </row>
    <row r="257" spans="1:20" s="31" customFormat="1" x14ac:dyDescent="0.2">
      <c r="A257" s="135" t="s">
        <v>424</v>
      </c>
      <c r="B257" s="136" t="s">
        <v>423</v>
      </c>
      <c r="C257" s="137">
        <v>15</v>
      </c>
      <c r="D257" s="137"/>
      <c r="E257" s="137">
        <f>C257+D257</f>
        <v>15</v>
      </c>
      <c r="F257" s="137">
        <f>G257+H257+I257+J257</f>
        <v>15</v>
      </c>
      <c r="G257" s="137">
        <v>5</v>
      </c>
      <c r="H257" s="137">
        <v>5</v>
      </c>
      <c r="I257" s="137">
        <v>5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417"/>
      <c r="Q257" s="244"/>
      <c r="R257" s="239"/>
      <c r="S257" s="239"/>
      <c r="T257" s="239"/>
    </row>
    <row r="258" spans="1:20" s="31" customFormat="1" x14ac:dyDescent="0.2">
      <c r="A258" s="51" t="s">
        <v>422</v>
      </c>
      <c r="B258" s="50" t="s">
        <v>421</v>
      </c>
      <c r="C258" s="48">
        <v>20</v>
      </c>
      <c r="D258" s="48"/>
      <c r="E258" s="48">
        <f>C258+D258</f>
        <v>20</v>
      </c>
      <c r="F258" s="48">
        <f>G258+H258+I258+J258</f>
        <v>20</v>
      </c>
      <c r="G258" s="49">
        <v>10</v>
      </c>
      <c r="H258" s="49">
        <v>10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417"/>
      <c r="Q258" s="244"/>
      <c r="R258" s="239"/>
      <c r="S258" s="239"/>
      <c r="T258" s="239"/>
    </row>
    <row r="259" spans="1:20" s="31" customFormat="1" x14ac:dyDescent="0.2">
      <c r="A259" s="30" t="s">
        <v>420</v>
      </c>
      <c r="B259" s="29" t="s">
        <v>419</v>
      </c>
      <c r="C259" s="48">
        <v>100</v>
      </c>
      <c r="D259" s="48"/>
      <c r="E259" s="48">
        <f>C259+D259</f>
        <v>100</v>
      </c>
      <c r="F259" s="48">
        <f>G259+H259+I259+J259</f>
        <v>100</v>
      </c>
      <c r="G259" s="49">
        <v>25</v>
      </c>
      <c r="H259" s="48">
        <v>25</v>
      </c>
      <c r="I259" s="48">
        <v>25</v>
      </c>
      <c r="J259" s="137">
        <v>25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417"/>
      <c r="Q259" s="244"/>
      <c r="R259" s="239"/>
      <c r="S259" s="239"/>
      <c r="T259" s="239"/>
    </row>
    <row r="260" spans="1:20" s="44" customFormat="1" x14ac:dyDescent="0.2">
      <c r="A260" s="139" t="s">
        <v>418</v>
      </c>
      <c r="B260" s="140" t="s">
        <v>417</v>
      </c>
      <c r="C260" s="141">
        <f t="shared" ref="C260:N260" si="89">C261+C262</f>
        <v>8</v>
      </c>
      <c r="D260" s="141">
        <f t="shared" si="89"/>
        <v>0</v>
      </c>
      <c r="E260" s="141">
        <f t="shared" si="89"/>
        <v>8</v>
      </c>
      <c r="F260" s="141">
        <f t="shared" si="89"/>
        <v>8</v>
      </c>
      <c r="G260" s="141">
        <f t="shared" si="89"/>
        <v>2</v>
      </c>
      <c r="H260" s="141">
        <f t="shared" si="89"/>
        <v>2</v>
      </c>
      <c r="I260" s="141">
        <f t="shared" si="89"/>
        <v>2</v>
      </c>
      <c r="J260" s="141">
        <f t="shared" si="89"/>
        <v>2</v>
      </c>
      <c r="K260" s="24">
        <f t="shared" si="89"/>
        <v>0</v>
      </c>
      <c r="L260" s="42">
        <f t="shared" si="89"/>
        <v>0</v>
      </c>
      <c r="M260" s="42">
        <f t="shared" si="89"/>
        <v>0</v>
      </c>
      <c r="N260" s="42">
        <f t="shared" si="89"/>
        <v>0</v>
      </c>
      <c r="O260" s="45"/>
      <c r="P260" s="417"/>
      <c r="Q260" s="245"/>
      <c r="R260" s="238"/>
      <c r="S260" s="238"/>
      <c r="T260" s="238"/>
    </row>
    <row r="261" spans="1:20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90">C261+D261</f>
        <v>8</v>
      </c>
      <c r="F261" s="137">
        <f t="shared" ref="F261:F276" si="91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417"/>
      <c r="Q261" s="244"/>
      <c r="R261" s="239"/>
      <c r="S261" s="239"/>
      <c r="T261" s="239"/>
    </row>
    <row r="262" spans="1:20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90"/>
        <v>0</v>
      </c>
      <c r="F262" s="28">
        <f t="shared" si="91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393">
        <v>70</v>
      </c>
    </row>
    <row r="263" spans="1:20" s="44" customFormat="1" x14ac:dyDescent="0.2">
      <c r="A263" s="139" t="s">
        <v>412</v>
      </c>
      <c r="B263" s="140" t="s">
        <v>411</v>
      </c>
      <c r="C263" s="141">
        <v>40</v>
      </c>
      <c r="D263" s="141"/>
      <c r="E263" s="141">
        <f t="shared" si="90"/>
        <v>40</v>
      </c>
      <c r="F263" s="141">
        <f t="shared" si="91"/>
        <v>40</v>
      </c>
      <c r="G263" s="141">
        <v>10</v>
      </c>
      <c r="H263" s="141">
        <v>10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417"/>
      <c r="Q263" s="245"/>
      <c r="R263" s="238"/>
      <c r="S263" s="238"/>
      <c r="T263" s="238"/>
    </row>
    <row r="264" spans="1:20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90"/>
        <v>0</v>
      </c>
      <c r="F264" s="24">
        <f t="shared" si="91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393">
        <v>15</v>
      </c>
    </row>
    <row r="265" spans="1:20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90"/>
        <v>2</v>
      </c>
      <c r="F265" s="141">
        <f t="shared" si="91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417"/>
      <c r="Q265" s="245"/>
      <c r="R265" s="238"/>
      <c r="S265" s="238"/>
      <c r="T265" s="238"/>
    </row>
    <row r="266" spans="1:20" s="44" customFormat="1" x14ac:dyDescent="0.2">
      <c r="A266" s="139" t="s">
        <v>406</v>
      </c>
      <c r="B266" s="140" t="s">
        <v>405</v>
      </c>
      <c r="C266" s="141">
        <v>10</v>
      </c>
      <c r="D266" s="141">
        <v>0</v>
      </c>
      <c r="E266" s="141">
        <f t="shared" si="90"/>
        <v>10</v>
      </c>
      <c r="F266" s="141">
        <f t="shared" si="91"/>
        <v>10</v>
      </c>
      <c r="G266" s="141">
        <v>5</v>
      </c>
      <c r="H266" s="141">
        <v>5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417"/>
      <c r="Q266" s="245"/>
      <c r="R266" s="238"/>
      <c r="S266" s="238"/>
      <c r="T266" s="238"/>
    </row>
    <row r="267" spans="1:20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90"/>
        <v>20</v>
      </c>
      <c r="F267" s="141">
        <f t="shared" si="91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417"/>
      <c r="Q267" s="245"/>
      <c r="R267" s="238"/>
      <c r="S267" s="238"/>
      <c r="T267" s="238"/>
    </row>
    <row r="268" spans="1:20" s="44" customFormat="1" x14ac:dyDescent="0.2">
      <c r="A268" s="139" t="s">
        <v>402</v>
      </c>
      <c r="B268" s="140" t="s">
        <v>401</v>
      </c>
      <c r="C268" s="141">
        <v>25</v>
      </c>
      <c r="D268" s="141"/>
      <c r="E268" s="141">
        <f t="shared" si="90"/>
        <v>25</v>
      </c>
      <c r="F268" s="141">
        <f t="shared" si="91"/>
        <v>25</v>
      </c>
      <c r="G268" s="141">
        <v>10</v>
      </c>
      <c r="H268" s="141">
        <v>5</v>
      </c>
      <c r="I268" s="141">
        <v>5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417"/>
      <c r="Q268" s="245"/>
      <c r="R268" s="238"/>
      <c r="S268" s="238"/>
      <c r="T268" s="238"/>
    </row>
    <row r="269" spans="1:20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90"/>
        <v>0</v>
      </c>
      <c r="F269" s="24">
        <f t="shared" si="91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94">
        <v>24</v>
      </c>
    </row>
    <row r="270" spans="1:20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90"/>
        <v>0</v>
      </c>
      <c r="F270" s="20">
        <f t="shared" si="91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20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90"/>
        <v>0</v>
      </c>
      <c r="F271" s="20">
        <f t="shared" si="91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20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90"/>
        <v>0</v>
      </c>
      <c r="F272" s="20">
        <f t="shared" si="91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20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90"/>
        <v>0</v>
      </c>
      <c r="F273" s="20">
        <f t="shared" si="91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20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90"/>
        <v>0</v>
      </c>
      <c r="F274" s="20">
        <f t="shared" si="91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20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90"/>
        <v>0</v>
      </c>
      <c r="F275" s="20">
        <f t="shared" si="91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20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90"/>
        <v>0</v>
      </c>
      <c r="F276" s="20">
        <f t="shared" si="91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20" s="18" customFormat="1" hidden="1" x14ac:dyDescent="0.2">
      <c r="A277" s="22" t="s">
        <v>384</v>
      </c>
      <c r="B277" s="21" t="s">
        <v>383</v>
      </c>
      <c r="C277" s="20">
        <f t="shared" ref="C277:N277" si="92">C278+C279</f>
        <v>0</v>
      </c>
      <c r="D277" s="20">
        <f t="shared" si="92"/>
        <v>0</v>
      </c>
      <c r="E277" s="20">
        <f t="shared" si="92"/>
        <v>0</v>
      </c>
      <c r="F277" s="20">
        <f t="shared" si="92"/>
        <v>0</v>
      </c>
      <c r="G277" s="20">
        <f t="shared" si="92"/>
        <v>0</v>
      </c>
      <c r="H277" s="20">
        <f t="shared" si="92"/>
        <v>0</v>
      </c>
      <c r="I277" s="20">
        <f t="shared" si="92"/>
        <v>0</v>
      </c>
      <c r="J277" s="20">
        <f t="shared" si="92"/>
        <v>0</v>
      </c>
      <c r="K277" s="20">
        <f t="shared" si="92"/>
        <v>0</v>
      </c>
      <c r="L277" s="20">
        <f t="shared" si="92"/>
        <v>0</v>
      </c>
      <c r="M277" s="20">
        <f t="shared" si="92"/>
        <v>0</v>
      </c>
      <c r="N277" s="20">
        <f t="shared" si="92"/>
        <v>0</v>
      </c>
      <c r="O277" s="19"/>
    </row>
    <row r="278" spans="1:20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20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20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20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20" s="18" customFormat="1" x14ac:dyDescent="0.2">
      <c r="A282" s="139" t="s">
        <v>374</v>
      </c>
      <c r="B282" s="140" t="s">
        <v>373</v>
      </c>
      <c r="C282" s="141">
        <f t="shared" ref="C282:N282" si="93">C283+C284+C285+C286+C287+C288+C289+C290</f>
        <v>44</v>
      </c>
      <c r="D282" s="141">
        <f t="shared" si="93"/>
        <v>0</v>
      </c>
      <c r="E282" s="141">
        <f t="shared" si="93"/>
        <v>44</v>
      </c>
      <c r="F282" s="141">
        <f t="shared" si="93"/>
        <v>44</v>
      </c>
      <c r="G282" s="141">
        <f t="shared" si="93"/>
        <v>16</v>
      </c>
      <c r="H282" s="141">
        <f t="shared" si="93"/>
        <v>9</v>
      </c>
      <c r="I282" s="141">
        <f t="shared" si="93"/>
        <v>10</v>
      </c>
      <c r="J282" s="141">
        <f t="shared" si="93"/>
        <v>9</v>
      </c>
      <c r="K282" s="20">
        <f t="shared" si="93"/>
        <v>0</v>
      </c>
      <c r="L282" s="42">
        <f t="shared" si="93"/>
        <v>0</v>
      </c>
      <c r="M282" s="42">
        <f t="shared" si="93"/>
        <v>0</v>
      </c>
      <c r="N282" s="42">
        <f t="shared" si="93"/>
        <v>0</v>
      </c>
      <c r="O282" s="19"/>
      <c r="P282" s="417"/>
      <c r="Q282" s="245"/>
      <c r="R282" s="238"/>
      <c r="S282" s="238"/>
      <c r="T282" s="238"/>
    </row>
    <row r="283" spans="1:20" x14ac:dyDescent="0.2">
      <c r="A283" s="135" t="s">
        <v>372</v>
      </c>
      <c r="B283" s="136" t="s">
        <v>371</v>
      </c>
      <c r="C283" s="137">
        <v>4</v>
      </c>
      <c r="D283" s="256"/>
      <c r="E283" s="137">
        <f t="shared" ref="E283:E290" si="94">C283+D283</f>
        <v>4</v>
      </c>
      <c r="F283" s="137">
        <f t="shared" ref="F283:F290" si="95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417"/>
      <c r="Q283" s="244"/>
      <c r="R283" s="239"/>
      <c r="S283" s="239"/>
      <c r="T283" s="239"/>
    </row>
    <row r="284" spans="1:20" hidden="1" x14ac:dyDescent="0.2">
      <c r="A284" s="17" t="s">
        <v>370</v>
      </c>
      <c r="B284" s="16" t="s">
        <v>369</v>
      </c>
      <c r="C284" s="15"/>
      <c r="D284" s="15"/>
      <c r="E284" s="15">
        <f t="shared" si="94"/>
        <v>0</v>
      </c>
      <c r="F284" s="15">
        <f t="shared" si="95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20" x14ac:dyDescent="0.2">
      <c r="A285" s="135" t="s">
        <v>368</v>
      </c>
      <c r="B285" s="136" t="s">
        <v>367</v>
      </c>
      <c r="C285" s="137">
        <v>25</v>
      </c>
      <c r="D285" s="256">
        <v>0</v>
      </c>
      <c r="E285" s="137">
        <f t="shared" si="94"/>
        <v>25</v>
      </c>
      <c r="F285" s="137">
        <f t="shared" si="95"/>
        <v>25</v>
      </c>
      <c r="G285" s="137">
        <v>10</v>
      </c>
      <c r="H285" s="137">
        <v>5</v>
      </c>
      <c r="I285" s="137">
        <v>5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417"/>
      <c r="Q285" s="244"/>
      <c r="R285" s="239"/>
      <c r="S285" s="239"/>
      <c r="T285" s="239"/>
    </row>
    <row r="286" spans="1:20" hidden="1" x14ac:dyDescent="0.2">
      <c r="A286" s="17" t="s">
        <v>366</v>
      </c>
      <c r="B286" s="16" t="s">
        <v>365</v>
      </c>
      <c r="C286" s="15"/>
      <c r="D286" s="15"/>
      <c r="E286" s="15">
        <f t="shared" si="94"/>
        <v>0</v>
      </c>
      <c r="F286" s="15">
        <f t="shared" si="95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20" hidden="1" x14ac:dyDescent="0.2">
      <c r="A287" s="17" t="s">
        <v>364</v>
      </c>
      <c r="B287" s="16" t="s">
        <v>363</v>
      </c>
      <c r="C287" s="15"/>
      <c r="D287" s="15"/>
      <c r="E287" s="15">
        <f t="shared" si="94"/>
        <v>0</v>
      </c>
      <c r="F287" s="15">
        <f t="shared" si="95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20" hidden="1" x14ac:dyDescent="0.2">
      <c r="A288" s="17" t="s">
        <v>362</v>
      </c>
      <c r="B288" s="16" t="s">
        <v>361</v>
      </c>
      <c r="C288" s="15"/>
      <c r="D288" s="15"/>
      <c r="E288" s="15">
        <f t="shared" si="94"/>
        <v>0</v>
      </c>
      <c r="F288" s="15">
        <f t="shared" si="95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20" hidden="1" x14ac:dyDescent="0.2">
      <c r="A289" s="17" t="s">
        <v>360</v>
      </c>
      <c r="B289" s="16" t="s">
        <v>359</v>
      </c>
      <c r="C289" s="15"/>
      <c r="D289" s="15"/>
      <c r="E289" s="15">
        <f t="shared" si="94"/>
        <v>0</v>
      </c>
      <c r="F289" s="15">
        <f t="shared" si="95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20" x14ac:dyDescent="0.2">
      <c r="A290" s="135" t="s">
        <v>358</v>
      </c>
      <c r="B290" s="136" t="s">
        <v>357</v>
      </c>
      <c r="C290" s="137">
        <v>15</v>
      </c>
      <c r="D290" s="137"/>
      <c r="E290" s="137">
        <f t="shared" si="94"/>
        <v>15</v>
      </c>
      <c r="F290" s="137">
        <f t="shared" si="95"/>
        <v>15</v>
      </c>
      <c r="G290" s="137">
        <v>5</v>
      </c>
      <c r="H290" s="137">
        <v>3</v>
      </c>
      <c r="I290" s="137">
        <v>4</v>
      </c>
      <c r="J290" s="137">
        <v>3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417"/>
      <c r="Q290" s="244"/>
      <c r="R290" s="239"/>
      <c r="S290" s="239"/>
      <c r="T290" s="239"/>
    </row>
    <row r="291" spans="1:20" s="8" customFormat="1" hidden="1" x14ac:dyDescent="0.2">
      <c r="A291" s="14" t="s">
        <v>356</v>
      </c>
      <c r="B291" s="13">
        <v>30</v>
      </c>
      <c r="C291" s="11">
        <f t="shared" ref="C291:N291" si="96">C292+C295+C300</f>
        <v>0</v>
      </c>
      <c r="D291" s="11">
        <f t="shared" si="96"/>
        <v>0</v>
      </c>
      <c r="E291" s="11">
        <f t="shared" si="96"/>
        <v>0</v>
      </c>
      <c r="F291" s="11">
        <f t="shared" si="96"/>
        <v>0</v>
      </c>
      <c r="G291" s="11">
        <f t="shared" si="96"/>
        <v>0</v>
      </c>
      <c r="H291" s="11">
        <f t="shared" si="96"/>
        <v>0</v>
      </c>
      <c r="I291" s="11">
        <f t="shared" si="96"/>
        <v>0</v>
      </c>
      <c r="J291" s="11">
        <f t="shared" si="96"/>
        <v>0</v>
      </c>
      <c r="K291" s="11">
        <f t="shared" si="96"/>
        <v>0</v>
      </c>
      <c r="L291" s="11">
        <f t="shared" si="96"/>
        <v>0</v>
      </c>
      <c r="M291" s="11">
        <f t="shared" si="96"/>
        <v>0</v>
      </c>
      <c r="N291" s="11">
        <f t="shared" si="96"/>
        <v>0</v>
      </c>
      <c r="O291" s="10"/>
    </row>
    <row r="292" spans="1:20" s="18" customFormat="1" hidden="1" x14ac:dyDescent="0.2">
      <c r="A292" s="22" t="s">
        <v>355</v>
      </c>
      <c r="B292" s="21" t="s">
        <v>354</v>
      </c>
      <c r="C292" s="20">
        <f t="shared" ref="C292:N292" si="97">C293+C294</f>
        <v>0</v>
      </c>
      <c r="D292" s="20">
        <f t="shared" si="97"/>
        <v>0</v>
      </c>
      <c r="E292" s="20">
        <f t="shared" si="97"/>
        <v>0</v>
      </c>
      <c r="F292" s="20">
        <f t="shared" si="97"/>
        <v>0</v>
      </c>
      <c r="G292" s="20">
        <f t="shared" si="97"/>
        <v>0</v>
      </c>
      <c r="H292" s="20">
        <f t="shared" si="97"/>
        <v>0</v>
      </c>
      <c r="I292" s="20">
        <f t="shared" si="97"/>
        <v>0</v>
      </c>
      <c r="J292" s="20">
        <f t="shared" si="97"/>
        <v>0</v>
      </c>
      <c r="K292" s="20">
        <f t="shared" si="97"/>
        <v>0</v>
      </c>
      <c r="L292" s="20">
        <f t="shared" si="97"/>
        <v>0</v>
      </c>
      <c r="M292" s="20">
        <f t="shared" si="97"/>
        <v>0</v>
      </c>
      <c r="N292" s="20">
        <f t="shared" si="97"/>
        <v>0</v>
      </c>
      <c r="O292" s="19"/>
    </row>
    <row r="293" spans="1:20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20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20" s="18" customFormat="1" hidden="1" x14ac:dyDescent="0.2">
      <c r="A295" s="22" t="s">
        <v>349</v>
      </c>
      <c r="B295" s="21" t="s">
        <v>348</v>
      </c>
      <c r="C295" s="20">
        <f t="shared" ref="C295:N295" si="98">C296+C297+C298+C299</f>
        <v>0</v>
      </c>
      <c r="D295" s="20">
        <f t="shared" si="98"/>
        <v>0</v>
      </c>
      <c r="E295" s="20">
        <f t="shared" si="98"/>
        <v>0</v>
      </c>
      <c r="F295" s="20">
        <f t="shared" si="98"/>
        <v>0</v>
      </c>
      <c r="G295" s="20">
        <f t="shared" si="98"/>
        <v>0</v>
      </c>
      <c r="H295" s="20">
        <f t="shared" si="98"/>
        <v>0</v>
      </c>
      <c r="I295" s="20">
        <f t="shared" si="98"/>
        <v>0</v>
      </c>
      <c r="J295" s="20">
        <f t="shared" si="98"/>
        <v>0</v>
      </c>
      <c r="K295" s="20">
        <f t="shared" si="98"/>
        <v>0</v>
      </c>
      <c r="L295" s="20">
        <f t="shared" si="98"/>
        <v>0</v>
      </c>
      <c r="M295" s="20">
        <f t="shared" si="98"/>
        <v>0</v>
      </c>
      <c r="N295" s="20">
        <f t="shared" si="98"/>
        <v>0</v>
      </c>
      <c r="O295" s="19"/>
    </row>
    <row r="296" spans="1:20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20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20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20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20" s="18" customFormat="1" hidden="1" x14ac:dyDescent="0.2">
      <c r="A300" s="22" t="s">
        <v>339</v>
      </c>
      <c r="B300" s="21" t="s">
        <v>338</v>
      </c>
      <c r="C300" s="20">
        <f t="shared" ref="C300:N300" si="99">C301+C302+C303+C304</f>
        <v>0</v>
      </c>
      <c r="D300" s="20">
        <f t="shared" si="99"/>
        <v>0</v>
      </c>
      <c r="E300" s="20">
        <f t="shared" si="99"/>
        <v>0</v>
      </c>
      <c r="F300" s="20">
        <f t="shared" si="99"/>
        <v>0</v>
      </c>
      <c r="G300" s="20">
        <f t="shared" si="99"/>
        <v>0</v>
      </c>
      <c r="H300" s="20">
        <f t="shared" si="99"/>
        <v>0</v>
      </c>
      <c r="I300" s="20">
        <f t="shared" si="99"/>
        <v>0</v>
      </c>
      <c r="J300" s="20">
        <f t="shared" si="99"/>
        <v>0</v>
      </c>
      <c r="K300" s="20">
        <f t="shared" si="99"/>
        <v>0</v>
      </c>
      <c r="L300" s="20">
        <f t="shared" si="99"/>
        <v>0</v>
      </c>
      <c r="M300" s="20">
        <f t="shared" si="99"/>
        <v>0</v>
      </c>
      <c r="N300" s="20">
        <f t="shared" si="99"/>
        <v>0</v>
      </c>
      <c r="O300" s="19"/>
    </row>
    <row r="301" spans="1:20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20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20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20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100">C306+C307+C308</f>
        <v>0</v>
      </c>
      <c r="D305" s="11">
        <f t="shared" si="100"/>
        <v>0</v>
      </c>
      <c r="E305" s="11">
        <f t="shared" si="100"/>
        <v>0</v>
      </c>
      <c r="F305" s="11">
        <f t="shared" si="100"/>
        <v>0</v>
      </c>
      <c r="G305" s="11">
        <f t="shared" si="100"/>
        <v>0</v>
      </c>
      <c r="H305" s="11">
        <f t="shared" si="100"/>
        <v>0</v>
      </c>
      <c r="I305" s="11">
        <f t="shared" si="100"/>
        <v>0</v>
      </c>
      <c r="J305" s="11">
        <f t="shared" si="100"/>
        <v>0</v>
      </c>
      <c r="K305" s="11">
        <f t="shared" si="100"/>
        <v>0</v>
      </c>
      <c r="L305" s="11">
        <f t="shared" si="100"/>
        <v>0</v>
      </c>
      <c r="M305" s="11">
        <f t="shared" si="100"/>
        <v>0</v>
      </c>
      <c r="N305" s="11">
        <f t="shared" si="100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101">C310</f>
        <v>0</v>
      </c>
      <c r="D309" s="11">
        <f t="shared" si="101"/>
        <v>0</v>
      </c>
      <c r="E309" s="11">
        <f t="shared" si="101"/>
        <v>0</v>
      </c>
      <c r="F309" s="11">
        <f t="shared" si="101"/>
        <v>0</v>
      </c>
      <c r="G309" s="11">
        <f t="shared" si="101"/>
        <v>0</v>
      </c>
      <c r="H309" s="11">
        <f t="shared" si="101"/>
        <v>0</v>
      </c>
      <c r="I309" s="11">
        <f t="shared" si="101"/>
        <v>0</v>
      </c>
      <c r="J309" s="11">
        <f t="shared" si="101"/>
        <v>0</v>
      </c>
      <c r="K309" s="11">
        <f t="shared" si="101"/>
        <v>0</v>
      </c>
      <c r="L309" s="11">
        <f t="shared" si="101"/>
        <v>0</v>
      </c>
      <c r="M309" s="11">
        <f t="shared" si="101"/>
        <v>0</v>
      </c>
      <c r="N309" s="11">
        <f t="shared" si="101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102">C312+C327</f>
        <v>0</v>
      </c>
      <c r="D311" s="11">
        <f t="shared" si="102"/>
        <v>0</v>
      </c>
      <c r="E311" s="11">
        <f t="shared" si="102"/>
        <v>0</v>
      </c>
      <c r="F311" s="11">
        <f t="shared" si="102"/>
        <v>0</v>
      </c>
      <c r="G311" s="11">
        <f t="shared" si="102"/>
        <v>0</v>
      </c>
      <c r="H311" s="11">
        <f t="shared" si="102"/>
        <v>0</v>
      </c>
      <c r="I311" s="11">
        <f t="shared" si="102"/>
        <v>0</v>
      </c>
      <c r="J311" s="11">
        <f t="shared" si="102"/>
        <v>0</v>
      </c>
      <c r="K311" s="11">
        <f t="shared" si="102"/>
        <v>0</v>
      </c>
      <c r="L311" s="11">
        <f t="shared" si="102"/>
        <v>0</v>
      </c>
      <c r="M311" s="11">
        <f t="shared" si="102"/>
        <v>0</v>
      </c>
      <c r="N311" s="11">
        <f t="shared" si="102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103">C313+C314+C315+C316+C317+C318+C319+C320+C321+C322+C323+C324+C325+C326</f>
        <v>0</v>
      </c>
      <c r="D312" s="20">
        <f t="shared" si="103"/>
        <v>0</v>
      </c>
      <c r="E312" s="20">
        <f t="shared" si="103"/>
        <v>0</v>
      </c>
      <c r="F312" s="20">
        <f t="shared" si="103"/>
        <v>0</v>
      </c>
      <c r="G312" s="20">
        <f t="shared" si="103"/>
        <v>0</v>
      </c>
      <c r="H312" s="20">
        <f t="shared" si="103"/>
        <v>0</v>
      </c>
      <c r="I312" s="20">
        <f t="shared" si="103"/>
        <v>0</v>
      </c>
      <c r="J312" s="20">
        <f t="shared" si="103"/>
        <v>0</v>
      </c>
      <c r="K312" s="20">
        <f t="shared" si="103"/>
        <v>0</v>
      </c>
      <c r="L312" s="20">
        <f t="shared" si="103"/>
        <v>0</v>
      </c>
      <c r="M312" s="20">
        <f t="shared" si="103"/>
        <v>0</v>
      </c>
      <c r="N312" s="20">
        <f t="shared" si="103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104">C313+D313</f>
        <v>0</v>
      </c>
      <c r="F313" s="15">
        <f t="shared" ref="F313:F326" si="105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104"/>
        <v>0</v>
      </c>
      <c r="F314" s="15">
        <f t="shared" si="105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104"/>
        <v>0</v>
      </c>
      <c r="F315" s="15">
        <f t="shared" si="105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104"/>
        <v>0</v>
      </c>
      <c r="F316" s="15">
        <f t="shared" si="105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104"/>
        <v>0</v>
      </c>
      <c r="F317" s="15">
        <f t="shared" si="105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104"/>
        <v>0</v>
      </c>
      <c r="F318" s="15">
        <f t="shared" si="105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104"/>
        <v>0</v>
      </c>
      <c r="F319" s="15">
        <f t="shared" si="105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104"/>
        <v>0</v>
      </c>
      <c r="F320" s="15">
        <f t="shared" si="105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104"/>
        <v>0</v>
      </c>
      <c r="F321" s="15">
        <f t="shared" si="105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104"/>
        <v>0</v>
      </c>
      <c r="F322" s="15">
        <f t="shared" si="105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104"/>
        <v>0</v>
      </c>
      <c r="F323" s="15">
        <f t="shared" si="105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104"/>
        <v>0</v>
      </c>
      <c r="F324" s="15">
        <f t="shared" si="105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104"/>
        <v>0</v>
      </c>
      <c r="F325" s="15">
        <f t="shared" si="105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104"/>
        <v>0</v>
      </c>
      <c r="F326" s="15">
        <f t="shared" si="105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106">C328+C329+C330</f>
        <v>0</v>
      </c>
      <c r="D327" s="24">
        <f t="shared" si="106"/>
        <v>0</v>
      </c>
      <c r="E327" s="24">
        <f t="shared" si="106"/>
        <v>0</v>
      </c>
      <c r="F327" s="24">
        <f t="shared" si="106"/>
        <v>0</v>
      </c>
      <c r="G327" s="24">
        <f t="shared" si="106"/>
        <v>0</v>
      </c>
      <c r="H327" s="24">
        <f t="shared" si="106"/>
        <v>0</v>
      </c>
      <c r="I327" s="24">
        <f t="shared" si="106"/>
        <v>0</v>
      </c>
      <c r="J327" s="24">
        <f t="shared" si="106"/>
        <v>0</v>
      </c>
      <c r="K327" s="24">
        <f t="shared" si="106"/>
        <v>0</v>
      </c>
      <c r="L327" s="24">
        <f t="shared" si="106"/>
        <v>0</v>
      </c>
      <c r="M327" s="24">
        <f t="shared" si="106"/>
        <v>0</v>
      </c>
      <c r="N327" s="24">
        <f t="shared" si="106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107">C332+C347</f>
        <v>0</v>
      </c>
      <c r="D331" s="11">
        <f t="shared" si="107"/>
        <v>0</v>
      </c>
      <c r="E331" s="11">
        <f t="shared" si="107"/>
        <v>0</v>
      </c>
      <c r="F331" s="11">
        <f t="shared" si="107"/>
        <v>0</v>
      </c>
      <c r="G331" s="11">
        <f t="shared" si="107"/>
        <v>0</v>
      </c>
      <c r="H331" s="11">
        <f t="shared" si="107"/>
        <v>0</v>
      </c>
      <c r="I331" s="11">
        <f t="shared" si="107"/>
        <v>0</v>
      </c>
      <c r="J331" s="11">
        <f t="shared" si="107"/>
        <v>0</v>
      </c>
      <c r="K331" s="11">
        <f t="shared" si="107"/>
        <v>0</v>
      </c>
      <c r="L331" s="11">
        <f t="shared" si="107"/>
        <v>0</v>
      </c>
      <c r="M331" s="11">
        <f t="shared" si="107"/>
        <v>0</v>
      </c>
      <c r="N331" s="11">
        <f t="shared" si="107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108">C333+C334+C335+C336+C337+C338+C339+C340+C341+C342+C343+C344+C345+C346</f>
        <v>0</v>
      </c>
      <c r="D332" s="20">
        <f t="shared" si="108"/>
        <v>0</v>
      </c>
      <c r="E332" s="20">
        <f t="shared" si="108"/>
        <v>0</v>
      </c>
      <c r="F332" s="20">
        <f t="shared" si="108"/>
        <v>0</v>
      </c>
      <c r="G332" s="20">
        <f t="shared" si="108"/>
        <v>0</v>
      </c>
      <c r="H332" s="20">
        <f t="shared" si="108"/>
        <v>0</v>
      </c>
      <c r="I332" s="20">
        <f t="shared" si="108"/>
        <v>0</v>
      </c>
      <c r="J332" s="20">
        <f t="shared" si="108"/>
        <v>0</v>
      </c>
      <c r="K332" s="20">
        <f t="shared" si="108"/>
        <v>0</v>
      </c>
      <c r="L332" s="20">
        <f t="shared" si="108"/>
        <v>0</v>
      </c>
      <c r="M332" s="20">
        <f t="shared" si="108"/>
        <v>0</v>
      </c>
      <c r="N332" s="20">
        <f t="shared" si="108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109">C333+D333</f>
        <v>0</v>
      </c>
      <c r="F333" s="15">
        <f t="shared" ref="F333:F346" si="110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109"/>
        <v>0</v>
      </c>
      <c r="F334" s="15">
        <f t="shared" si="110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109"/>
        <v>0</v>
      </c>
      <c r="F335" s="15">
        <f t="shared" si="110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109"/>
        <v>0</v>
      </c>
      <c r="F336" s="15">
        <f t="shared" si="110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109"/>
        <v>0</v>
      </c>
      <c r="F337" s="15">
        <f t="shared" si="110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109"/>
        <v>0</v>
      </c>
      <c r="F338" s="15">
        <f t="shared" si="110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109"/>
        <v>0</v>
      </c>
      <c r="F339" s="15">
        <f t="shared" si="110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109"/>
        <v>0</v>
      </c>
      <c r="F340" s="15">
        <f t="shared" si="110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109"/>
        <v>0</v>
      </c>
      <c r="F341" s="15">
        <f t="shared" si="110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109"/>
        <v>0</v>
      </c>
      <c r="F342" s="15">
        <f t="shared" si="110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109"/>
        <v>0</v>
      </c>
      <c r="F343" s="15">
        <f t="shared" si="110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109"/>
        <v>0</v>
      </c>
      <c r="F344" s="15">
        <f t="shared" si="110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109"/>
        <v>0</v>
      </c>
      <c r="F345" s="15">
        <f t="shared" si="110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109"/>
        <v>0</v>
      </c>
      <c r="F346" s="15">
        <f t="shared" si="110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111">C348+C349</f>
        <v>0</v>
      </c>
      <c r="D347" s="20">
        <f t="shared" si="111"/>
        <v>0</v>
      </c>
      <c r="E347" s="20">
        <f t="shared" si="111"/>
        <v>0</v>
      </c>
      <c r="F347" s="20">
        <f t="shared" si="111"/>
        <v>0</v>
      </c>
      <c r="G347" s="20">
        <f t="shared" si="111"/>
        <v>0</v>
      </c>
      <c r="H347" s="20">
        <f t="shared" si="111"/>
        <v>0</v>
      </c>
      <c r="I347" s="20">
        <f t="shared" si="111"/>
        <v>0</v>
      </c>
      <c r="J347" s="20">
        <f t="shared" si="111"/>
        <v>0</v>
      </c>
      <c r="K347" s="20">
        <f t="shared" si="111"/>
        <v>0</v>
      </c>
      <c r="L347" s="20">
        <f t="shared" si="111"/>
        <v>0</v>
      </c>
      <c r="M347" s="20">
        <f t="shared" si="111"/>
        <v>0</v>
      </c>
      <c r="N347" s="20">
        <f t="shared" si="111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12">C351+C353+C355+C357+C361+C363+C367+C371+C375+C379+C383+C387+C391+C395+C399+C403</f>
        <v>0</v>
      </c>
      <c r="D350" s="11">
        <f t="shared" si="112"/>
        <v>0</v>
      </c>
      <c r="E350" s="11">
        <f t="shared" si="112"/>
        <v>0</v>
      </c>
      <c r="F350" s="11">
        <f t="shared" si="112"/>
        <v>0</v>
      </c>
      <c r="G350" s="11">
        <f t="shared" si="112"/>
        <v>0</v>
      </c>
      <c r="H350" s="11">
        <f t="shared" si="112"/>
        <v>0</v>
      </c>
      <c r="I350" s="11">
        <f t="shared" si="112"/>
        <v>0</v>
      </c>
      <c r="J350" s="11">
        <f t="shared" si="112"/>
        <v>0</v>
      </c>
      <c r="K350" s="11">
        <f t="shared" si="112"/>
        <v>0</v>
      </c>
      <c r="L350" s="11">
        <f t="shared" si="112"/>
        <v>0</v>
      </c>
      <c r="M350" s="11">
        <f t="shared" si="112"/>
        <v>0</v>
      </c>
      <c r="N350" s="11">
        <f t="shared" si="112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13">C352</f>
        <v>0</v>
      </c>
      <c r="D351" s="20">
        <f t="shared" si="113"/>
        <v>0</v>
      </c>
      <c r="E351" s="20">
        <f t="shared" si="113"/>
        <v>0</v>
      </c>
      <c r="F351" s="20">
        <f t="shared" si="113"/>
        <v>0</v>
      </c>
      <c r="G351" s="20">
        <f t="shared" si="113"/>
        <v>0</v>
      </c>
      <c r="H351" s="20">
        <f t="shared" si="113"/>
        <v>0</v>
      </c>
      <c r="I351" s="20">
        <f t="shared" si="113"/>
        <v>0</v>
      </c>
      <c r="J351" s="20">
        <f t="shared" si="113"/>
        <v>0</v>
      </c>
      <c r="K351" s="20">
        <f t="shared" si="113"/>
        <v>0</v>
      </c>
      <c r="L351" s="20">
        <f t="shared" si="113"/>
        <v>0</v>
      </c>
      <c r="M351" s="20">
        <f t="shared" si="113"/>
        <v>0</v>
      </c>
      <c r="N351" s="20">
        <f t="shared" si="113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14">C354</f>
        <v>0</v>
      </c>
      <c r="D353" s="20">
        <f t="shared" si="114"/>
        <v>0</v>
      </c>
      <c r="E353" s="20">
        <f t="shared" si="114"/>
        <v>0</v>
      </c>
      <c r="F353" s="20">
        <f t="shared" si="114"/>
        <v>0</v>
      </c>
      <c r="G353" s="20">
        <f t="shared" si="114"/>
        <v>0</v>
      </c>
      <c r="H353" s="20">
        <f t="shared" si="114"/>
        <v>0</v>
      </c>
      <c r="I353" s="20">
        <f t="shared" si="114"/>
        <v>0</v>
      </c>
      <c r="J353" s="20">
        <f t="shared" si="114"/>
        <v>0</v>
      </c>
      <c r="K353" s="20">
        <f t="shared" si="114"/>
        <v>0</v>
      </c>
      <c r="L353" s="20">
        <f t="shared" si="114"/>
        <v>0</v>
      </c>
      <c r="M353" s="20">
        <f t="shared" si="114"/>
        <v>0</v>
      </c>
      <c r="N353" s="20">
        <f t="shared" si="114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15">C356</f>
        <v>0</v>
      </c>
      <c r="D355" s="20">
        <f t="shared" si="115"/>
        <v>0</v>
      </c>
      <c r="E355" s="20">
        <f t="shared" si="115"/>
        <v>0</v>
      </c>
      <c r="F355" s="20">
        <f t="shared" si="115"/>
        <v>0</v>
      </c>
      <c r="G355" s="20">
        <f t="shared" si="115"/>
        <v>0</v>
      </c>
      <c r="H355" s="20">
        <f t="shared" si="115"/>
        <v>0</v>
      </c>
      <c r="I355" s="20">
        <f t="shared" si="115"/>
        <v>0</v>
      </c>
      <c r="J355" s="20">
        <f t="shared" si="115"/>
        <v>0</v>
      </c>
      <c r="K355" s="20">
        <f t="shared" si="115"/>
        <v>0</v>
      </c>
      <c r="L355" s="20">
        <f t="shared" si="115"/>
        <v>0</v>
      </c>
      <c r="M355" s="20">
        <f t="shared" si="115"/>
        <v>0</v>
      </c>
      <c r="N355" s="20">
        <f t="shared" si="115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16">C358+C359+C360</f>
        <v>0</v>
      </c>
      <c r="D357" s="20">
        <f t="shared" si="116"/>
        <v>0</v>
      </c>
      <c r="E357" s="20">
        <f t="shared" si="116"/>
        <v>0</v>
      </c>
      <c r="F357" s="20">
        <f t="shared" si="116"/>
        <v>0</v>
      </c>
      <c r="G357" s="20">
        <f t="shared" si="116"/>
        <v>0</v>
      </c>
      <c r="H357" s="20">
        <f t="shared" si="116"/>
        <v>0</v>
      </c>
      <c r="I357" s="20">
        <f t="shared" si="116"/>
        <v>0</v>
      </c>
      <c r="J357" s="20">
        <f t="shared" si="116"/>
        <v>0</v>
      </c>
      <c r="K357" s="20">
        <f t="shared" si="116"/>
        <v>0</v>
      </c>
      <c r="L357" s="20">
        <f t="shared" si="116"/>
        <v>0</v>
      </c>
      <c r="M357" s="20">
        <f t="shared" si="116"/>
        <v>0</v>
      </c>
      <c r="N357" s="20">
        <f t="shared" si="116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17">C362</f>
        <v>0</v>
      </c>
      <c r="D361" s="20">
        <f t="shared" si="117"/>
        <v>0</v>
      </c>
      <c r="E361" s="20">
        <f t="shared" si="117"/>
        <v>0</v>
      </c>
      <c r="F361" s="20">
        <f t="shared" si="117"/>
        <v>0</v>
      </c>
      <c r="G361" s="20">
        <f t="shared" si="117"/>
        <v>0</v>
      </c>
      <c r="H361" s="20">
        <f t="shared" si="117"/>
        <v>0</v>
      </c>
      <c r="I361" s="20">
        <f t="shared" si="117"/>
        <v>0</v>
      </c>
      <c r="J361" s="20">
        <f t="shared" si="117"/>
        <v>0</v>
      </c>
      <c r="K361" s="20">
        <f t="shared" si="117"/>
        <v>0</v>
      </c>
      <c r="L361" s="20">
        <f t="shared" si="117"/>
        <v>0</v>
      </c>
      <c r="M361" s="20">
        <f t="shared" si="117"/>
        <v>0</v>
      </c>
      <c r="N361" s="20">
        <f t="shared" si="117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18">C364+C365+C366</f>
        <v>0</v>
      </c>
      <c r="D363" s="20">
        <f t="shared" si="118"/>
        <v>0</v>
      </c>
      <c r="E363" s="20">
        <f t="shared" si="118"/>
        <v>0</v>
      </c>
      <c r="F363" s="20">
        <f t="shared" si="118"/>
        <v>0</v>
      </c>
      <c r="G363" s="20">
        <f t="shared" si="118"/>
        <v>0</v>
      </c>
      <c r="H363" s="20">
        <f t="shared" si="118"/>
        <v>0</v>
      </c>
      <c r="I363" s="20">
        <f t="shared" si="118"/>
        <v>0</v>
      </c>
      <c r="J363" s="20">
        <f t="shared" si="118"/>
        <v>0</v>
      </c>
      <c r="K363" s="20">
        <f t="shared" si="118"/>
        <v>0</v>
      </c>
      <c r="L363" s="20">
        <f t="shared" si="118"/>
        <v>0</v>
      </c>
      <c r="M363" s="20">
        <f t="shared" si="118"/>
        <v>0</v>
      </c>
      <c r="N363" s="20">
        <f t="shared" si="118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19">C368+C369+C370</f>
        <v>0</v>
      </c>
      <c r="D367" s="20">
        <f t="shared" si="119"/>
        <v>0</v>
      </c>
      <c r="E367" s="20">
        <f t="shared" si="119"/>
        <v>0</v>
      </c>
      <c r="F367" s="20">
        <f t="shared" si="119"/>
        <v>0</v>
      </c>
      <c r="G367" s="20">
        <f t="shared" si="119"/>
        <v>0</v>
      </c>
      <c r="H367" s="20">
        <f t="shared" si="119"/>
        <v>0</v>
      </c>
      <c r="I367" s="20">
        <f t="shared" si="119"/>
        <v>0</v>
      </c>
      <c r="J367" s="20">
        <f t="shared" si="119"/>
        <v>0</v>
      </c>
      <c r="K367" s="20">
        <f t="shared" si="119"/>
        <v>0</v>
      </c>
      <c r="L367" s="20">
        <f t="shared" si="119"/>
        <v>0</v>
      </c>
      <c r="M367" s="20">
        <f t="shared" si="119"/>
        <v>0</v>
      </c>
      <c r="N367" s="20">
        <f t="shared" si="119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20">C372+C373+C374</f>
        <v>0</v>
      </c>
      <c r="D371" s="20">
        <f t="shared" si="120"/>
        <v>0</v>
      </c>
      <c r="E371" s="20">
        <f t="shared" si="120"/>
        <v>0</v>
      </c>
      <c r="F371" s="20">
        <f t="shared" si="120"/>
        <v>0</v>
      </c>
      <c r="G371" s="20">
        <f t="shared" si="120"/>
        <v>0</v>
      </c>
      <c r="H371" s="20">
        <f t="shared" si="120"/>
        <v>0</v>
      </c>
      <c r="I371" s="20">
        <f t="shared" si="120"/>
        <v>0</v>
      </c>
      <c r="J371" s="20">
        <f t="shared" si="120"/>
        <v>0</v>
      </c>
      <c r="K371" s="20">
        <f t="shared" si="120"/>
        <v>0</v>
      </c>
      <c r="L371" s="20">
        <f t="shared" si="120"/>
        <v>0</v>
      </c>
      <c r="M371" s="20">
        <f t="shared" si="120"/>
        <v>0</v>
      </c>
      <c r="N371" s="20">
        <f t="shared" si="120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21">C376+C377+C378</f>
        <v>0</v>
      </c>
      <c r="D375" s="20">
        <f t="shared" si="121"/>
        <v>0</v>
      </c>
      <c r="E375" s="20">
        <f t="shared" si="121"/>
        <v>0</v>
      </c>
      <c r="F375" s="20">
        <f t="shared" si="121"/>
        <v>0</v>
      </c>
      <c r="G375" s="20">
        <f t="shared" si="121"/>
        <v>0</v>
      </c>
      <c r="H375" s="20">
        <f t="shared" si="121"/>
        <v>0</v>
      </c>
      <c r="I375" s="20">
        <f t="shared" si="121"/>
        <v>0</v>
      </c>
      <c r="J375" s="20">
        <f t="shared" si="121"/>
        <v>0</v>
      </c>
      <c r="K375" s="20">
        <f t="shared" si="121"/>
        <v>0</v>
      </c>
      <c r="L375" s="20">
        <f t="shared" si="121"/>
        <v>0</v>
      </c>
      <c r="M375" s="20">
        <f t="shared" si="121"/>
        <v>0</v>
      </c>
      <c r="N375" s="20">
        <f t="shared" si="121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22">C380+C381+C382</f>
        <v>0</v>
      </c>
      <c r="D379" s="20">
        <f t="shared" si="122"/>
        <v>0</v>
      </c>
      <c r="E379" s="20">
        <f t="shared" si="122"/>
        <v>0</v>
      </c>
      <c r="F379" s="20">
        <f t="shared" si="122"/>
        <v>0</v>
      </c>
      <c r="G379" s="20">
        <f t="shared" si="122"/>
        <v>0</v>
      </c>
      <c r="H379" s="20">
        <f t="shared" si="122"/>
        <v>0</v>
      </c>
      <c r="I379" s="20">
        <f t="shared" si="122"/>
        <v>0</v>
      </c>
      <c r="J379" s="20">
        <f t="shared" si="122"/>
        <v>0</v>
      </c>
      <c r="K379" s="20">
        <f t="shared" si="122"/>
        <v>0</v>
      </c>
      <c r="L379" s="20">
        <f t="shared" si="122"/>
        <v>0</v>
      </c>
      <c r="M379" s="20">
        <f t="shared" si="122"/>
        <v>0</v>
      </c>
      <c r="N379" s="20">
        <f t="shared" si="122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23">C384+C385+C386</f>
        <v>0</v>
      </c>
      <c r="D383" s="20">
        <f t="shared" si="123"/>
        <v>0</v>
      </c>
      <c r="E383" s="20">
        <f t="shared" si="123"/>
        <v>0</v>
      </c>
      <c r="F383" s="20">
        <f t="shared" si="123"/>
        <v>0</v>
      </c>
      <c r="G383" s="20">
        <f t="shared" si="123"/>
        <v>0</v>
      </c>
      <c r="H383" s="20">
        <f t="shared" si="123"/>
        <v>0</v>
      </c>
      <c r="I383" s="20">
        <f t="shared" si="123"/>
        <v>0</v>
      </c>
      <c r="J383" s="20">
        <f t="shared" si="123"/>
        <v>0</v>
      </c>
      <c r="K383" s="20">
        <f t="shared" si="123"/>
        <v>0</v>
      </c>
      <c r="L383" s="20">
        <f t="shared" si="123"/>
        <v>0</v>
      </c>
      <c r="M383" s="20">
        <f t="shared" si="123"/>
        <v>0</v>
      </c>
      <c r="N383" s="20">
        <f t="shared" si="123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24">C388+C389+C390</f>
        <v>0</v>
      </c>
      <c r="D387" s="20">
        <f t="shared" si="124"/>
        <v>0</v>
      </c>
      <c r="E387" s="20">
        <f t="shared" si="124"/>
        <v>0</v>
      </c>
      <c r="F387" s="20">
        <f t="shared" si="124"/>
        <v>0</v>
      </c>
      <c r="G387" s="20">
        <f t="shared" si="124"/>
        <v>0</v>
      </c>
      <c r="H387" s="20">
        <f t="shared" si="124"/>
        <v>0</v>
      </c>
      <c r="I387" s="20">
        <f t="shared" si="124"/>
        <v>0</v>
      </c>
      <c r="J387" s="20">
        <f t="shared" si="124"/>
        <v>0</v>
      </c>
      <c r="K387" s="20">
        <f t="shared" si="124"/>
        <v>0</v>
      </c>
      <c r="L387" s="20">
        <f t="shared" si="124"/>
        <v>0</v>
      </c>
      <c r="M387" s="20">
        <f t="shared" si="124"/>
        <v>0</v>
      </c>
      <c r="N387" s="20">
        <f t="shared" si="124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25">C392+C393+C394</f>
        <v>0</v>
      </c>
      <c r="D391" s="20">
        <f t="shared" si="125"/>
        <v>0</v>
      </c>
      <c r="E391" s="20">
        <f t="shared" si="125"/>
        <v>0</v>
      </c>
      <c r="F391" s="20">
        <f t="shared" si="125"/>
        <v>0</v>
      </c>
      <c r="G391" s="20">
        <f t="shared" si="125"/>
        <v>0</v>
      </c>
      <c r="H391" s="20">
        <f t="shared" si="125"/>
        <v>0</v>
      </c>
      <c r="I391" s="20">
        <f t="shared" si="125"/>
        <v>0</v>
      </c>
      <c r="J391" s="20">
        <f t="shared" si="125"/>
        <v>0</v>
      </c>
      <c r="K391" s="20">
        <f t="shared" si="125"/>
        <v>0</v>
      </c>
      <c r="L391" s="20">
        <f t="shared" si="125"/>
        <v>0</v>
      </c>
      <c r="M391" s="20">
        <f t="shared" si="125"/>
        <v>0</v>
      </c>
      <c r="N391" s="20">
        <f t="shared" si="125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26">C396+C397+C398</f>
        <v>0</v>
      </c>
      <c r="D395" s="20">
        <f t="shared" si="126"/>
        <v>0</v>
      </c>
      <c r="E395" s="20">
        <f t="shared" si="126"/>
        <v>0</v>
      </c>
      <c r="F395" s="20">
        <f t="shared" si="126"/>
        <v>0</v>
      </c>
      <c r="G395" s="20">
        <f t="shared" si="126"/>
        <v>0</v>
      </c>
      <c r="H395" s="20">
        <f t="shared" si="126"/>
        <v>0</v>
      </c>
      <c r="I395" s="20">
        <f t="shared" si="126"/>
        <v>0</v>
      </c>
      <c r="J395" s="20">
        <f t="shared" si="126"/>
        <v>0</v>
      </c>
      <c r="K395" s="20">
        <f t="shared" si="126"/>
        <v>0</v>
      </c>
      <c r="L395" s="20">
        <f t="shared" si="126"/>
        <v>0</v>
      </c>
      <c r="M395" s="20">
        <f t="shared" si="126"/>
        <v>0</v>
      </c>
      <c r="N395" s="20">
        <f t="shared" si="126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27">C400+C401+C402</f>
        <v>0</v>
      </c>
      <c r="D399" s="20">
        <f t="shared" si="127"/>
        <v>0</v>
      </c>
      <c r="E399" s="20">
        <f t="shared" si="127"/>
        <v>0</v>
      </c>
      <c r="F399" s="20">
        <f t="shared" si="127"/>
        <v>0</v>
      </c>
      <c r="G399" s="20">
        <f t="shared" si="127"/>
        <v>0</v>
      </c>
      <c r="H399" s="20">
        <f t="shared" si="127"/>
        <v>0</v>
      </c>
      <c r="I399" s="20">
        <f t="shared" si="127"/>
        <v>0</v>
      </c>
      <c r="J399" s="20">
        <f t="shared" si="127"/>
        <v>0</v>
      </c>
      <c r="K399" s="20">
        <f t="shared" si="127"/>
        <v>0</v>
      </c>
      <c r="L399" s="20">
        <f t="shared" si="127"/>
        <v>0</v>
      </c>
      <c r="M399" s="20">
        <f t="shared" si="127"/>
        <v>0</v>
      </c>
      <c r="N399" s="20">
        <f t="shared" si="127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28">C404</f>
        <v>0</v>
      </c>
      <c r="D403" s="20">
        <f t="shared" si="128"/>
        <v>0</v>
      </c>
      <c r="E403" s="20">
        <f t="shared" si="128"/>
        <v>0</v>
      </c>
      <c r="F403" s="20">
        <f t="shared" si="128"/>
        <v>0</v>
      </c>
      <c r="G403" s="20">
        <f t="shared" si="128"/>
        <v>0</v>
      </c>
      <c r="H403" s="20">
        <f t="shared" si="128"/>
        <v>0</v>
      </c>
      <c r="I403" s="20">
        <f t="shared" si="128"/>
        <v>0</v>
      </c>
      <c r="J403" s="20">
        <f t="shared" si="128"/>
        <v>0</v>
      </c>
      <c r="K403" s="20">
        <f t="shared" si="128"/>
        <v>0</v>
      </c>
      <c r="L403" s="20">
        <f t="shared" si="128"/>
        <v>0</v>
      </c>
      <c r="M403" s="20">
        <f t="shared" si="128"/>
        <v>0</v>
      </c>
      <c r="N403" s="20">
        <f t="shared" si="128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29">C406</f>
        <v>0</v>
      </c>
      <c r="D405" s="25">
        <f t="shared" si="129"/>
        <v>0</v>
      </c>
      <c r="E405" s="25">
        <f t="shared" si="129"/>
        <v>0</v>
      </c>
      <c r="F405" s="25">
        <f t="shared" si="129"/>
        <v>0</v>
      </c>
      <c r="G405" s="25">
        <f t="shared" si="129"/>
        <v>0</v>
      </c>
      <c r="H405" s="25">
        <f t="shared" si="129"/>
        <v>0</v>
      </c>
      <c r="I405" s="25">
        <f t="shared" si="129"/>
        <v>0</v>
      </c>
      <c r="J405" s="25">
        <f t="shared" si="129"/>
        <v>0</v>
      </c>
      <c r="K405" s="25">
        <f t="shared" si="129"/>
        <v>0</v>
      </c>
      <c r="L405" s="25">
        <f t="shared" si="129"/>
        <v>0</v>
      </c>
      <c r="M405" s="25">
        <f t="shared" si="129"/>
        <v>0</v>
      </c>
      <c r="N405" s="25">
        <f t="shared" si="129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30">C407+C408+C409+C410+C411</f>
        <v>0</v>
      </c>
      <c r="D406" s="20">
        <f t="shared" si="130"/>
        <v>0</v>
      </c>
      <c r="E406" s="20">
        <f t="shared" si="130"/>
        <v>0</v>
      </c>
      <c r="F406" s="20">
        <f t="shared" si="130"/>
        <v>0</v>
      </c>
      <c r="G406" s="20">
        <f t="shared" si="130"/>
        <v>0</v>
      </c>
      <c r="H406" s="20">
        <f t="shared" si="130"/>
        <v>0</v>
      </c>
      <c r="I406" s="20">
        <f t="shared" si="130"/>
        <v>0</v>
      </c>
      <c r="J406" s="20">
        <f t="shared" si="130"/>
        <v>0</v>
      </c>
      <c r="K406" s="20">
        <f t="shared" si="130"/>
        <v>0</v>
      </c>
      <c r="L406" s="20">
        <f t="shared" si="130"/>
        <v>0</v>
      </c>
      <c r="M406" s="20">
        <f t="shared" si="130"/>
        <v>0</v>
      </c>
      <c r="N406" s="20">
        <f t="shared" si="130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31">C413+C417+C421+C425+C429+C433+C437+C441+C445+C449</f>
        <v>0</v>
      </c>
      <c r="D412" s="11">
        <f t="shared" si="131"/>
        <v>0</v>
      </c>
      <c r="E412" s="11">
        <f t="shared" si="131"/>
        <v>0</v>
      </c>
      <c r="F412" s="11">
        <f t="shared" si="131"/>
        <v>0</v>
      </c>
      <c r="G412" s="11">
        <f t="shared" si="131"/>
        <v>0</v>
      </c>
      <c r="H412" s="11">
        <f t="shared" si="131"/>
        <v>0</v>
      </c>
      <c r="I412" s="11">
        <f t="shared" si="131"/>
        <v>0</v>
      </c>
      <c r="J412" s="11">
        <f t="shared" si="131"/>
        <v>0</v>
      </c>
      <c r="K412" s="11">
        <f t="shared" si="131"/>
        <v>0</v>
      </c>
      <c r="L412" s="11">
        <f t="shared" si="131"/>
        <v>0</v>
      </c>
      <c r="M412" s="11">
        <f t="shared" si="131"/>
        <v>0</v>
      </c>
      <c r="N412" s="11">
        <f t="shared" si="131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32">C414+C415+C416</f>
        <v>0</v>
      </c>
      <c r="D413" s="20">
        <f t="shared" si="132"/>
        <v>0</v>
      </c>
      <c r="E413" s="20">
        <f t="shared" si="132"/>
        <v>0</v>
      </c>
      <c r="F413" s="20">
        <f t="shared" si="132"/>
        <v>0</v>
      </c>
      <c r="G413" s="20">
        <f t="shared" si="132"/>
        <v>0</v>
      </c>
      <c r="H413" s="20">
        <f t="shared" si="132"/>
        <v>0</v>
      </c>
      <c r="I413" s="20">
        <f t="shared" si="132"/>
        <v>0</v>
      </c>
      <c r="J413" s="20">
        <f t="shared" si="132"/>
        <v>0</v>
      </c>
      <c r="K413" s="20">
        <f t="shared" si="132"/>
        <v>0</v>
      </c>
      <c r="L413" s="20">
        <f t="shared" si="132"/>
        <v>0</v>
      </c>
      <c r="M413" s="20">
        <f t="shared" si="132"/>
        <v>0</v>
      </c>
      <c r="N413" s="20">
        <f t="shared" si="132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33">C418+C419+C420</f>
        <v>0</v>
      </c>
      <c r="D417" s="20">
        <f t="shared" si="133"/>
        <v>0</v>
      </c>
      <c r="E417" s="20">
        <f t="shared" si="133"/>
        <v>0</v>
      </c>
      <c r="F417" s="20">
        <f t="shared" si="133"/>
        <v>0</v>
      </c>
      <c r="G417" s="20">
        <f t="shared" si="133"/>
        <v>0</v>
      </c>
      <c r="H417" s="20">
        <f t="shared" si="133"/>
        <v>0</v>
      </c>
      <c r="I417" s="20">
        <f t="shared" si="133"/>
        <v>0</v>
      </c>
      <c r="J417" s="20">
        <f t="shared" si="133"/>
        <v>0</v>
      </c>
      <c r="K417" s="20">
        <f t="shared" si="133"/>
        <v>0</v>
      </c>
      <c r="L417" s="20">
        <f t="shared" si="133"/>
        <v>0</v>
      </c>
      <c r="M417" s="20">
        <f t="shared" si="133"/>
        <v>0</v>
      </c>
      <c r="N417" s="20">
        <f t="shared" si="133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34">C422+C423+C424</f>
        <v>0</v>
      </c>
      <c r="D421" s="20">
        <f t="shared" si="134"/>
        <v>0</v>
      </c>
      <c r="E421" s="20">
        <f t="shared" si="134"/>
        <v>0</v>
      </c>
      <c r="F421" s="20">
        <f t="shared" si="134"/>
        <v>0</v>
      </c>
      <c r="G421" s="20">
        <f t="shared" si="134"/>
        <v>0</v>
      </c>
      <c r="H421" s="20">
        <f t="shared" si="134"/>
        <v>0</v>
      </c>
      <c r="I421" s="20">
        <f t="shared" si="134"/>
        <v>0</v>
      </c>
      <c r="J421" s="20">
        <f t="shared" si="134"/>
        <v>0</v>
      </c>
      <c r="K421" s="20">
        <f t="shared" si="134"/>
        <v>0</v>
      </c>
      <c r="L421" s="20">
        <f t="shared" si="134"/>
        <v>0</v>
      </c>
      <c r="M421" s="20">
        <f t="shared" si="134"/>
        <v>0</v>
      </c>
      <c r="N421" s="20">
        <f t="shared" si="134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35">C426+C427+C428</f>
        <v>0</v>
      </c>
      <c r="D425" s="20">
        <f t="shared" si="135"/>
        <v>0</v>
      </c>
      <c r="E425" s="20">
        <f t="shared" si="135"/>
        <v>0</v>
      </c>
      <c r="F425" s="20">
        <f t="shared" si="135"/>
        <v>0</v>
      </c>
      <c r="G425" s="20">
        <f t="shared" si="135"/>
        <v>0</v>
      </c>
      <c r="H425" s="20">
        <f t="shared" si="135"/>
        <v>0</v>
      </c>
      <c r="I425" s="20">
        <f t="shared" si="135"/>
        <v>0</v>
      </c>
      <c r="J425" s="20">
        <f t="shared" si="135"/>
        <v>0</v>
      </c>
      <c r="K425" s="20">
        <f t="shared" si="135"/>
        <v>0</v>
      </c>
      <c r="L425" s="20">
        <f t="shared" si="135"/>
        <v>0</v>
      </c>
      <c r="M425" s="20">
        <f t="shared" si="135"/>
        <v>0</v>
      </c>
      <c r="N425" s="20">
        <f t="shared" si="135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36">C430+C431+C432</f>
        <v>0</v>
      </c>
      <c r="D429" s="20">
        <f t="shared" si="136"/>
        <v>0</v>
      </c>
      <c r="E429" s="20">
        <f t="shared" si="136"/>
        <v>0</v>
      </c>
      <c r="F429" s="20">
        <f t="shared" si="136"/>
        <v>0</v>
      </c>
      <c r="G429" s="20">
        <f t="shared" si="136"/>
        <v>0</v>
      </c>
      <c r="H429" s="20">
        <f t="shared" si="136"/>
        <v>0</v>
      </c>
      <c r="I429" s="20">
        <f t="shared" si="136"/>
        <v>0</v>
      </c>
      <c r="J429" s="20">
        <f t="shared" si="136"/>
        <v>0</v>
      </c>
      <c r="K429" s="20">
        <f t="shared" si="136"/>
        <v>0</v>
      </c>
      <c r="L429" s="20">
        <f t="shared" si="136"/>
        <v>0</v>
      </c>
      <c r="M429" s="20">
        <f t="shared" si="136"/>
        <v>0</v>
      </c>
      <c r="N429" s="20">
        <f t="shared" si="136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37">C434+C435+C436</f>
        <v>0</v>
      </c>
      <c r="D433" s="24">
        <f t="shared" si="137"/>
        <v>0</v>
      </c>
      <c r="E433" s="24">
        <f t="shared" si="137"/>
        <v>0</v>
      </c>
      <c r="F433" s="24">
        <f t="shared" si="137"/>
        <v>0</v>
      </c>
      <c r="G433" s="24">
        <f t="shared" si="137"/>
        <v>0</v>
      </c>
      <c r="H433" s="24">
        <f t="shared" si="137"/>
        <v>0</v>
      </c>
      <c r="I433" s="24">
        <f t="shared" si="137"/>
        <v>0</v>
      </c>
      <c r="J433" s="24">
        <f t="shared" si="137"/>
        <v>0</v>
      </c>
      <c r="K433" s="24">
        <f t="shared" si="137"/>
        <v>0</v>
      </c>
      <c r="L433" s="24">
        <f t="shared" si="137"/>
        <v>0</v>
      </c>
      <c r="M433" s="24">
        <f t="shared" si="137"/>
        <v>0</v>
      </c>
      <c r="N433" s="24">
        <f t="shared" si="137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38">C438+C439+C440</f>
        <v>0</v>
      </c>
      <c r="D437" s="20">
        <f t="shared" si="138"/>
        <v>0</v>
      </c>
      <c r="E437" s="20">
        <f t="shared" si="138"/>
        <v>0</v>
      </c>
      <c r="F437" s="20">
        <f t="shared" si="138"/>
        <v>0</v>
      </c>
      <c r="G437" s="20">
        <f t="shared" si="138"/>
        <v>0</v>
      </c>
      <c r="H437" s="20">
        <f t="shared" si="138"/>
        <v>0</v>
      </c>
      <c r="I437" s="20">
        <f t="shared" si="138"/>
        <v>0</v>
      </c>
      <c r="J437" s="20">
        <f t="shared" si="138"/>
        <v>0</v>
      </c>
      <c r="K437" s="20">
        <f t="shared" si="138"/>
        <v>0</v>
      </c>
      <c r="L437" s="20">
        <f t="shared" si="138"/>
        <v>0</v>
      </c>
      <c r="M437" s="20">
        <f t="shared" si="138"/>
        <v>0</v>
      </c>
      <c r="N437" s="20">
        <f t="shared" si="138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39">C442+C443+C444</f>
        <v>0</v>
      </c>
      <c r="D441" s="20">
        <f t="shared" si="139"/>
        <v>0</v>
      </c>
      <c r="E441" s="20">
        <f t="shared" si="139"/>
        <v>0</v>
      </c>
      <c r="F441" s="20">
        <f t="shared" si="139"/>
        <v>0</v>
      </c>
      <c r="G441" s="20">
        <f t="shared" si="139"/>
        <v>0</v>
      </c>
      <c r="H441" s="20">
        <f t="shared" si="139"/>
        <v>0</v>
      </c>
      <c r="I441" s="20">
        <f t="shared" si="139"/>
        <v>0</v>
      </c>
      <c r="J441" s="20">
        <f t="shared" si="139"/>
        <v>0</v>
      </c>
      <c r="K441" s="20">
        <f t="shared" si="139"/>
        <v>0</v>
      </c>
      <c r="L441" s="20">
        <f t="shared" si="139"/>
        <v>0</v>
      </c>
      <c r="M441" s="20">
        <f t="shared" si="139"/>
        <v>0</v>
      </c>
      <c r="N441" s="20">
        <f t="shared" si="139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40">C446+C447+C448</f>
        <v>0</v>
      </c>
      <c r="D445" s="20">
        <f t="shared" si="140"/>
        <v>0</v>
      </c>
      <c r="E445" s="20">
        <f t="shared" si="140"/>
        <v>0</v>
      </c>
      <c r="F445" s="20">
        <f t="shared" si="140"/>
        <v>0</v>
      </c>
      <c r="G445" s="20">
        <f t="shared" si="140"/>
        <v>0</v>
      </c>
      <c r="H445" s="20">
        <f t="shared" si="140"/>
        <v>0</v>
      </c>
      <c r="I445" s="20">
        <f t="shared" si="140"/>
        <v>0</v>
      </c>
      <c r="J445" s="20">
        <f t="shared" si="140"/>
        <v>0</v>
      </c>
      <c r="K445" s="20">
        <f t="shared" si="140"/>
        <v>0</v>
      </c>
      <c r="L445" s="20">
        <f t="shared" si="140"/>
        <v>0</v>
      </c>
      <c r="M445" s="20">
        <f t="shared" si="140"/>
        <v>0</v>
      </c>
      <c r="N445" s="20">
        <f t="shared" si="140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20" s="18" customFormat="1" hidden="1" x14ac:dyDescent="0.2">
      <c r="A449" s="22" t="s">
        <v>106</v>
      </c>
      <c r="B449" s="21" t="s">
        <v>105</v>
      </c>
      <c r="C449" s="20">
        <f t="shared" ref="C449:N449" si="141">C450+C451+C452</f>
        <v>0</v>
      </c>
      <c r="D449" s="20">
        <f t="shared" si="141"/>
        <v>0</v>
      </c>
      <c r="E449" s="20">
        <f t="shared" si="141"/>
        <v>0</v>
      </c>
      <c r="F449" s="20">
        <f t="shared" si="141"/>
        <v>0</v>
      </c>
      <c r="G449" s="20">
        <f t="shared" si="141"/>
        <v>0</v>
      </c>
      <c r="H449" s="20">
        <f t="shared" si="141"/>
        <v>0</v>
      </c>
      <c r="I449" s="20">
        <f t="shared" si="141"/>
        <v>0</v>
      </c>
      <c r="J449" s="20">
        <f t="shared" si="141"/>
        <v>0</v>
      </c>
      <c r="K449" s="20">
        <f t="shared" si="141"/>
        <v>0</v>
      </c>
      <c r="L449" s="20">
        <f t="shared" si="141"/>
        <v>0</v>
      </c>
      <c r="M449" s="20">
        <f t="shared" si="141"/>
        <v>0</v>
      </c>
      <c r="N449" s="20">
        <f t="shared" si="141"/>
        <v>0</v>
      </c>
      <c r="O449" s="19"/>
    </row>
    <row r="450" spans="1:20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20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20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20" s="39" customFormat="1" ht="13.5" customHeight="1" x14ac:dyDescent="0.2">
      <c r="A453" s="254" t="s">
        <v>98</v>
      </c>
      <c r="B453" s="255" t="s">
        <v>97</v>
      </c>
      <c r="C453" s="256">
        <f t="shared" ref="C453:N453" si="142">C454+C455+C456+C457+C458+C459+C460+C461+C462+C463+C464+C465+C466+C467</f>
        <v>128</v>
      </c>
      <c r="D453" s="256">
        <f t="shared" si="142"/>
        <v>0</v>
      </c>
      <c r="E453" s="256">
        <f t="shared" si="142"/>
        <v>128</v>
      </c>
      <c r="F453" s="256">
        <f t="shared" si="142"/>
        <v>128</v>
      </c>
      <c r="G453" s="256">
        <f t="shared" si="142"/>
        <v>32</v>
      </c>
      <c r="H453" s="256">
        <f t="shared" si="142"/>
        <v>32</v>
      </c>
      <c r="I453" s="256">
        <f t="shared" si="142"/>
        <v>32</v>
      </c>
      <c r="J453" s="256">
        <f t="shared" si="142"/>
        <v>32</v>
      </c>
      <c r="K453" s="25">
        <f t="shared" si="142"/>
        <v>0</v>
      </c>
      <c r="L453" s="35">
        <f t="shared" si="142"/>
        <v>130</v>
      </c>
      <c r="M453" s="35">
        <f t="shared" si="142"/>
        <v>135</v>
      </c>
      <c r="N453" s="35">
        <f t="shared" si="142"/>
        <v>140</v>
      </c>
      <c r="O453" s="40"/>
      <c r="P453" s="417"/>
      <c r="Q453" s="245"/>
      <c r="R453" s="237"/>
      <c r="S453" s="237"/>
      <c r="T453" s="237"/>
    </row>
    <row r="454" spans="1:20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43">C454+D454</f>
        <v>0</v>
      </c>
      <c r="F454" s="42">
        <f t="shared" ref="F454:F467" si="144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20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43"/>
        <v>0</v>
      </c>
      <c r="F455" s="20">
        <f t="shared" si="144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20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43"/>
        <v>0</v>
      </c>
      <c r="F456" s="20">
        <f t="shared" si="144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20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43"/>
        <v>0</v>
      </c>
      <c r="F457" s="20">
        <f t="shared" si="144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20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43"/>
        <v>0</v>
      </c>
      <c r="F458" s="20">
        <f t="shared" si="144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20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43"/>
        <v>0</v>
      </c>
      <c r="F459" s="20">
        <f t="shared" si="144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20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43"/>
        <v>0</v>
      </c>
      <c r="F460" s="20">
        <f t="shared" si="144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20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43"/>
        <v>0</v>
      </c>
      <c r="F461" s="20">
        <f t="shared" si="144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20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43"/>
        <v>0</v>
      </c>
      <c r="F462" s="20">
        <f t="shared" si="144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20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43"/>
        <v>0</v>
      </c>
      <c r="F463" s="20">
        <f t="shared" si="144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20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43"/>
        <v>0</v>
      </c>
      <c r="F464" s="20">
        <f t="shared" si="144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20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43"/>
        <v>0</v>
      </c>
      <c r="F465" s="20">
        <f t="shared" si="144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20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43"/>
        <v>0</v>
      </c>
      <c r="F466" s="20">
        <f t="shared" si="144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20" s="18" customFormat="1" x14ac:dyDescent="0.2">
      <c r="A467" s="139" t="s">
        <v>70</v>
      </c>
      <c r="B467" s="140" t="s">
        <v>69</v>
      </c>
      <c r="C467" s="141">
        <v>128</v>
      </c>
      <c r="D467" s="141">
        <v>0</v>
      </c>
      <c r="E467" s="141">
        <f t="shared" si="143"/>
        <v>128</v>
      </c>
      <c r="F467" s="141">
        <f t="shared" si="144"/>
        <v>128</v>
      </c>
      <c r="G467" s="141">
        <v>32</v>
      </c>
      <c r="H467" s="141">
        <v>32</v>
      </c>
      <c r="I467" s="141">
        <v>32</v>
      </c>
      <c r="J467" s="141">
        <v>32</v>
      </c>
      <c r="K467" s="20">
        <v>0</v>
      </c>
      <c r="L467" s="42">
        <v>130</v>
      </c>
      <c r="M467" s="42">
        <v>135</v>
      </c>
      <c r="N467" s="42">
        <v>140</v>
      </c>
      <c r="O467" s="19">
        <v>1</v>
      </c>
      <c r="P467" s="417"/>
      <c r="Q467" s="244"/>
      <c r="R467" s="238"/>
      <c r="S467" s="238"/>
      <c r="T467" s="238"/>
    </row>
    <row r="468" spans="1:20" s="39" customFormat="1" x14ac:dyDescent="0.2">
      <c r="A468" s="254" t="s">
        <v>68</v>
      </c>
      <c r="B468" s="255" t="s">
        <v>67</v>
      </c>
      <c r="C468" s="256">
        <f t="shared" ref="C468:N468" si="145">C469+C476+C479</f>
        <v>0</v>
      </c>
      <c r="D468" s="256">
        <f t="shared" si="145"/>
        <v>0</v>
      </c>
      <c r="E468" s="256">
        <f t="shared" si="145"/>
        <v>0</v>
      </c>
      <c r="F468" s="256">
        <f t="shared" si="145"/>
        <v>0</v>
      </c>
      <c r="G468" s="256">
        <f t="shared" si="145"/>
        <v>0</v>
      </c>
      <c r="H468" s="256">
        <f t="shared" si="145"/>
        <v>0</v>
      </c>
      <c r="I468" s="256">
        <f t="shared" si="145"/>
        <v>0</v>
      </c>
      <c r="J468" s="256">
        <f t="shared" si="145"/>
        <v>0</v>
      </c>
      <c r="K468" s="25">
        <f t="shared" si="145"/>
        <v>0</v>
      </c>
      <c r="L468" s="35">
        <f t="shared" si="145"/>
        <v>0</v>
      </c>
      <c r="M468" s="35">
        <f t="shared" si="145"/>
        <v>0</v>
      </c>
      <c r="N468" s="35">
        <f t="shared" si="145"/>
        <v>0</v>
      </c>
      <c r="O468" s="40"/>
      <c r="P468" s="417"/>
      <c r="Q468" s="245"/>
      <c r="R468" s="237"/>
      <c r="S468" s="237"/>
      <c r="T468" s="237"/>
    </row>
    <row r="469" spans="1:20" s="8" customFormat="1" x14ac:dyDescent="0.2">
      <c r="A469" s="254" t="s">
        <v>66</v>
      </c>
      <c r="B469" s="255" t="s">
        <v>65</v>
      </c>
      <c r="C469" s="256">
        <f t="shared" ref="C469:N469" si="146">C470+C475</f>
        <v>0</v>
      </c>
      <c r="D469" s="256">
        <f t="shared" si="146"/>
        <v>0</v>
      </c>
      <c r="E469" s="256">
        <f t="shared" si="146"/>
        <v>0</v>
      </c>
      <c r="F469" s="256">
        <f t="shared" si="146"/>
        <v>0</v>
      </c>
      <c r="G469" s="256">
        <f t="shared" si="146"/>
        <v>0</v>
      </c>
      <c r="H469" s="256">
        <f t="shared" si="146"/>
        <v>0</v>
      </c>
      <c r="I469" s="256">
        <f t="shared" si="146"/>
        <v>0</v>
      </c>
      <c r="J469" s="256">
        <f t="shared" si="146"/>
        <v>0</v>
      </c>
      <c r="K469" s="11">
        <f t="shared" si="146"/>
        <v>0</v>
      </c>
      <c r="L469" s="11">
        <f t="shared" si="146"/>
        <v>0</v>
      </c>
      <c r="M469" s="11">
        <f t="shared" si="146"/>
        <v>0</v>
      </c>
      <c r="N469" s="11">
        <f t="shared" si="146"/>
        <v>0</v>
      </c>
      <c r="O469" s="10"/>
      <c r="P469" s="417"/>
      <c r="Q469" s="244"/>
      <c r="R469" s="237"/>
      <c r="S469" s="237"/>
      <c r="T469" s="237"/>
    </row>
    <row r="470" spans="1:20" s="18" customFormat="1" x14ac:dyDescent="0.2">
      <c r="A470" s="139" t="s">
        <v>64</v>
      </c>
      <c r="B470" s="140" t="s">
        <v>63</v>
      </c>
      <c r="C470" s="141">
        <f t="shared" ref="C470:N470" si="147">C471+C472+C473+C474</f>
        <v>0</v>
      </c>
      <c r="D470" s="141">
        <f t="shared" si="147"/>
        <v>0</v>
      </c>
      <c r="E470" s="141">
        <f t="shared" si="147"/>
        <v>0</v>
      </c>
      <c r="F470" s="141">
        <f t="shared" si="147"/>
        <v>0</v>
      </c>
      <c r="G470" s="141">
        <f t="shared" si="147"/>
        <v>0</v>
      </c>
      <c r="H470" s="141">
        <f t="shared" si="147"/>
        <v>0</v>
      </c>
      <c r="I470" s="141">
        <f t="shared" si="147"/>
        <v>0</v>
      </c>
      <c r="J470" s="141">
        <f t="shared" si="147"/>
        <v>0</v>
      </c>
      <c r="K470" s="20">
        <f t="shared" si="147"/>
        <v>0</v>
      </c>
      <c r="L470" s="20">
        <f t="shared" si="147"/>
        <v>0</v>
      </c>
      <c r="M470" s="20">
        <f t="shared" si="147"/>
        <v>0</v>
      </c>
      <c r="N470" s="20">
        <f t="shared" si="147"/>
        <v>0</v>
      </c>
      <c r="O470" s="19"/>
      <c r="P470" s="417"/>
      <c r="Q470" s="244"/>
      <c r="R470" s="238"/>
      <c r="S470" s="238"/>
      <c r="T470" s="238"/>
    </row>
    <row r="471" spans="1:20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20" s="31" customFormat="1" x14ac:dyDescent="0.2">
      <c r="A472" s="135" t="s">
        <v>60</v>
      </c>
      <c r="B472" s="136" t="s">
        <v>59</v>
      </c>
      <c r="C472" s="137">
        <v>0</v>
      </c>
      <c r="D472" s="231"/>
      <c r="E472" s="137">
        <f>C472+D472</f>
        <v>0</v>
      </c>
      <c r="F472" s="137">
        <f>G472+H472+I472+J472</f>
        <v>0</v>
      </c>
      <c r="G472" s="137">
        <v>0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417"/>
      <c r="Q472" s="239"/>
      <c r="R472" s="240"/>
      <c r="S472" s="239"/>
      <c r="T472" s="239"/>
    </row>
    <row r="473" spans="1:20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20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20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P475" s="417"/>
      <c r="Q475" s="238"/>
      <c r="R475" s="238"/>
      <c r="S475" s="238"/>
      <c r="T475" s="238"/>
    </row>
    <row r="476" spans="1:20" s="8" customFormat="1" ht="2.25" hidden="1" customHeight="1" x14ac:dyDescent="0.2">
      <c r="A476" s="14" t="s">
        <v>52</v>
      </c>
      <c r="B476" s="13" t="s">
        <v>51</v>
      </c>
      <c r="C476" s="11">
        <f t="shared" ref="C476:N477" si="148">C477</f>
        <v>0</v>
      </c>
      <c r="D476" s="11">
        <f t="shared" si="148"/>
        <v>0</v>
      </c>
      <c r="E476" s="11">
        <f t="shared" si="148"/>
        <v>0</v>
      </c>
      <c r="F476" s="11">
        <f t="shared" si="148"/>
        <v>0</v>
      </c>
      <c r="G476" s="11">
        <f t="shared" si="148"/>
        <v>0</v>
      </c>
      <c r="H476" s="11">
        <f t="shared" si="148"/>
        <v>0</v>
      </c>
      <c r="I476" s="11">
        <f t="shared" si="148"/>
        <v>0</v>
      </c>
      <c r="J476" s="11">
        <f t="shared" si="148"/>
        <v>0</v>
      </c>
      <c r="K476" s="11">
        <f t="shared" si="148"/>
        <v>0</v>
      </c>
      <c r="L476" s="11">
        <f t="shared" si="148"/>
        <v>0</v>
      </c>
      <c r="M476" s="11">
        <f t="shared" si="148"/>
        <v>0</v>
      </c>
      <c r="N476" s="11">
        <f t="shared" si="148"/>
        <v>0</v>
      </c>
      <c r="O476" s="10"/>
    </row>
    <row r="477" spans="1:20" s="18" customFormat="1" ht="12.75" hidden="1" customHeight="1" x14ac:dyDescent="0.2">
      <c r="A477" s="22" t="s">
        <v>50</v>
      </c>
      <c r="B477" s="21" t="s">
        <v>49</v>
      </c>
      <c r="C477" s="20">
        <f t="shared" si="148"/>
        <v>0</v>
      </c>
      <c r="D477" s="20">
        <f t="shared" si="148"/>
        <v>0</v>
      </c>
      <c r="E477" s="20">
        <f t="shared" si="148"/>
        <v>0</v>
      </c>
      <c r="F477" s="20">
        <f t="shared" si="148"/>
        <v>0</v>
      </c>
      <c r="G477" s="20">
        <f t="shared" si="148"/>
        <v>0</v>
      </c>
      <c r="H477" s="20">
        <f t="shared" si="148"/>
        <v>0</v>
      </c>
      <c r="I477" s="20">
        <f t="shared" si="148"/>
        <v>0</v>
      </c>
      <c r="J477" s="20">
        <f t="shared" si="148"/>
        <v>0</v>
      </c>
      <c r="K477" s="20">
        <f t="shared" si="148"/>
        <v>0</v>
      </c>
      <c r="L477" s="20">
        <f t="shared" si="148"/>
        <v>0</v>
      </c>
      <c r="M477" s="20">
        <f t="shared" si="148"/>
        <v>0</v>
      </c>
      <c r="N477" s="20">
        <f t="shared" si="148"/>
        <v>0</v>
      </c>
      <c r="O477" s="19"/>
    </row>
    <row r="478" spans="1:20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20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20" s="8" customFormat="1" ht="15" hidden="1" customHeight="1" x14ac:dyDescent="0.2">
      <c r="A480" s="14" t="s">
        <v>44</v>
      </c>
      <c r="B480" s="13" t="s">
        <v>43</v>
      </c>
      <c r="C480" s="11">
        <f t="shared" ref="C480:N480" si="149">C481+C484</f>
        <v>0</v>
      </c>
      <c r="D480" s="11">
        <f t="shared" si="149"/>
        <v>0</v>
      </c>
      <c r="E480" s="11">
        <f t="shared" si="149"/>
        <v>0</v>
      </c>
      <c r="F480" s="11">
        <f t="shared" si="149"/>
        <v>0</v>
      </c>
      <c r="G480" s="11">
        <f t="shared" si="149"/>
        <v>0</v>
      </c>
      <c r="H480" s="11">
        <f t="shared" si="149"/>
        <v>0</v>
      </c>
      <c r="I480" s="11">
        <f t="shared" si="149"/>
        <v>0</v>
      </c>
      <c r="J480" s="11">
        <f t="shared" si="149"/>
        <v>0</v>
      </c>
      <c r="K480" s="11">
        <f t="shared" si="149"/>
        <v>0</v>
      </c>
      <c r="L480" s="11">
        <f t="shared" si="149"/>
        <v>0</v>
      </c>
      <c r="M480" s="11">
        <f t="shared" si="149"/>
        <v>0</v>
      </c>
      <c r="N480" s="11">
        <f t="shared" si="149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50">C482+C483</f>
        <v>0</v>
      </c>
      <c r="D481" s="11">
        <f t="shared" si="150"/>
        <v>0</v>
      </c>
      <c r="E481" s="11">
        <f t="shared" si="150"/>
        <v>0</v>
      </c>
      <c r="F481" s="11">
        <f t="shared" si="150"/>
        <v>0</v>
      </c>
      <c r="G481" s="11">
        <f t="shared" si="150"/>
        <v>0</v>
      </c>
      <c r="H481" s="11">
        <f t="shared" si="150"/>
        <v>0</v>
      </c>
      <c r="I481" s="11">
        <f t="shared" si="150"/>
        <v>0</v>
      </c>
      <c r="J481" s="11">
        <f t="shared" si="150"/>
        <v>0</v>
      </c>
      <c r="K481" s="11">
        <f t="shared" si="150"/>
        <v>0</v>
      </c>
      <c r="L481" s="11">
        <f t="shared" si="150"/>
        <v>0</v>
      </c>
      <c r="M481" s="11">
        <f t="shared" si="150"/>
        <v>0</v>
      </c>
      <c r="N481" s="11">
        <f t="shared" si="150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51">C485+C490+C494</f>
        <v>0</v>
      </c>
      <c r="D484" s="11">
        <f t="shared" si="151"/>
        <v>0</v>
      </c>
      <c r="E484" s="11">
        <f t="shared" si="151"/>
        <v>0</v>
      </c>
      <c r="F484" s="11">
        <f t="shared" si="151"/>
        <v>0</v>
      </c>
      <c r="G484" s="11">
        <f t="shared" si="151"/>
        <v>0</v>
      </c>
      <c r="H484" s="11">
        <f t="shared" si="151"/>
        <v>0</v>
      </c>
      <c r="I484" s="11">
        <f t="shared" si="151"/>
        <v>0</v>
      </c>
      <c r="J484" s="11">
        <f t="shared" si="151"/>
        <v>0</v>
      </c>
      <c r="K484" s="11">
        <f t="shared" si="151"/>
        <v>0</v>
      </c>
      <c r="L484" s="11">
        <f t="shared" si="151"/>
        <v>0</v>
      </c>
      <c r="M484" s="11">
        <f t="shared" si="151"/>
        <v>0</v>
      </c>
      <c r="N484" s="11">
        <f t="shared" si="151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52">C486+C487+C488+C489</f>
        <v>0</v>
      </c>
      <c r="D485" s="20">
        <f t="shared" si="152"/>
        <v>0</v>
      </c>
      <c r="E485" s="20">
        <f t="shared" si="152"/>
        <v>0</v>
      </c>
      <c r="F485" s="20">
        <f t="shared" si="152"/>
        <v>0</v>
      </c>
      <c r="G485" s="20">
        <f t="shared" si="152"/>
        <v>0</v>
      </c>
      <c r="H485" s="20">
        <f t="shared" si="152"/>
        <v>0</v>
      </c>
      <c r="I485" s="20">
        <f t="shared" si="152"/>
        <v>0</v>
      </c>
      <c r="J485" s="20">
        <f t="shared" si="152"/>
        <v>0</v>
      </c>
      <c r="K485" s="20">
        <f t="shared" si="152"/>
        <v>0</v>
      </c>
      <c r="L485" s="20">
        <f t="shared" si="152"/>
        <v>0</v>
      </c>
      <c r="M485" s="20">
        <f t="shared" si="152"/>
        <v>0</v>
      </c>
      <c r="N485" s="20">
        <f t="shared" si="152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53">C491+C492+C493</f>
        <v>0</v>
      </c>
      <c r="D490" s="20">
        <f t="shared" si="153"/>
        <v>0</v>
      </c>
      <c r="E490" s="20">
        <f t="shared" si="153"/>
        <v>0</v>
      </c>
      <c r="F490" s="20">
        <f t="shared" si="153"/>
        <v>0</v>
      </c>
      <c r="G490" s="20">
        <f t="shared" si="153"/>
        <v>0</v>
      </c>
      <c r="H490" s="20">
        <f t="shared" si="153"/>
        <v>0</v>
      </c>
      <c r="I490" s="20">
        <f t="shared" si="153"/>
        <v>0</v>
      </c>
      <c r="J490" s="20">
        <f t="shared" si="153"/>
        <v>0</v>
      </c>
      <c r="K490" s="20">
        <f t="shared" si="153"/>
        <v>0</v>
      </c>
      <c r="L490" s="20">
        <f t="shared" si="153"/>
        <v>0</v>
      </c>
      <c r="M490" s="20">
        <f t="shared" si="153"/>
        <v>0</v>
      </c>
      <c r="N490" s="20">
        <f t="shared" si="153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54">C496</f>
        <v>0</v>
      </c>
      <c r="D495" s="11">
        <f t="shared" si="154"/>
        <v>0</v>
      </c>
      <c r="E495" s="11">
        <f t="shared" si="154"/>
        <v>0</v>
      </c>
      <c r="F495" s="11">
        <f t="shared" si="154"/>
        <v>0</v>
      </c>
      <c r="G495" s="11">
        <f t="shared" si="154"/>
        <v>0</v>
      </c>
      <c r="H495" s="11">
        <f t="shared" si="154"/>
        <v>0</v>
      </c>
      <c r="I495" s="11">
        <f t="shared" si="154"/>
        <v>0</v>
      </c>
      <c r="J495" s="11">
        <f t="shared" si="154"/>
        <v>0</v>
      </c>
      <c r="K495" s="11">
        <f t="shared" si="154"/>
        <v>0</v>
      </c>
      <c r="L495" s="11">
        <f t="shared" si="154"/>
        <v>0</v>
      </c>
      <c r="M495" s="11">
        <f t="shared" si="154"/>
        <v>0</v>
      </c>
      <c r="N495" s="11">
        <f t="shared" si="154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55">C497+C498+C499</f>
        <v>0</v>
      </c>
      <c r="D496" s="20">
        <f t="shared" si="155"/>
        <v>0</v>
      </c>
      <c r="E496" s="20">
        <f t="shared" si="155"/>
        <v>0</v>
      </c>
      <c r="F496" s="20">
        <f t="shared" si="155"/>
        <v>0</v>
      </c>
      <c r="G496" s="20">
        <f t="shared" si="155"/>
        <v>0</v>
      </c>
      <c r="H496" s="20">
        <f t="shared" si="155"/>
        <v>0</v>
      </c>
      <c r="I496" s="20">
        <f t="shared" si="155"/>
        <v>0</v>
      </c>
      <c r="J496" s="20">
        <f t="shared" si="155"/>
        <v>0</v>
      </c>
      <c r="K496" s="20">
        <f t="shared" si="155"/>
        <v>0</v>
      </c>
      <c r="L496" s="20">
        <f t="shared" si="155"/>
        <v>0</v>
      </c>
      <c r="M496" s="20">
        <f t="shared" si="155"/>
        <v>0</v>
      </c>
      <c r="N496" s="20">
        <f t="shared" si="155"/>
        <v>0</v>
      </c>
      <c r="O496" s="19"/>
    </row>
    <row r="497" spans="1:20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20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20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20" s="8" customFormat="1" x14ac:dyDescent="0.2">
      <c r="A500" s="383" t="s">
        <v>4</v>
      </c>
      <c r="B500" s="384" t="s">
        <v>3</v>
      </c>
      <c r="C500" s="385">
        <f t="shared" ref="C500:N500" si="156">C13-C200</f>
        <v>-482</v>
      </c>
      <c r="D500" s="385">
        <f t="shared" si="156"/>
        <v>0</v>
      </c>
      <c r="E500" s="385">
        <f t="shared" si="156"/>
        <v>-482</v>
      </c>
      <c r="F500" s="385">
        <f t="shared" si="156"/>
        <v>-482</v>
      </c>
      <c r="G500" s="256">
        <f t="shared" si="156"/>
        <v>-128</v>
      </c>
      <c r="H500" s="256">
        <f t="shared" si="156"/>
        <v>-262</v>
      </c>
      <c r="I500" s="256">
        <f t="shared" si="156"/>
        <v>-39</v>
      </c>
      <c r="J500" s="256">
        <f t="shared" si="156"/>
        <v>-53</v>
      </c>
      <c r="K500" s="11">
        <f t="shared" si="156"/>
        <v>-75</v>
      </c>
      <c r="L500" s="11">
        <v>0</v>
      </c>
      <c r="M500" s="11">
        <f t="shared" si="156"/>
        <v>0</v>
      </c>
      <c r="N500" s="11">
        <f t="shared" si="156"/>
        <v>0</v>
      </c>
      <c r="O500" s="10"/>
      <c r="P500" s="417"/>
      <c r="Q500" s="237"/>
      <c r="R500" s="237"/>
      <c r="S500" s="237"/>
      <c r="T500" s="237"/>
    </row>
    <row r="501" spans="1:20" x14ac:dyDescent="0.2">
      <c r="A501" s="7" t="s">
        <v>2</v>
      </c>
      <c r="Q501" s="239"/>
      <c r="R501" s="239"/>
      <c r="S501" s="239"/>
    </row>
    <row r="502" spans="1:20" x14ac:dyDescent="0.2">
      <c r="A502" s="367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20" x14ac:dyDescent="0.2">
      <c r="A503" s="367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20" x14ac:dyDescent="0.2">
      <c r="F504" s="229"/>
      <c r="I504" s="1068"/>
      <c r="J504" s="1068"/>
      <c r="K504" s="1068"/>
      <c r="L504" s="1068"/>
      <c r="M504" s="1068"/>
    </row>
    <row r="505" spans="1:20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62" fitToHeight="0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79" activePane="bottomLeft" state="frozen"/>
      <selection pane="bottomLeft" activeCell="L85" sqref="L85"/>
    </sheetView>
  </sheetViews>
  <sheetFormatPr defaultColWidth="9.140625" defaultRowHeight="12.75" x14ac:dyDescent="0.2"/>
  <cols>
    <col min="1" max="1" width="78.5703125" style="6" customWidth="1"/>
    <col min="2" max="2" width="11.140625" style="5" customWidth="1"/>
    <col min="3" max="3" width="11.85546875" style="3" hidden="1" customWidth="1"/>
    <col min="4" max="4" width="7.42578125" style="3" hidden="1" customWidth="1"/>
    <col min="5" max="5" width="12.7109375" style="3" hidden="1" customWidth="1"/>
    <col min="6" max="6" width="11.42578125" style="3" customWidth="1"/>
    <col min="7" max="7" width="13.140625" style="4" customWidth="1"/>
    <col min="8" max="8" width="10.140625" style="3" customWidth="1"/>
    <col min="9" max="9" width="10.42578125" style="3" customWidth="1"/>
    <col min="10" max="10" width="11.28515625" style="3" customWidth="1"/>
    <col min="11" max="11" width="4.42578125" style="3" hidden="1" customWidth="1"/>
    <col min="12" max="12" width="9.7109375" style="3" customWidth="1"/>
    <col min="13" max="13" width="11.42578125" style="3" customWidth="1"/>
    <col min="14" max="14" width="11" style="3" customWidth="1"/>
    <col min="15" max="15" width="0.140625" style="2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986</v>
      </c>
      <c r="C2" s="1068"/>
      <c r="D2" s="1068"/>
      <c r="E2" s="1068"/>
      <c r="F2" s="93" t="s">
        <v>856</v>
      </c>
      <c r="G2" s="93"/>
      <c r="H2" s="1068"/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86"/>
      <c r="H3" s="1068"/>
      <c r="I3" s="1068"/>
      <c r="J3" s="1068"/>
      <c r="L3" s="386"/>
      <c r="M3" s="386"/>
      <c r="N3" s="386"/>
      <c r="Q3" s="286"/>
    </row>
    <row r="4" spans="1:19" x14ac:dyDescent="0.2">
      <c r="A4" s="96" t="s">
        <v>958</v>
      </c>
      <c r="B4" s="142"/>
      <c r="G4" s="386"/>
      <c r="H4" s="386"/>
      <c r="I4" s="386"/>
      <c r="J4" s="93"/>
      <c r="L4" s="386"/>
      <c r="M4" s="386"/>
      <c r="N4" s="386"/>
      <c r="Q4" s="286"/>
    </row>
    <row r="5" spans="1:19" x14ac:dyDescent="0.2">
      <c r="A5" s="96"/>
      <c r="G5" s="386"/>
      <c r="H5" s="386"/>
      <c r="I5" s="386"/>
      <c r="J5" s="93"/>
      <c r="L5" s="386"/>
      <c r="M5" s="386"/>
      <c r="N5" s="386"/>
      <c r="Q5" s="286"/>
    </row>
    <row r="6" spans="1:19" x14ac:dyDescent="0.2">
      <c r="Q6" s="286"/>
    </row>
    <row r="7" spans="1:19" s="8" customFormat="1" ht="12.75" customHeight="1" x14ac:dyDescent="0.2">
      <c r="A7" s="1071" t="s">
        <v>982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987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19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12453</v>
      </c>
      <c r="D13" s="86">
        <f t="shared" si="0"/>
        <v>0</v>
      </c>
      <c r="E13" s="86">
        <f t="shared" si="0"/>
        <v>12453</v>
      </c>
      <c r="F13" s="372">
        <f t="shared" si="0"/>
        <v>13391</v>
      </c>
      <c r="G13" s="87">
        <f t="shared" si="0"/>
        <v>3707</v>
      </c>
      <c r="H13" s="86">
        <f t="shared" si="0"/>
        <v>3687</v>
      </c>
      <c r="I13" s="86">
        <f t="shared" si="0"/>
        <v>3297</v>
      </c>
      <c r="J13" s="86">
        <f t="shared" si="0"/>
        <v>2700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5568</v>
      </c>
      <c r="D14" s="67">
        <f t="shared" si="1"/>
        <v>0</v>
      </c>
      <c r="E14" s="67">
        <f t="shared" si="1"/>
        <v>5568</v>
      </c>
      <c r="F14" s="67">
        <f t="shared" si="1"/>
        <v>4701</v>
      </c>
      <c r="G14" s="82">
        <f t="shared" si="1"/>
        <v>1425</v>
      </c>
      <c r="H14" s="67">
        <f t="shared" si="1"/>
        <v>1205</v>
      </c>
      <c r="I14" s="67">
        <f t="shared" si="1"/>
        <v>1161</v>
      </c>
      <c r="J14" s="67">
        <f t="shared" si="1"/>
        <v>910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5568</v>
      </c>
      <c r="D20" s="67">
        <f t="shared" si="4"/>
        <v>0</v>
      </c>
      <c r="E20" s="67">
        <f t="shared" si="4"/>
        <v>5568</v>
      </c>
      <c r="F20" s="67">
        <f t="shared" si="4"/>
        <v>4701</v>
      </c>
      <c r="G20" s="67">
        <f t="shared" si="4"/>
        <v>1425</v>
      </c>
      <c r="H20" s="67">
        <f t="shared" si="4"/>
        <v>1205</v>
      </c>
      <c r="I20" s="67">
        <f t="shared" si="4"/>
        <v>1161</v>
      </c>
      <c r="J20" s="67">
        <f t="shared" si="4"/>
        <v>910</v>
      </c>
      <c r="K20" s="67">
        <f t="shared" si="4"/>
        <v>15</v>
      </c>
      <c r="L20" s="67">
        <f t="shared" si="4"/>
        <v>6040</v>
      </c>
      <c r="M20" s="67">
        <f t="shared" si="4"/>
        <v>6005</v>
      </c>
      <c r="N20" s="67">
        <f t="shared" si="4"/>
        <v>5970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5568</v>
      </c>
      <c r="D32" s="67">
        <f t="shared" si="10"/>
        <v>0</v>
      </c>
      <c r="E32" s="67">
        <f t="shared" si="10"/>
        <v>5568</v>
      </c>
      <c r="F32" s="67">
        <f t="shared" si="10"/>
        <v>4701</v>
      </c>
      <c r="G32" s="82">
        <f t="shared" si="10"/>
        <v>1425</v>
      </c>
      <c r="H32" s="67">
        <f t="shared" si="10"/>
        <v>1205</v>
      </c>
      <c r="I32" s="67">
        <f t="shared" si="10"/>
        <v>1161</v>
      </c>
      <c r="J32" s="67">
        <f t="shared" si="10"/>
        <v>910</v>
      </c>
      <c r="K32" s="67">
        <f t="shared" si="10"/>
        <v>15</v>
      </c>
      <c r="L32" s="67">
        <f t="shared" si="10"/>
        <v>6040</v>
      </c>
      <c r="M32" s="67">
        <f t="shared" si="10"/>
        <v>6005</v>
      </c>
      <c r="N32" s="67">
        <f t="shared" si="10"/>
        <v>5970</v>
      </c>
      <c r="O32" s="66"/>
      <c r="P32" s="9"/>
      <c r="Q32" s="237"/>
      <c r="R32" s="237"/>
      <c r="S32" s="23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1">C34+C35+C36+C37+C38+C39+C40+C41+C42+C43+C44+C45+C46+C47</f>
        <v>5568</v>
      </c>
      <c r="D33" s="226">
        <f t="shared" si="11"/>
        <v>0</v>
      </c>
      <c r="E33" s="226">
        <f t="shared" si="11"/>
        <v>5568</v>
      </c>
      <c r="F33" s="226">
        <f t="shared" si="11"/>
        <v>4701</v>
      </c>
      <c r="G33" s="276">
        <f t="shared" si="11"/>
        <v>1425</v>
      </c>
      <c r="H33" s="226">
        <f t="shared" si="11"/>
        <v>1205</v>
      </c>
      <c r="I33" s="226">
        <f t="shared" si="11"/>
        <v>1161</v>
      </c>
      <c r="J33" s="227">
        <f t="shared" si="11"/>
        <v>910</v>
      </c>
      <c r="K33" s="67">
        <f t="shared" si="11"/>
        <v>0</v>
      </c>
      <c r="L33" s="67">
        <f t="shared" si="11"/>
        <v>6040</v>
      </c>
      <c r="M33" s="67">
        <f t="shared" si="11"/>
        <v>6005</v>
      </c>
      <c r="N33" s="67">
        <f t="shared" si="11"/>
        <v>5970</v>
      </c>
      <c r="O33" s="66"/>
      <c r="P33" s="378" t="s">
        <v>983</v>
      </c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7" t="s">
        <v>798</v>
      </c>
      <c r="C35" s="110">
        <v>128</v>
      </c>
      <c r="D35" s="235"/>
      <c r="E35" s="110">
        <f t="shared" si="12"/>
        <v>128</v>
      </c>
      <c r="F35" s="283">
        <f t="shared" si="13"/>
        <v>97</v>
      </c>
      <c r="G35" s="252">
        <v>25</v>
      </c>
      <c r="H35" s="252">
        <v>25</v>
      </c>
      <c r="I35" s="110">
        <v>25</v>
      </c>
      <c r="J35" s="11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379">
        <v>97</v>
      </c>
      <c r="Q35" s="291"/>
      <c r="R35" s="264"/>
      <c r="S35" s="265"/>
      <c r="T35" s="374"/>
      <c r="U35" s="37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109" t="s">
        <v>782</v>
      </c>
      <c r="C43" s="110">
        <v>4722</v>
      </c>
      <c r="D43" s="235"/>
      <c r="E43" s="110">
        <f t="shared" si="12"/>
        <v>4722</v>
      </c>
      <c r="F43" s="283">
        <f t="shared" si="13"/>
        <v>4088</v>
      </c>
      <c r="G43" s="252">
        <v>1200</v>
      </c>
      <c r="H43" s="252">
        <v>1000</v>
      </c>
      <c r="I43" s="110">
        <v>1000</v>
      </c>
      <c r="J43" s="110">
        <v>888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379">
        <v>4088</v>
      </c>
      <c r="Q43" s="376"/>
      <c r="R43" s="267"/>
      <c r="S43" s="239"/>
      <c r="T43" s="374"/>
      <c r="U43" s="375"/>
    </row>
    <row r="44" spans="1:24" s="31" customFormat="1" ht="25.5" x14ac:dyDescent="0.2">
      <c r="A44" s="108" t="s">
        <v>781</v>
      </c>
      <c r="B44" s="251" t="s">
        <v>780</v>
      </c>
      <c r="C44" s="110">
        <v>718</v>
      </c>
      <c r="D44" s="110"/>
      <c r="E44" s="110">
        <f t="shared" si="12"/>
        <v>718</v>
      </c>
      <c r="F44" s="227">
        <f t="shared" si="13"/>
        <v>516</v>
      </c>
      <c r="G44" s="252">
        <v>200</v>
      </c>
      <c r="H44" s="252">
        <v>180</v>
      </c>
      <c r="I44" s="110">
        <v>136</v>
      </c>
      <c r="J44" s="110">
        <v>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373">
        <v>516</v>
      </c>
      <c r="Q44" s="292">
        <v>184</v>
      </c>
      <c r="R44" s="239">
        <v>44</v>
      </c>
      <c r="S44" s="239">
        <v>140</v>
      </c>
      <c r="T44" s="374"/>
      <c r="U44" s="37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2"/>
        <v>0</v>
      </c>
      <c r="F47" s="228">
        <f t="shared" si="13"/>
        <v>0</v>
      </c>
      <c r="G47" s="252">
        <v>0</v>
      </c>
      <c r="H47" s="252">
        <v>0</v>
      </c>
      <c r="I47" s="110">
        <v>0</v>
      </c>
      <c r="J47" s="110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373"/>
      <c r="Q47" s="289"/>
      <c r="R47" s="239"/>
      <c r="S47" s="239"/>
      <c r="T47" s="374"/>
      <c r="U47" s="37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15" customHeight="1" x14ac:dyDescent="0.2">
      <c r="A58" s="246" t="s">
        <v>753</v>
      </c>
      <c r="B58" s="247" t="s">
        <v>752</v>
      </c>
      <c r="C58" s="226">
        <f t="shared" ref="C58:N58" si="18">C59+C60+C61+C62</f>
        <v>0</v>
      </c>
      <c r="D58" s="226">
        <f t="shared" si="18"/>
        <v>0</v>
      </c>
      <c r="E58" s="226">
        <f t="shared" si="18"/>
        <v>0</v>
      </c>
      <c r="F58" s="227">
        <f t="shared" si="18"/>
        <v>0</v>
      </c>
      <c r="G58" s="253">
        <f t="shared" si="18"/>
        <v>0</v>
      </c>
      <c r="H58" s="253">
        <f t="shared" si="18"/>
        <v>0</v>
      </c>
      <c r="I58" s="226">
        <f t="shared" si="18"/>
        <v>0</v>
      </c>
      <c r="J58" s="226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customHeight="1" x14ac:dyDescent="0.2">
      <c r="A60" s="108" t="s">
        <v>749</v>
      </c>
      <c r="B60" s="109" t="s">
        <v>748</v>
      </c>
      <c r="C60" s="282">
        <v>-15</v>
      </c>
      <c r="D60" s="282"/>
      <c r="E60" s="283">
        <f>C60+D60</f>
        <v>-15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108" t="s">
        <v>747</v>
      </c>
      <c r="B61" s="109" t="s">
        <v>746</v>
      </c>
      <c r="C61" s="282">
        <v>15</v>
      </c>
      <c r="D61" s="282"/>
      <c r="E61" s="283">
        <f>C61+D61</f>
        <v>15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6" t="s">
        <v>715</v>
      </c>
      <c r="B77" s="247" t="s">
        <v>714</v>
      </c>
      <c r="C77" s="226">
        <f t="shared" ref="C77:N77" si="25">C78</f>
        <v>6885</v>
      </c>
      <c r="D77" s="226">
        <f t="shared" si="25"/>
        <v>0</v>
      </c>
      <c r="E77" s="226">
        <f t="shared" si="25"/>
        <v>6885</v>
      </c>
      <c r="F77" s="227">
        <f t="shared" si="25"/>
        <v>8690</v>
      </c>
      <c r="G77" s="253">
        <f t="shared" si="25"/>
        <v>2282</v>
      </c>
      <c r="H77" s="253">
        <f t="shared" si="25"/>
        <v>2482</v>
      </c>
      <c r="I77" s="253">
        <f t="shared" si="25"/>
        <v>2136</v>
      </c>
      <c r="J77" s="253">
        <f t="shared" si="25"/>
        <v>1790</v>
      </c>
      <c r="K77" s="77">
        <f t="shared" si="25"/>
        <v>0</v>
      </c>
      <c r="L77" s="226">
        <f t="shared" si="25"/>
        <v>8000</v>
      </c>
      <c r="M77" s="226">
        <f t="shared" si="25"/>
        <v>8050</v>
      </c>
      <c r="N77" s="226">
        <f t="shared" si="25"/>
        <v>8100</v>
      </c>
      <c r="O77" s="76"/>
      <c r="P77" s="9"/>
      <c r="Q77" s="237"/>
      <c r="R77" s="237"/>
      <c r="S77" s="237"/>
    </row>
    <row r="78" spans="1:19" s="39" customFormat="1" x14ac:dyDescent="0.2">
      <c r="A78" s="246" t="s">
        <v>713</v>
      </c>
      <c r="B78" s="247" t="s">
        <v>712</v>
      </c>
      <c r="C78" s="226">
        <f t="shared" ref="C78:N78" si="26">C79+C85</f>
        <v>6885</v>
      </c>
      <c r="D78" s="226">
        <f t="shared" si="26"/>
        <v>0</v>
      </c>
      <c r="E78" s="226">
        <f t="shared" si="26"/>
        <v>6885</v>
      </c>
      <c r="F78" s="227">
        <f t="shared" si="26"/>
        <v>8690</v>
      </c>
      <c r="G78" s="253">
        <f t="shared" si="26"/>
        <v>2282</v>
      </c>
      <c r="H78" s="253">
        <f t="shared" si="26"/>
        <v>2482</v>
      </c>
      <c r="I78" s="253">
        <f t="shared" si="26"/>
        <v>2136</v>
      </c>
      <c r="J78" s="253">
        <f t="shared" si="26"/>
        <v>1790</v>
      </c>
      <c r="K78" s="77">
        <f t="shared" si="26"/>
        <v>0</v>
      </c>
      <c r="L78" s="226">
        <f t="shared" si="26"/>
        <v>8000</v>
      </c>
      <c r="M78" s="226">
        <f t="shared" si="26"/>
        <v>8050</v>
      </c>
      <c r="N78" s="226">
        <f t="shared" si="26"/>
        <v>8100</v>
      </c>
      <c r="O78" s="76"/>
      <c r="P78" s="9"/>
      <c r="Q78" s="237"/>
      <c r="R78" s="237"/>
      <c r="S78" s="237"/>
    </row>
    <row r="79" spans="1:19" s="8" customFormat="1" x14ac:dyDescent="0.2">
      <c r="A79" s="246" t="s">
        <v>711</v>
      </c>
      <c r="B79" s="247" t="s">
        <v>710</v>
      </c>
      <c r="C79" s="226">
        <f t="shared" ref="C79:N79" si="27">C80+C81+C82+C83+C84</f>
        <v>0</v>
      </c>
      <c r="D79" s="226">
        <f t="shared" si="27"/>
        <v>0</v>
      </c>
      <c r="E79" s="226">
        <f t="shared" si="27"/>
        <v>0</v>
      </c>
      <c r="F79" s="227">
        <f t="shared" si="27"/>
        <v>0</v>
      </c>
      <c r="G79" s="253">
        <f t="shared" si="27"/>
        <v>0</v>
      </c>
      <c r="H79" s="253">
        <f t="shared" si="27"/>
        <v>0</v>
      </c>
      <c r="I79" s="253">
        <f t="shared" si="27"/>
        <v>0</v>
      </c>
      <c r="J79" s="253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28">C86+C87+C88+C89+C90+C94+C98+C99+C100+C101</f>
        <v>6885</v>
      </c>
      <c r="D85" s="226">
        <f t="shared" si="28"/>
        <v>0</v>
      </c>
      <c r="E85" s="226">
        <f t="shared" si="28"/>
        <v>6885</v>
      </c>
      <c r="F85" s="226">
        <f t="shared" si="28"/>
        <v>8690</v>
      </c>
      <c r="G85" s="253">
        <f t="shared" si="28"/>
        <v>2282</v>
      </c>
      <c r="H85" s="253">
        <f t="shared" si="28"/>
        <v>2482</v>
      </c>
      <c r="I85" s="253">
        <f t="shared" si="28"/>
        <v>2136</v>
      </c>
      <c r="J85" s="253">
        <f t="shared" si="28"/>
        <v>1790</v>
      </c>
      <c r="K85" s="77">
        <f t="shared" si="28"/>
        <v>0</v>
      </c>
      <c r="L85" s="226">
        <f t="shared" si="28"/>
        <v>8000</v>
      </c>
      <c r="M85" s="226">
        <f t="shared" si="28"/>
        <v>8050</v>
      </c>
      <c r="N85" s="226">
        <f t="shared" si="28"/>
        <v>8100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18" customHeight="1" x14ac:dyDescent="0.2">
      <c r="A87" s="380" t="s">
        <v>695</v>
      </c>
      <c r="B87" s="381" t="s">
        <v>694</v>
      </c>
      <c r="C87" s="110">
        <v>942</v>
      </c>
      <c r="D87" s="235"/>
      <c r="E87" s="110">
        <f>C87+D87</f>
        <v>942</v>
      </c>
      <c r="F87" s="382">
        <f>G87+H87+I87+J87</f>
        <v>700</v>
      </c>
      <c r="G87" s="382">
        <v>282</v>
      </c>
      <c r="H87" s="382">
        <v>282</v>
      </c>
      <c r="I87" s="382">
        <v>136</v>
      </c>
      <c r="J87" s="382"/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15.75" customHeight="1" x14ac:dyDescent="0.2">
      <c r="A88" s="248" t="s">
        <v>693</v>
      </c>
      <c r="B88" s="249" t="s">
        <v>692</v>
      </c>
      <c r="C88" s="110">
        <v>85</v>
      </c>
      <c r="D88" s="235"/>
      <c r="E88" s="110">
        <f>C88+D88</f>
        <v>85</v>
      </c>
      <c r="F88" s="227">
        <f>G88+H88+I88+J88</f>
        <v>0</v>
      </c>
      <c r="G88" s="252">
        <v>0</v>
      </c>
      <c r="H88" s="252">
        <v>0</v>
      </c>
      <c r="I88" s="252">
        <v>0</v>
      </c>
      <c r="J88" s="252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5858</v>
      </c>
      <c r="D100" s="235"/>
      <c r="E100" s="110">
        <f t="shared" si="31"/>
        <v>5858</v>
      </c>
      <c r="F100" s="110">
        <f t="shared" si="32"/>
        <v>7990</v>
      </c>
      <c r="G100" s="111">
        <v>2000</v>
      </c>
      <c r="H100" s="111">
        <v>2200</v>
      </c>
      <c r="I100" s="111">
        <v>2000</v>
      </c>
      <c r="J100" s="111">
        <v>1790</v>
      </c>
      <c r="K100" s="70">
        <v>0</v>
      </c>
      <c r="L100" s="110">
        <v>8000</v>
      </c>
      <c r="M100" s="110">
        <v>8050</v>
      </c>
      <c r="N100" s="110">
        <v>8100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1"/>
        <v>0</v>
      </c>
      <c r="F101" s="110">
        <f t="shared" si="32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377" t="s">
        <v>984</v>
      </c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13099.5</v>
      </c>
      <c r="D200" s="55">
        <f t="shared" si="58"/>
        <v>0</v>
      </c>
      <c r="E200" s="55">
        <f t="shared" si="58"/>
        <v>13099.5</v>
      </c>
      <c r="F200" s="279">
        <f t="shared" si="58"/>
        <v>13873</v>
      </c>
      <c r="G200" s="56">
        <f t="shared" si="58"/>
        <v>3835</v>
      </c>
      <c r="H200" s="56">
        <f t="shared" si="58"/>
        <v>3949</v>
      </c>
      <c r="I200" s="56">
        <f t="shared" si="58"/>
        <v>3556</v>
      </c>
      <c r="J200" s="56">
        <f t="shared" si="58"/>
        <v>2533</v>
      </c>
      <c r="K200" s="55">
        <f t="shared" si="58"/>
        <v>90</v>
      </c>
      <c r="L200" s="35">
        <f t="shared" si="58"/>
        <v>14040</v>
      </c>
      <c r="M200" s="35">
        <f t="shared" si="58"/>
        <v>14055</v>
      </c>
      <c r="N200" s="35">
        <f t="shared" si="58"/>
        <v>14070</v>
      </c>
      <c r="O200" s="10"/>
      <c r="P200" s="370">
        <v>13758</v>
      </c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12999.5</v>
      </c>
      <c r="D201" s="11">
        <f t="shared" si="59"/>
        <v>0</v>
      </c>
      <c r="E201" s="11">
        <f t="shared" si="59"/>
        <v>12999.5</v>
      </c>
      <c r="F201" s="11">
        <f t="shared" si="59"/>
        <v>13873</v>
      </c>
      <c r="G201" s="12">
        <f t="shared" si="59"/>
        <v>3835</v>
      </c>
      <c r="H201" s="11">
        <f t="shared" si="59"/>
        <v>3949</v>
      </c>
      <c r="I201" s="11">
        <f t="shared" si="59"/>
        <v>3556</v>
      </c>
      <c r="J201" s="11">
        <f t="shared" si="59"/>
        <v>2533</v>
      </c>
      <c r="K201" s="11">
        <f t="shared" si="59"/>
        <v>90</v>
      </c>
      <c r="L201" s="35">
        <f t="shared" si="59"/>
        <v>14040</v>
      </c>
      <c r="M201" s="35">
        <f t="shared" si="59"/>
        <v>14055</v>
      </c>
      <c r="N201" s="35">
        <f t="shared" si="59"/>
        <v>14070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10000</v>
      </c>
      <c r="D202" s="11">
        <f t="shared" si="60"/>
        <v>0</v>
      </c>
      <c r="E202" s="11">
        <f t="shared" si="60"/>
        <v>10000</v>
      </c>
      <c r="F202" s="11">
        <f t="shared" si="60"/>
        <v>10886</v>
      </c>
      <c r="G202" s="36">
        <f t="shared" si="60"/>
        <v>2920</v>
      </c>
      <c r="H202" s="11">
        <f t="shared" si="60"/>
        <v>3060</v>
      </c>
      <c r="I202" s="11">
        <f t="shared" si="60"/>
        <v>2796</v>
      </c>
      <c r="J202" s="11">
        <f t="shared" si="60"/>
        <v>2110</v>
      </c>
      <c r="K202" s="11">
        <f t="shared" si="60"/>
        <v>90</v>
      </c>
      <c r="L202" s="35">
        <f t="shared" si="60"/>
        <v>10675</v>
      </c>
      <c r="M202" s="35">
        <f t="shared" si="60"/>
        <v>10680</v>
      </c>
      <c r="N202" s="35">
        <f t="shared" si="60"/>
        <v>10685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9649</v>
      </c>
      <c r="D203" s="42">
        <f t="shared" si="61"/>
        <v>0</v>
      </c>
      <c r="E203" s="42">
        <f t="shared" si="61"/>
        <v>9649</v>
      </c>
      <c r="F203" s="371">
        <f t="shared" si="61"/>
        <v>10486</v>
      </c>
      <c r="G203" s="52">
        <f t="shared" si="61"/>
        <v>2850</v>
      </c>
      <c r="H203" s="42">
        <f t="shared" si="61"/>
        <v>2830</v>
      </c>
      <c r="I203" s="42">
        <f t="shared" si="61"/>
        <v>2746</v>
      </c>
      <c r="J203" s="42">
        <f t="shared" si="61"/>
        <v>2060</v>
      </c>
      <c r="K203" s="20">
        <f t="shared" si="61"/>
        <v>90</v>
      </c>
      <c r="L203" s="42">
        <f t="shared" si="61"/>
        <v>10675</v>
      </c>
      <c r="M203" s="42">
        <f t="shared" si="61"/>
        <v>10680</v>
      </c>
      <c r="N203" s="42">
        <f t="shared" si="61"/>
        <v>10685</v>
      </c>
      <c r="O203" s="19"/>
      <c r="P203" s="370">
        <v>10350</v>
      </c>
      <c r="Q203" s="245"/>
      <c r="R203" s="259"/>
      <c r="S203" s="259"/>
    </row>
    <row r="204" spans="1:22" s="31" customFormat="1" x14ac:dyDescent="0.2">
      <c r="A204" s="135" t="s">
        <v>530</v>
      </c>
      <c r="B204" s="136" t="s">
        <v>529</v>
      </c>
      <c r="C204" s="48">
        <v>6650</v>
      </c>
      <c r="D204" s="137"/>
      <c r="E204" s="137">
        <f t="shared" ref="E204:E218" si="62">C204+D204</f>
        <v>6650</v>
      </c>
      <c r="F204" s="137">
        <f t="shared" ref="F204:F218" si="63">G204+H204+I204+J204</f>
        <v>7116</v>
      </c>
      <c r="G204" s="137">
        <v>1950</v>
      </c>
      <c r="H204" s="137">
        <v>1950</v>
      </c>
      <c r="I204" s="137">
        <v>1906</v>
      </c>
      <c r="J204" s="137">
        <v>1310</v>
      </c>
      <c r="K204" s="28">
        <v>0</v>
      </c>
      <c r="L204" s="48">
        <v>10675</v>
      </c>
      <c r="M204" s="48">
        <v>10680</v>
      </c>
      <c r="N204" s="48">
        <v>10685</v>
      </c>
      <c r="O204" s="47">
        <v>1</v>
      </c>
      <c r="P204" s="9"/>
      <c r="Q204" s="275"/>
      <c r="R204" s="264"/>
      <c r="S204" s="265"/>
    </row>
    <row r="205" spans="1:22" hidden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x14ac:dyDescent="0.2">
      <c r="A206" s="135" t="s">
        <v>526</v>
      </c>
      <c r="B206" s="136" t="s">
        <v>525</v>
      </c>
      <c r="C206" s="137">
        <v>878</v>
      </c>
      <c r="D206" s="137"/>
      <c r="E206" s="137">
        <f t="shared" si="62"/>
        <v>878</v>
      </c>
      <c r="F206" s="137">
        <f t="shared" si="63"/>
        <v>750</v>
      </c>
      <c r="G206" s="137">
        <v>200</v>
      </c>
      <c r="H206" s="137">
        <v>200</v>
      </c>
      <c r="I206" s="137">
        <v>200</v>
      </c>
      <c r="J206" s="137">
        <v>150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135" t="s">
        <v>524</v>
      </c>
      <c r="B207" s="136" t="s">
        <v>523</v>
      </c>
      <c r="C207" s="295">
        <v>1036</v>
      </c>
      <c r="D207" s="297">
        <v>20</v>
      </c>
      <c r="E207" s="295">
        <f t="shared" si="62"/>
        <v>1056</v>
      </c>
      <c r="F207" s="137">
        <f t="shared" si="63"/>
        <v>1400</v>
      </c>
      <c r="G207" s="137">
        <v>380</v>
      </c>
      <c r="H207" s="137">
        <v>380</v>
      </c>
      <c r="I207" s="137">
        <v>340</v>
      </c>
      <c r="J207" s="137">
        <v>300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/>
      <c r="R207" s="239"/>
      <c r="S207" s="239"/>
    </row>
    <row r="208" spans="1:22" hidden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idden="1" x14ac:dyDescent="0.2">
      <c r="A209" s="17" t="s">
        <v>520</v>
      </c>
      <c r="B209" s="16" t="s">
        <v>519</v>
      </c>
      <c r="C209" s="15"/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idden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idden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480</v>
      </c>
      <c r="D212" s="137"/>
      <c r="E212" s="137">
        <f t="shared" si="62"/>
        <v>480</v>
      </c>
      <c r="F212" s="137">
        <f t="shared" si="63"/>
        <v>600</v>
      </c>
      <c r="G212" s="137">
        <v>150</v>
      </c>
      <c r="H212" s="137">
        <v>150</v>
      </c>
      <c r="I212" s="137">
        <v>150</v>
      </c>
      <c r="J212" s="137">
        <v>150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137">
        <v>360</v>
      </c>
      <c r="D216" s="137"/>
      <c r="E216" s="137">
        <f t="shared" si="62"/>
        <v>360</v>
      </c>
      <c r="F216" s="137">
        <f t="shared" si="63"/>
        <v>360</v>
      </c>
      <c r="G216" s="137">
        <v>90</v>
      </c>
      <c r="H216" s="137">
        <v>90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/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135" t="s">
        <v>502</v>
      </c>
      <c r="B218" s="136" t="s">
        <v>501</v>
      </c>
      <c r="C218" s="295">
        <v>245</v>
      </c>
      <c r="D218" s="297">
        <v>-20</v>
      </c>
      <c r="E218" s="295">
        <f t="shared" si="62"/>
        <v>225</v>
      </c>
      <c r="F218" s="137">
        <f t="shared" si="63"/>
        <v>260</v>
      </c>
      <c r="G218" s="137">
        <v>80</v>
      </c>
      <c r="H218" s="137">
        <v>60</v>
      </c>
      <c r="I218" s="137">
        <v>60</v>
      </c>
      <c r="J218" s="137">
        <v>60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141">
        <f t="shared" ref="C219:N219" si="64">C220+C221+C222+C223+C224+C225+C226</f>
        <v>136</v>
      </c>
      <c r="D219" s="141">
        <f t="shared" si="64"/>
        <v>0</v>
      </c>
      <c r="E219" s="141">
        <f t="shared" si="64"/>
        <v>136</v>
      </c>
      <c r="F219" s="141">
        <f t="shared" si="64"/>
        <v>165</v>
      </c>
      <c r="G219" s="141">
        <f t="shared" si="64"/>
        <v>0</v>
      </c>
      <c r="H219" s="141">
        <f t="shared" si="64"/>
        <v>165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137">
        <v>136</v>
      </c>
      <c r="D225" s="137"/>
      <c r="E225" s="137">
        <f t="shared" si="65"/>
        <v>136</v>
      </c>
      <c r="F225" s="137">
        <f t="shared" si="66"/>
        <v>165</v>
      </c>
      <c r="G225" s="137">
        <v>0</v>
      </c>
      <c r="H225" s="137">
        <v>165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215</v>
      </c>
      <c r="D227" s="141">
        <f t="shared" si="67"/>
        <v>0</v>
      </c>
      <c r="E227" s="141">
        <f t="shared" si="67"/>
        <v>215</v>
      </c>
      <c r="F227" s="141">
        <f t="shared" si="67"/>
        <v>235</v>
      </c>
      <c r="G227" s="141">
        <f t="shared" si="67"/>
        <v>70</v>
      </c>
      <c r="H227" s="141">
        <f t="shared" si="67"/>
        <v>65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215</v>
      </c>
      <c r="D233" s="137"/>
      <c r="E233" s="137">
        <f t="shared" si="68"/>
        <v>215</v>
      </c>
      <c r="F233" s="137">
        <f t="shared" si="69"/>
        <v>235</v>
      </c>
      <c r="G233" s="137">
        <v>70</v>
      </c>
      <c r="H233" s="137">
        <v>65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23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2899.5</v>
      </c>
      <c r="D235" s="256">
        <f t="shared" si="70"/>
        <v>0</v>
      </c>
      <c r="E235" s="256">
        <f t="shared" si="70"/>
        <v>2899.5</v>
      </c>
      <c r="F235" s="270">
        <f t="shared" si="70"/>
        <v>2859</v>
      </c>
      <c r="G235" s="256">
        <f t="shared" si="70"/>
        <v>883</v>
      </c>
      <c r="H235" s="256">
        <f t="shared" si="70"/>
        <v>857</v>
      </c>
      <c r="I235" s="256">
        <f t="shared" si="70"/>
        <v>728</v>
      </c>
      <c r="J235" s="256">
        <f t="shared" si="70"/>
        <v>391</v>
      </c>
      <c r="K235" s="35">
        <f t="shared" si="70"/>
        <v>0</v>
      </c>
      <c r="L235" s="35">
        <f t="shared" si="70"/>
        <v>3235</v>
      </c>
      <c r="M235" s="35">
        <f t="shared" si="70"/>
        <v>3240</v>
      </c>
      <c r="N235" s="35">
        <f t="shared" si="70"/>
        <v>3245</v>
      </c>
      <c r="O235" s="35">
        <f t="shared" si="70"/>
        <v>17</v>
      </c>
      <c r="P235" s="279">
        <v>3272</v>
      </c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1417.5</v>
      </c>
      <c r="D236" s="141">
        <f t="shared" si="71"/>
        <v>0</v>
      </c>
      <c r="E236" s="141">
        <f t="shared" si="71"/>
        <v>1417.5</v>
      </c>
      <c r="F236" s="141">
        <f t="shared" si="71"/>
        <v>1195</v>
      </c>
      <c r="G236" s="141">
        <f t="shared" si="71"/>
        <v>409</v>
      </c>
      <c r="H236" s="141">
        <f t="shared" si="71"/>
        <v>406</v>
      </c>
      <c r="I236" s="141">
        <f t="shared" si="71"/>
        <v>301</v>
      </c>
      <c r="J236" s="141">
        <f t="shared" si="71"/>
        <v>79</v>
      </c>
      <c r="K236" s="20">
        <f t="shared" si="71"/>
        <v>0</v>
      </c>
      <c r="L236" s="42">
        <f t="shared" si="71"/>
        <v>3235</v>
      </c>
      <c r="M236" s="42">
        <f t="shared" si="71"/>
        <v>3240</v>
      </c>
      <c r="N236" s="42">
        <f t="shared" si="71"/>
        <v>3245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29</v>
      </c>
      <c r="D237" s="256"/>
      <c r="E237" s="137">
        <f t="shared" ref="E237:E247" si="72">C237+D237</f>
        <v>29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3235</v>
      </c>
      <c r="M237" s="48">
        <v>3240</v>
      </c>
      <c r="N237" s="48">
        <v>3245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135" t="s">
        <v>460</v>
      </c>
      <c r="B239" s="136" t="s">
        <v>459</v>
      </c>
      <c r="C239" s="137">
        <v>522</v>
      </c>
      <c r="D239" s="269"/>
      <c r="E239" s="137">
        <f t="shared" si="72"/>
        <v>522</v>
      </c>
      <c r="F239" s="137">
        <f t="shared" si="73"/>
        <v>350</v>
      </c>
      <c r="G239" s="137">
        <v>150</v>
      </c>
      <c r="H239" s="137">
        <v>150</v>
      </c>
      <c r="I239" s="137">
        <v>50</v>
      </c>
      <c r="J239" s="137">
        <v>0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/>
      <c r="Q239" s="291"/>
      <c r="R239" s="291"/>
      <c r="S239" s="265"/>
    </row>
    <row r="240" spans="1:22" s="31" customFormat="1" x14ac:dyDescent="0.2">
      <c r="A240" s="135" t="s">
        <v>458</v>
      </c>
      <c r="B240" s="136" t="s">
        <v>457</v>
      </c>
      <c r="C240" s="137">
        <v>64</v>
      </c>
      <c r="D240" s="269"/>
      <c r="E240" s="137">
        <f t="shared" si="72"/>
        <v>64</v>
      </c>
      <c r="F240" s="137">
        <f t="shared" si="73"/>
        <v>80</v>
      </c>
      <c r="G240" s="137">
        <v>20</v>
      </c>
      <c r="H240" s="137">
        <v>20</v>
      </c>
      <c r="I240" s="137">
        <v>20</v>
      </c>
      <c r="J240" s="137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48</v>
      </c>
      <c r="D241" s="269"/>
      <c r="E241" s="137">
        <f t="shared" si="72"/>
        <v>48</v>
      </c>
      <c r="F241" s="137">
        <f t="shared" si="73"/>
        <v>60</v>
      </c>
      <c r="G241" s="137">
        <v>15</v>
      </c>
      <c r="H241" s="137">
        <v>15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idden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135" t="s">
        <v>448</v>
      </c>
      <c r="B245" s="136" t="s">
        <v>447</v>
      </c>
      <c r="C245" s="137">
        <v>699.5</v>
      </c>
      <c r="D245" s="269"/>
      <c r="E245" s="137">
        <f t="shared" si="72"/>
        <v>699.5</v>
      </c>
      <c r="F245" s="137">
        <f t="shared" si="73"/>
        <v>625</v>
      </c>
      <c r="G245" s="137">
        <v>200</v>
      </c>
      <c r="H245" s="137">
        <v>200</v>
      </c>
      <c r="I245" s="137">
        <v>200</v>
      </c>
      <c r="J245" s="48">
        <v>25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/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13</v>
      </c>
      <c r="D246" s="137"/>
      <c r="E246" s="137">
        <f t="shared" si="72"/>
        <v>13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50</v>
      </c>
      <c r="D247" s="141"/>
      <c r="E247" s="141">
        <f t="shared" si="72"/>
        <v>50</v>
      </c>
      <c r="F247" s="141">
        <f t="shared" si="73"/>
        <v>50</v>
      </c>
      <c r="G247" s="141">
        <v>20</v>
      </c>
      <c r="H247" s="141">
        <v>30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90</v>
      </c>
      <c r="D248" s="141">
        <f t="shared" si="74"/>
        <v>0</v>
      </c>
      <c r="E248" s="141">
        <f t="shared" si="74"/>
        <v>90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90</v>
      </c>
      <c r="D249" s="269"/>
      <c r="E249" s="137">
        <f>C249+D249</f>
        <v>90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1020</v>
      </c>
      <c r="D251" s="141">
        <f t="shared" si="75"/>
        <v>0</v>
      </c>
      <c r="E251" s="141">
        <f t="shared" si="75"/>
        <v>1020</v>
      </c>
      <c r="F251" s="141">
        <f t="shared" si="75"/>
        <v>1170</v>
      </c>
      <c r="G251" s="141">
        <f t="shared" si="75"/>
        <v>325</v>
      </c>
      <c r="H251" s="141">
        <f t="shared" si="75"/>
        <v>305</v>
      </c>
      <c r="I251" s="141">
        <f t="shared" si="75"/>
        <v>325</v>
      </c>
      <c r="J251" s="141">
        <f t="shared" si="75"/>
        <v>215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135" t="s">
        <v>434</v>
      </c>
      <c r="B252" s="136" t="s">
        <v>433</v>
      </c>
      <c r="C252" s="137">
        <v>280</v>
      </c>
      <c r="D252" s="260"/>
      <c r="E252" s="137">
        <f>C252+D252</f>
        <v>280</v>
      </c>
      <c r="F252" s="137">
        <f>G252+H252+I252+J252</f>
        <v>300</v>
      </c>
      <c r="G252" s="137">
        <v>80</v>
      </c>
      <c r="H252" s="137">
        <v>80</v>
      </c>
      <c r="I252" s="137">
        <v>100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9"/>
      <c r="Q252" s="245"/>
      <c r="R252" s="240"/>
      <c r="S252" s="265"/>
    </row>
    <row r="253" spans="1:19" s="31" customFormat="1" x14ac:dyDescent="0.2">
      <c r="A253" s="135" t="s">
        <v>432</v>
      </c>
      <c r="B253" s="136" t="s">
        <v>431</v>
      </c>
      <c r="C253" s="295">
        <v>220</v>
      </c>
      <c r="D253" s="296">
        <v>8</v>
      </c>
      <c r="E253" s="295">
        <f>C253+D253</f>
        <v>228</v>
      </c>
      <c r="F253" s="137">
        <f>G253+H253+I253+J253</f>
        <v>350</v>
      </c>
      <c r="G253" s="137">
        <v>100</v>
      </c>
      <c r="H253" s="137">
        <v>100</v>
      </c>
      <c r="I253" s="137">
        <v>100</v>
      </c>
      <c r="J253" s="137">
        <v>50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500</v>
      </c>
      <c r="D254" s="260"/>
      <c r="E254" s="137">
        <f>C254+D254</f>
        <v>500</v>
      </c>
      <c r="F254" s="137">
        <f>G254+H254+I254+J254</f>
        <v>500</v>
      </c>
      <c r="G254" s="137">
        <v>140</v>
      </c>
      <c r="H254" s="137">
        <v>120</v>
      </c>
      <c r="I254" s="137">
        <v>120</v>
      </c>
      <c r="J254" s="137">
        <v>120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9" t="s">
        <v>958</v>
      </c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295">
        <v>20</v>
      </c>
      <c r="D255" s="296">
        <v>-8</v>
      </c>
      <c r="E255" s="295">
        <f>C255+D255</f>
        <v>12</v>
      </c>
      <c r="F255" s="137">
        <f>G255+H255+I255+J255</f>
        <v>20</v>
      </c>
      <c r="G255" s="137">
        <v>5</v>
      </c>
      <c r="H255" s="137">
        <v>5</v>
      </c>
      <c r="I255" s="137">
        <v>5</v>
      </c>
      <c r="J255" s="137">
        <v>5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194</v>
      </c>
      <c r="D256" s="141">
        <f t="shared" si="76"/>
        <v>0</v>
      </c>
      <c r="E256" s="141">
        <f t="shared" si="76"/>
        <v>194</v>
      </c>
      <c r="F256" s="141">
        <f t="shared" si="76"/>
        <v>135</v>
      </c>
      <c r="G256" s="141">
        <f t="shared" si="76"/>
        <v>40</v>
      </c>
      <c r="H256" s="141">
        <f t="shared" si="76"/>
        <v>40</v>
      </c>
      <c r="I256" s="141">
        <f t="shared" si="76"/>
        <v>30</v>
      </c>
      <c r="J256" s="141">
        <f t="shared" si="76"/>
        <v>25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20</v>
      </c>
      <c r="D257" s="137"/>
      <c r="E257" s="137">
        <f>C257+D257</f>
        <v>20</v>
      </c>
      <c r="F257" s="137">
        <f>G257+H257+I257+J257</f>
        <v>15</v>
      </c>
      <c r="G257" s="137">
        <v>5</v>
      </c>
      <c r="H257" s="137">
        <v>5</v>
      </c>
      <c r="I257" s="137">
        <v>5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24</v>
      </c>
      <c r="D258" s="48"/>
      <c r="E258" s="48">
        <f>C258+D258</f>
        <v>24</v>
      </c>
      <c r="F258" s="48">
        <f>G258+H258+I258+J258</f>
        <v>20</v>
      </c>
      <c r="G258" s="49">
        <v>10</v>
      </c>
      <c r="H258" s="49">
        <v>10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30" t="s">
        <v>420</v>
      </c>
      <c r="B259" s="29" t="s">
        <v>419</v>
      </c>
      <c r="C259" s="48">
        <v>150</v>
      </c>
      <c r="D259" s="48"/>
      <c r="E259" s="48">
        <f>C259+D259</f>
        <v>150</v>
      </c>
      <c r="F259" s="48">
        <f>G259+H259+I259+J259</f>
        <v>100</v>
      </c>
      <c r="G259" s="49">
        <v>25</v>
      </c>
      <c r="H259" s="48">
        <v>25</v>
      </c>
      <c r="I259" s="48">
        <v>25</v>
      </c>
      <c r="J259" s="137">
        <v>25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30</v>
      </c>
      <c r="D263" s="141"/>
      <c r="E263" s="141">
        <f t="shared" si="78"/>
        <v>30</v>
      </c>
      <c r="F263" s="141">
        <f t="shared" si="79"/>
        <v>40</v>
      </c>
      <c r="G263" s="141">
        <v>10</v>
      </c>
      <c r="H263" s="141">
        <v>10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20</v>
      </c>
      <c r="D266" s="141">
        <v>0</v>
      </c>
      <c r="E266" s="141">
        <f t="shared" si="78"/>
        <v>20</v>
      </c>
      <c r="F266" s="141">
        <f t="shared" si="79"/>
        <v>10</v>
      </c>
      <c r="G266" s="141">
        <v>5</v>
      </c>
      <c r="H266" s="141">
        <v>5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25</v>
      </c>
      <c r="G268" s="141">
        <v>10</v>
      </c>
      <c r="H268" s="141">
        <v>5</v>
      </c>
      <c r="I268" s="141">
        <v>5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22</v>
      </c>
      <c r="D282" s="141">
        <f t="shared" si="81"/>
        <v>0</v>
      </c>
      <c r="E282" s="141">
        <f t="shared" si="81"/>
        <v>22</v>
      </c>
      <c r="F282" s="141">
        <f t="shared" si="81"/>
        <v>44</v>
      </c>
      <c r="G282" s="141">
        <f t="shared" si="81"/>
        <v>16</v>
      </c>
      <c r="H282" s="141">
        <f t="shared" si="81"/>
        <v>9</v>
      </c>
      <c r="I282" s="141">
        <f t="shared" si="81"/>
        <v>10</v>
      </c>
      <c r="J282" s="141">
        <f t="shared" si="81"/>
        <v>9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56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135" t="s">
        <v>368</v>
      </c>
      <c r="B285" s="136" t="s">
        <v>367</v>
      </c>
      <c r="C285" s="137">
        <v>10</v>
      </c>
      <c r="D285" s="256">
        <v>0</v>
      </c>
      <c r="E285" s="137">
        <f t="shared" si="82"/>
        <v>10</v>
      </c>
      <c r="F285" s="137">
        <f t="shared" si="83"/>
        <v>25</v>
      </c>
      <c r="G285" s="137">
        <v>10</v>
      </c>
      <c r="H285" s="137">
        <v>5</v>
      </c>
      <c r="I285" s="137">
        <v>5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8</v>
      </c>
      <c r="D290" s="137"/>
      <c r="E290" s="137">
        <f t="shared" si="82"/>
        <v>8</v>
      </c>
      <c r="F290" s="137">
        <f t="shared" si="83"/>
        <v>15</v>
      </c>
      <c r="G290" s="137">
        <v>5</v>
      </c>
      <c r="H290" s="137">
        <v>3</v>
      </c>
      <c r="I290" s="137">
        <v>4</v>
      </c>
      <c r="J290" s="137">
        <v>3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128</v>
      </c>
      <c r="G453" s="256">
        <f t="shared" si="130"/>
        <v>32</v>
      </c>
      <c r="H453" s="256">
        <f t="shared" si="130"/>
        <v>32</v>
      </c>
      <c r="I453" s="256">
        <f t="shared" si="130"/>
        <v>32</v>
      </c>
      <c r="J453" s="256">
        <f t="shared" si="130"/>
        <v>32</v>
      </c>
      <c r="K453" s="25">
        <f t="shared" si="130"/>
        <v>0</v>
      </c>
      <c r="L453" s="35">
        <f t="shared" si="130"/>
        <v>130</v>
      </c>
      <c r="M453" s="35">
        <f t="shared" si="130"/>
        <v>135</v>
      </c>
      <c r="N453" s="35">
        <f t="shared" si="130"/>
        <v>140</v>
      </c>
      <c r="O453" s="40"/>
      <c r="P453" s="33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128</v>
      </c>
      <c r="G467" s="141">
        <v>32</v>
      </c>
      <c r="H467" s="141">
        <v>32</v>
      </c>
      <c r="I467" s="141">
        <v>32</v>
      </c>
      <c r="J467" s="141">
        <v>32</v>
      </c>
      <c r="K467" s="20">
        <v>0</v>
      </c>
      <c r="L467" s="42">
        <v>130</v>
      </c>
      <c r="M467" s="42">
        <v>135</v>
      </c>
      <c r="N467" s="42">
        <v>140</v>
      </c>
      <c r="O467" s="19">
        <v>1</v>
      </c>
      <c r="P467" s="33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100</v>
      </c>
      <c r="D468" s="256">
        <f t="shared" si="133"/>
        <v>0</v>
      </c>
      <c r="E468" s="256">
        <f t="shared" si="133"/>
        <v>100</v>
      </c>
      <c r="F468" s="256">
        <f t="shared" si="133"/>
        <v>0</v>
      </c>
      <c r="G468" s="256">
        <f t="shared" si="133"/>
        <v>0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33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100</v>
      </c>
      <c r="D469" s="256">
        <f t="shared" si="134"/>
        <v>0</v>
      </c>
      <c r="E469" s="256">
        <f t="shared" si="134"/>
        <v>100</v>
      </c>
      <c r="F469" s="256">
        <f t="shared" si="134"/>
        <v>0</v>
      </c>
      <c r="G469" s="256">
        <f t="shared" si="134"/>
        <v>0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33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100</v>
      </c>
      <c r="D470" s="141">
        <f t="shared" si="135"/>
        <v>0</v>
      </c>
      <c r="E470" s="141">
        <f t="shared" si="135"/>
        <v>100</v>
      </c>
      <c r="F470" s="141">
        <f t="shared" si="135"/>
        <v>0</v>
      </c>
      <c r="G470" s="141">
        <f t="shared" si="135"/>
        <v>0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33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100</v>
      </c>
      <c r="D472" s="231"/>
      <c r="E472" s="137">
        <f>C472+D472</f>
        <v>100</v>
      </c>
      <c r="F472" s="137">
        <f>G472+H472+I472+J472</f>
        <v>0</v>
      </c>
      <c r="G472" s="137">
        <v>0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33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383" t="s">
        <v>4</v>
      </c>
      <c r="B500" s="384" t="s">
        <v>3</v>
      </c>
      <c r="C500" s="256">
        <f t="shared" ref="C500:N500" si="144">C13-C200</f>
        <v>-646.5</v>
      </c>
      <c r="D500" s="256">
        <f t="shared" si="144"/>
        <v>0</v>
      </c>
      <c r="E500" s="256">
        <f t="shared" si="144"/>
        <v>-646.5</v>
      </c>
      <c r="F500" s="385">
        <f t="shared" si="144"/>
        <v>-482</v>
      </c>
      <c r="G500" s="256">
        <f t="shared" si="144"/>
        <v>-128</v>
      </c>
      <c r="H500" s="256">
        <f t="shared" si="144"/>
        <v>-262</v>
      </c>
      <c r="I500" s="256">
        <f t="shared" si="144"/>
        <v>-259</v>
      </c>
      <c r="J500" s="256">
        <f t="shared" si="144"/>
        <v>167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/>
      <c r="Q500" s="237"/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67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67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H3:J3"/>
    <mergeCell ref="C1:I1"/>
    <mergeCell ref="L1:N1"/>
    <mergeCell ref="C2:E2"/>
    <mergeCell ref="H2:J2"/>
    <mergeCell ref="L2:N2"/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</mergeCells>
  <printOptions horizontalCentered="1"/>
  <pageMargins left="0.43" right="0.19685039370078741" top="0.33" bottom="0.16" header="0.36" footer="0"/>
  <pageSetup paperSize="9" scale="54" fitToHeight="0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21" activePane="bottomLeft" state="frozen"/>
      <selection pane="bottomLeft" activeCell="F2" sqref="F2"/>
    </sheetView>
  </sheetViews>
  <sheetFormatPr defaultColWidth="9.140625" defaultRowHeight="12.75" x14ac:dyDescent="0.2"/>
  <cols>
    <col min="1" max="1" width="78.5703125" style="6" customWidth="1"/>
    <col min="2" max="2" width="11.140625" style="5" customWidth="1"/>
    <col min="3" max="3" width="11.85546875" style="3" hidden="1" customWidth="1"/>
    <col min="4" max="4" width="7.42578125" style="3" hidden="1" customWidth="1"/>
    <col min="5" max="5" width="12.7109375" style="3" hidden="1" customWidth="1"/>
    <col min="6" max="6" width="11.42578125" style="3" customWidth="1"/>
    <col min="7" max="7" width="13.140625" style="4" customWidth="1"/>
    <col min="8" max="8" width="10.140625" style="3" customWidth="1"/>
    <col min="9" max="9" width="10.42578125" style="3" customWidth="1"/>
    <col min="10" max="10" width="11.28515625" style="3" customWidth="1"/>
    <col min="11" max="11" width="4.42578125" style="3" hidden="1" customWidth="1"/>
    <col min="12" max="12" width="9.7109375" style="3" customWidth="1"/>
    <col min="13" max="13" width="11.42578125" style="3" customWidth="1"/>
    <col min="14" max="14" width="11" style="3" customWidth="1"/>
    <col min="15" max="15" width="0.140625" style="2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985</v>
      </c>
      <c r="C2" s="1068"/>
      <c r="D2" s="1068"/>
      <c r="E2" s="1068"/>
      <c r="F2" s="93" t="s">
        <v>856</v>
      </c>
      <c r="G2" s="93"/>
      <c r="H2" s="1068"/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298"/>
      <c r="H3" s="1068"/>
      <c r="I3" s="1068"/>
      <c r="J3" s="1068"/>
      <c r="L3" s="298"/>
      <c r="M3" s="298"/>
      <c r="N3" s="298"/>
      <c r="Q3" s="286"/>
    </row>
    <row r="4" spans="1:19" x14ac:dyDescent="0.2">
      <c r="A4" s="96" t="s">
        <v>958</v>
      </c>
      <c r="B4" s="142"/>
      <c r="G4" s="298"/>
      <c r="H4" s="298"/>
      <c r="I4" s="298"/>
      <c r="J4" s="93"/>
      <c r="L4" s="298"/>
      <c r="M4" s="298"/>
      <c r="N4" s="298"/>
      <c r="Q4" s="286"/>
    </row>
    <row r="5" spans="1:19" x14ac:dyDescent="0.2">
      <c r="A5" s="96"/>
      <c r="G5" s="298"/>
      <c r="H5" s="298"/>
      <c r="I5" s="298"/>
      <c r="J5" s="93"/>
      <c r="L5" s="298"/>
      <c r="M5" s="298"/>
      <c r="N5" s="298"/>
      <c r="Q5" s="286"/>
    </row>
    <row r="6" spans="1:19" x14ac:dyDescent="0.2">
      <c r="Q6" s="286"/>
    </row>
    <row r="7" spans="1:19" s="8" customFormat="1" ht="12.75" customHeight="1" x14ac:dyDescent="0.2">
      <c r="A7" s="1071" t="s">
        <v>982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979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978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2025</v>
      </c>
      <c r="M10" s="1097">
        <v>2026</v>
      </c>
      <c r="N10" s="1097">
        <v>2027</v>
      </c>
      <c r="O10" s="10"/>
      <c r="Q10" s="287"/>
    </row>
    <row r="11" spans="1:19" s="8" customFormat="1" ht="48" customHeight="1" x14ac:dyDescent="0.2">
      <c r="A11" s="1100"/>
      <c r="B11" s="1102"/>
      <c r="C11" s="301" t="s">
        <v>851</v>
      </c>
      <c r="D11" s="230" t="s">
        <v>956</v>
      </c>
      <c r="E11" s="301" t="s">
        <v>850</v>
      </c>
      <c r="F11" s="301" t="s">
        <v>960</v>
      </c>
      <c r="G11" s="90" t="s">
        <v>849</v>
      </c>
      <c r="H11" s="301" t="s">
        <v>848</v>
      </c>
      <c r="I11" s="301" t="s">
        <v>847</v>
      </c>
      <c r="J11" s="301" t="s">
        <v>846</v>
      </c>
      <c r="K11" s="301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01">
        <v>1</v>
      </c>
      <c r="B12" s="91" t="s">
        <v>844</v>
      </c>
      <c r="C12" s="301">
        <v>3</v>
      </c>
      <c r="D12" s="300">
        <v>4</v>
      </c>
      <c r="E12" s="301">
        <v>5</v>
      </c>
      <c r="F12" s="301">
        <v>6</v>
      </c>
      <c r="G12" s="90">
        <v>7</v>
      </c>
      <c r="H12" s="301">
        <v>8</v>
      </c>
      <c r="I12" s="301">
        <v>9</v>
      </c>
      <c r="J12" s="301">
        <v>10</v>
      </c>
      <c r="K12" s="301">
        <v>11</v>
      </c>
      <c r="L12" s="300">
        <v>12</v>
      </c>
      <c r="M12" s="300">
        <v>13</v>
      </c>
      <c r="N12" s="300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12453</v>
      </c>
      <c r="D13" s="86">
        <f t="shared" si="0"/>
        <v>0</v>
      </c>
      <c r="E13" s="86">
        <f t="shared" si="0"/>
        <v>12453</v>
      </c>
      <c r="F13" s="372">
        <f t="shared" si="0"/>
        <v>13575</v>
      </c>
      <c r="G13" s="87">
        <f t="shared" si="0"/>
        <v>3707</v>
      </c>
      <c r="H13" s="86">
        <f t="shared" si="0"/>
        <v>3687</v>
      </c>
      <c r="I13" s="86">
        <f t="shared" si="0"/>
        <v>3341</v>
      </c>
      <c r="J13" s="86">
        <f t="shared" si="0"/>
        <v>2840</v>
      </c>
      <c r="K13" s="86">
        <f t="shared" si="0"/>
        <v>15</v>
      </c>
      <c r="L13" s="86">
        <f t="shared" si="0"/>
        <v>14040</v>
      </c>
      <c r="M13" s="86">
        <f t="shared" si="0"/>
        <v>14055</v>
      </c>
      <c r="N13" s="86">
        <f t="shared" si="0"/>
        <v>14070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5568</v>
      </c>
      <c r="D14" s="67">
        <f t="shared" si="1"/>
        <v>0</v>
      </c>
      <c r="E14" s="67">
        <f t="shared" si="1"/>
        <v>5568</v>
      </c>
      <c r="F14" s="67">
        <f t="shared" si="1"/>
        <v>4885</v>
      </c>
      <c r="G14" s="82">
        <f t="shared" si="1"/>
        <v>1425</v>
      </c>
      <c r="H14" s="67">
        <f t="shared" si="1"/>
        <v>1205</v>
      </c>
      <c r="I14" s="67">
        <f t="shared" si="1"/>
        <v>1205</v>
      </c>
      <c r="J14" s="67">
        <f t="shared" si="1"/>
        <v>1050</v>
      </c>
      <c r="K14" s="67">
        <f t="shared" si="1"/>
        <v>15</v>
      </c>
      <c r="L14" s="67">
        <f t="shared" si="1"/>
        <v>6040</v>
      </c>
      <c r="M14" s="67">
        <f t="shared" si="1"/>
        <v>6005</v>
      </c>
      <c r="N14" s="67">
        <f t="shared" si="1"/>
        <v>5970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5568</v>
      </c>
      <c r="D20" s="67">
        <f t="shared" si="4"/>
        <v>0</v>
      </c>
      <c r="E20" s="67">
        <f t="shared" si="4"/>
        <v>5568</v>
      </c>
      <c r="F20" s="67">
        <f t="shared" si="4"/>
        <v>4885</v>
      </c>
      <c r="G20" s="67">
        <f t="shared" si="4"/>
        <v>1425</v>
      </c>
      <c r="H20" s="67">
        <f t="shared" si="4"/>
        <v>1205</v>
      </c>
      <c r="I20" s="67">
        <f t="shared" si="4"/>
        <v>1205</v>
      </c>
      <c r="J20" s="67">
        <f t="shared" si="4"/>
        <v>1050</v>
      </c>
      <c r="K20" s="67">
        <f t="shared" si="4"/>
        <v>15</v>
      </c>
      <c r="L20" s="67">
        <f t="shared" si="4"/>
        <v>6040</v>
      </c>
      <c r="M20" s="67">
        <f t="shared" si="4"/>
        <v>6005</v>
      </c>
      <c r="N20" s="67">
        <f t="shared" si="4"/>
        <v>5970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5568</v>
      </c>
      <c r="D32" s="67">
        <f t="shared" si="10"/>
        <v>0</v>
      </c>
      <c r="E32" s="67">
        <f t="shared" si="10"/>
        <v>5568</v>
      </c>
      <c r="F32" s="67">
        <f t="shared" si="10"/>
        <v>4885</v>
      </c>
      <c r="G32" s="82">
        <f t="shared" si="10"/>
        <v>1425</v>
      </c>
      <c r="H32" s="67">
        <f t="shared" si="10"/>
        <v>1205</v>
      </c>
      <c r="I32" s="67">
        <f t="shared" si="10"/>
        <v>1205</v>
      </c>
      <c r="J32" s="67">
        <f t="shared" si="10"/>
        <v>1050</v>
      </c>
      <c r="K32" s="67">
        <f t="shared" si="10"/>
        <v>15</v>
      </c>
      <c r="L32" s="67">
        <f t="shared" si="10"/>
        <v>6040</v>
      </c>
      <c r="M32" s="67">
        <f t="shared" si="10"/>
        <v>6005</v>
      </c>
      <c r="N32" s="67">
        <f t="shared" si="10"/>
        <v>5970</v>
      </c>
      <c r="O32" s="66"/>
      <c r="P32" s="9"/>
      <c r="Q32" s="237"/>
      <c r="R32" s="237"/>
      <c r="S32" s="23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1">C34+C35+C36+C37+C38+C39+C40+C41+C42+C43+C44+C45+C46+C47</f>
        <v>5568</v>
      </c>
      <c r="D33" s="226">
        <f t="shared" si="11"/>
        <v>0</v>
      </c>
      <c r="E33" s="226">
        <f t="shared" si="11"/>
        <v>5568</v>
      </c>
      <c r="F33" s="226">
        <f t="shared" si="11"/>
        <v>4885</v>
      </c>
      <c r="G33" s="276">
        <f t="shared" si="11"/>
        <v>1425</v>
      </c>
      <c r="H33" s="226">
        <f t="shared" si="11"/>
        <v>1205</v>
      </c>
      <c r="I33" s="226">
        <f t="shared" si="11"/>
        <v>1205</v>
      </c>
      <c r="J33" s="227">
        <f t="shared" si="11"/>
        <v>1050</v>
      </c>
      <c r="K33" s="67">
        <f t="shared" si="11"/>
        <v>0</v>
      </c>
      <c r="L33" s="67">
        <f t="shared" si="11"/>
        <v>6040</v>
      </c>
      <c r="M33" s="67">
        <f t="shared" si="11"/>
        <v>6005</v>
      </c>
      <c r="N33" s="67">
        <f t="shared" si="11"/>
        <v>5970</v>
      </c>
      <c r="O33" s="66"/>
      <c r="P33" s="378" t="s">
        <v>983</v>
      </c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7" t="s">
        <v>798</v>
      </c>
      <c r="C35" s="110">
        <v>128</v>
      </c>
      <c r="D35" s="235"/>
      <c r="E35" s="110">
        <f t="shared" si="12"/>
        <v>128</v>
      </c>
      <c r="F35" s="283">
        <f t="shared" si="13"/>
        <v>97</v>
      </c>
      <c r="G35" s="252">
        <v>25</v>
      </c>
      <c r="H35" s="252">
        <v>25</v>
      </c>
      <c r="I35" s="228">
        <v>25</v>
      </c>
      <c r="J35" s="360">
        <v>22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379">
        <v>97</v>
      </c>
      <c r="Q35" s="291"/>
      <c r="R35" s="264"/>
      <c r="S35" s="265"/>
      <c r="T35" s="374"/>
      <c r="U35" s="37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109" t="s">
        <v>782</v>
      </c>
      <c r="C43" s="110">
        <v>4722</v>
      </c>
      <c r="D43" s="235"/>
      <c r="E43" s="110">
        <f t="shared" si="12"/>
        <v>4722</v>
      </c>
      <c r="F43" s="283">
        <f t="shared" si="13"/>
        <v>4088</v>
      </c>
      <c r="G43" s="252">
        <v>1200</v>
      </c>
      <c r="H43" s="252">
        <v>1000</v>
      </c>
      <c r="I43" s="228">
        <v>1000</v>
      </c>
      <c r="J43" s="313">
        <v>888</v>
      </c>
      <c r="K43" s="70">
        <v>0</v>
      </c>
      <c r="L43" s="110">
        <v>6040</v>
      </c>
      <c r="M43" s="110">
        <v>6005</v>
      </c>
      <c r="N43" s="110">
        <v>5970</v>
      </c>
      <c r="O43" s="7">
        <v>1</v>
      </c>
      <c r="P43" s="379">
        <v>4088</v>
      </c>
      <c r="Q43" s="376"/>
      <c r="R43" s="267"/>
      <c r="S43" s="239"/>
      <c r="T43" s="374"/>
      <c r="U43" s="375"/>
    </row>
    <row r="44" spans="1:24" s="31" customFormat="1" ht="25.5" x14ac:dyDescent="0.2">
      <c r="A44" s="108" t="s">
        <v>781</v>
      </c>
      <c r="B44" s="251" t="s">
        <v>780</v>
      </c>
      <c r="C44" s="110">
        <v>718</v>
      </c>
      <c r="D44" s="110"/>
      <c r="E44" s="110">
        <f t="shared" si="12"/>
        <v>718</v>
      </c>
      <c r="F44" s="227">
        <f t="shared" si="13"/>
        <v>700</v>
      </c>
      <c r="G44" s="252">
        <v>200</v>
      </c>
      <c r="H44" s="252">
        <v>180</v>
      </c>
      <c r="I44" s="228">
        <v>180</v>
      </c>
      <c r="J44" s="228">
        <v>140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373">
        <v>516</v>
      </c>
      <c r="Q44" s="292">
        <f>F44-P44</f>
        <v>184</v>
      </c>
      <c r="R44" s="239"/>
      <c r="S44" s="239"/>
      <c r="T44" s="374"/>
      <c r="U44" s="37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2"/>
        <v>0</v>
      </c>
      <c r="F47" s="228">
        <f t="shared" si="13"/>
        <v>0</v>
      </c>
      <c r="G47" s="252">
        <v>0</v>
      </c>
      <c r="H47" s="252">
        <v>0</v>
      </c>
      <c r="I47" s="252">
        <v>0</v>
      </c>
      <c r="J47" s="252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373"/>
      <c r="Q47" s="289"/>
      <c r="R47" s="239"/>
      <c r="S47" s="239"/>
      <c r="T47" s="374"/>
      <c r="U47" s="37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15" customHeight="1" x14ac:dyDescent="0.2">
      <c r="A58" s="246" t="s">
        <v>753</v>
      </c>
      <c r="B58" s="247" t="s">
        <v>752</v>
      </c>
      <c r="C58" s="226">
        <f t="shared" ref="C58:N58" si="18">C59+C60+C61+C62</f>
        <v>0</v>
      </c>
      <c r="D58" s="226">
        <f t="shared" si="18"/>
        <v>0</v>
      </c>
      <c r="E58" s="226">
        <f t="shared" si="18"/>
        <v>0</v>
      </c>
      <c r="F58" s="227">
        <f t="shared" si="18"/>
        <v>0</v>
      </c>
      <c r="G58" s="253">
        <f t="shared" si="18"/>
        <v>0</v>
      </c>
      <c r="H58" s="253">
        <f t="shared" si="18"/>
        <v>0</v>
      </c>
      <c r="I58" s="253">
        <f t="shared" si="18"/>
        <v>0</v>
      </c>
      <c r="J58" s="253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customHeight="1" x14ac:dyDescent="0.2">
      <c r="A60" s="108" t="s">
        <v>749</v>
      </c>
      <c r="B60" s="109" t="s">
        <v>748</v>
      </c>
      <c r="C60" s="282">
        <v>-15</v>
      </c>
      <c r="D60" s="282"/>
      <c r="E60" s="283">
        <f>C60+D60</f>
        <v>-15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108" t="s">
        <v>747</v>
      </c>
      <c r="B61" s="109" t="s">
        <v>746</v>
      </c>
      <c r="C61" s="282">
        <v>15</v>
      </c>
      <c r="D61" s="282"/>
      <c r="E61" s="283">
        <f>C61+D61</f>
        <v>15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6" t="s">
        <v>715</v>
      </c>
      <c r="B77" s="247" t="s">
        <v>714</v>
      </c>
      <c r="C77" s="226">
        <f t="shared" ref="C77:N77" si="25">C78</f>
        <v>6885</v>
      </c>
      <c r="D77" s="226">
        <f t="shared" si="25"/>
        <v>0</v>
      </c>
      <c r="E77" s="226">
        <f t="shared" si="25"/>
        <v>6885</v>
      </c>
      <c r="F77" s="227">
        <f t="shared" si="25"/>
        <v>8690</v>
      </c>
      <c r="G77" s="253">
        <f t="shared" si="25"/>
        <v>2282</v>
      </c>
      <c r="H77" s="253">
        <f t="shared" si="25"/>
        <v>2482</v>
      </c>
      <c r="I77" s="253">
        <f t="shared" si="25"/>
        <v>2136</v>
      </c>
      <c r="J77" s="253">
        <f t="shared" si="25"/>
        <v>1790</v>
      </c>
      <c r="K77" s="77">
        <f t="shared" si="25"/>
        <v>0</v>
      </c>
      <c r="L77" s="226">
        <f t="shared" si="25"/>
        <v>8000</v>
      </c>
      <c r="M77" s="226">
        <f t="shared" si="25"/>
        <v>8050</v>
      </c>
      <c r="N77" s="226">
        <f t="shared" si="25"/>
        <v>8100</v>
      </c>
      <c r="O77" s="76"/>
      <c r="P77" s="9"/>
      <c r="Q77" s="237"/>
      <c r="R77" s="237"/>
      <c r="S77" s="237"/>
    </row>
    <row r="78" spans="1:19" s="39" customFormat="1" x14ac:dyDescent="0.2">
      <c r="A78" s="246" t="s">
        <v>713</v>
      </c>
      <c r="B78" s="247" t="s">
        <v>712</v>
      </c>
      <c r="C78" s="226">
        <f t="shared" ref="C78:N78" si="26">C79+C85</f>
        <v>6885</v>
      </c>
      <c r="D78" s="226">
        <f t="shared" si="26"/>
        <v>0</v>
      </c>
      <c r="E78" s="226">
        <f t="shared" si="26"/>
        <v>6885</v>
      </c>
      <c r="F78" s="227">
        <f t="shared" si="26"/>
        <v>8690</v>
      </c>
      <c r="G78" s="253">
        <f t="shared" si="26"/>
        <v>2282</v>
      </c>
      <c r="H78" s="253">
        <f t="shared" si="26"/>
        <v>2482</v>
      </c>
      <c r="I78" s="253">
        <f t="shared" si="26"/>
        <v>2136</v>
      </c>
      <c r="J78" s="253">
        <f t="shared" si="26"/>
        <v>1790</v>
      </c>
      <c r="K78" s="77">
        <f t="shared" si="26"/>
        <v>0</v>
      </c>
      <c r="L78" s="226">
        <f t="shared" si="26"/>
        <v>8000</v>
      </c>
      <c r="M78" s="226">
        <f t="shared" si="26"/>
        <v>8050</v>
      </c>
      <c r="N78" s="226">
        <f t="shared" si="26"/>
        <v>8100</v>
      </c>
      <c r="O78" s="76"/>
      <c r="P78" s="9"/>
      <c r="Q78" s="237"/>
      <c r="R78" s="237"/>
      <c r="S78" s="237"/>
    </row>
    <row r="79" spans="1:19" s="8" customFormat="1" x14ac:dyDescent="0.2">
      <c r="A79" s="246" t="s">
        <v>711</v>
      </c>
      <c r="B79" s="247" t="s">
        <v>710</v>
      </c>
      <c r="C79" s="226">
        <f t="shared" ref="C79:N79" si="27">C80+C81+C82+C83+C84</f>
        <v>0</v>
      </c>
      <c r="D79" s="226">
        <f t="shared" si="27"/>
        <v>0</v>
      </c>
      <c r="E79" s="226">
        <f t="shared" si="27"/>
        <v>0</v>
      </c>
      <c r="F79" s="227">
        <f t="shared" si="27"/>
        <v>0</v>
      </c>
      <c r="G79" s="253">
        <f t="shared" si="27"/>
        <v>0</v>
      </c>
      <c r="H79" s="253">
        <f t="shared" si="27"/>
        <v>0</v>
      </c>
      <c r="I79" s="253">
        <f t="shared" si="27"/>
        <v>0</v>
      </c>
      <c r="J79" s="253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28">C86+C87+C88+C89+C90+C94+C98+C99+C100+C101</f>
        <v>6885</v>
      </c>
      <c r="D85" s="226">
        <f t="shared" si="28"/>
        <v>0</v>
      </c>
      <c r="E85" s="226">
        <f t="shared" si="28"/>
        <v>6885</v>
      </c>
      <c r="F85" s="226">
        <f t="shared" si="28"/>
        <v>8690</v>
      </c>
      <c r="G85" s="253">
        <f t="shared" si="28"/>
        <v>2282</v>
      </c>
      <c r="H85" s="253">
        <f t="shared" si="28"/>
        <v>2482</v>
      </c>
      <c r="I85" s="253">
        <f t="shared" si="28"/>
        <v>2136</v>
      </c>
      <c r="J85" s="253">
        <f t="shared" si="28"/>
        <v>1790</v>
      </c>
      <c r="K85" s="77">
        <f t="shared" si="28"/>
        <v>0</v>
      </c>
      <c r="L85" s="226">
        <f t="shared" si="28"/>
        <v>8000</v>
      </c>
      <c r="M85" s="226">
        <f t="shared" si="28"/>
        <v>8050</v>
      </c>
      <c r="N85" s="226">
        <f t="shared" si="28"/>
        <v>8100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18" customHeight="1" x14ac:dyDescent="0.2">
      <c r="A87" s="380" t="s">
        <v>695</v>
      </c>
      <c r="B87" s="381" t="s">
        <v>694</v>
      </c>
      <c r="C87" s="110">
        <v>942</v>
      </c>
      <c r="D87" s="235"/>
      <c r="E87" s="110">
        <f>C87+D87</f>
        <v>942</v>
      </c>
      <c r="F87" s="382">
        <f>G87+H87+I87+J87</f>
        <v>700</v>
      </c>
      <c r="G87" s="382">
        <v>282</v>
      </c>
      <c r="H87" s="382">
        <v>282</v>
      </c>
      <c r="I87" s="382">
        <v>136</v>
      </c>
      <c r="J87" s="382"/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15.75" customHeight="1" x14ac:dyDescent="0.2">
      <c r="A88" s="248" t="s">
        <v>693</v>
      </c>
      <c r="B88" s="249" t="s">
        <v>692</v>
      </c>
      <c r="C88" s="110">
        <v>85</v>
      </c>
      <c r="D88" s="235"/>
      <c r="E88" s="110">
        <f>C88+D88</f>
        <v>85</v>
      </c>
      <c r="F88" s="227">
        <f>G88+H88+I88+J88</f>
        <v>0</v>
      </c>
      <c r="G88" s="252">
        <v>0</v>
      </c>
      <c r="H88" s="252">
        <v>0</v>
      </c>
      <c r="I88" s="252">
        <v>0</v>
      </c>
      <c r="J88" s="252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5858</v>
      </c>
      <c r="D100" s="235"/>
      <c r="E100" s="110">
        <f t="shared" si="31"/>
        <v>5858</v>
      </c>
      <c r="F100" s="110">
        <f t="shared" si="32"/>
        <v>7990</v>
      </c>
      <c r="G100" s="111">
        <v>2000</v>
      </c>
      <c r="H100" s="111">
        <v>2200</v>
      </c>
      <c r="I100" s="111">
        <v>2000</v>
      </c>
      <c r="J100" s="111">
        <v>1790</v>
      </c>
      <c r="K100" s="70">
        <v>0</v>
      </c>
      <c r="L100" s="110">
        <v>8000</v>
      </c>
      <c r="M100" s="110">
        <v>8050</v>
      </c>
      <c r="N100" s="110">
        <v>8100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1"/>
        <v>0</v>
      </c>
      <c r="F101" s="110">
        <f t="shared" si="32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377" t="s">
        <v>984</v>
      </c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13099.5</v>
      </c>
      <c r="D200" s="55">
        <f t="shared" si="58"/>
        <v>0</v>
      </c>
      <c r="E200" s="55">
        <f t="shared" si="58"/>
        <v>13099.5</v>
      </c>
      <c r="F200" s="279">
        <f t="shared" si="58"/>
        <v>14057</v>
      </c>
      <c r="G200" s="56">
        <f t="shared" si="58"/>
        <v>3835</v>
      </c>
      <c r="H200" s="56">
        <f t="shared" si="58"/>
        <v>3949</v>
      </c>
      <c r="I200" s="56">
        <f t="shared" si="58"/>
        <v>3600</v>
      </c>
      <c r="J200" s="56">
        <f t="shared" si="58"/>
        <v>2673</v>
      </c>
      <c r="K200" s="55">
        <f t="shared" si="58"/>
        <v>90</v>
      </c>
      <c r="L200" s="35">
        <f t="shared" si="58"/>
        <v>14040</v>
      </c>
      <c r="M200" s="35">
        <f t="shared" si="58"/>
        <v>14055</v>
      </c>
      <c r="N200" s="35">
        <f t="shared" si="58"/>
        <v>14070</v>
      </c>
      <c r="O200" s="10"/>
      <c r="P200" s="370">
        <v>13758</v>
      </c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12999.5</v>
      </c>
      <c r="D201" s="11">
        <f t="shared" si="59"/>
        <v>0</v>
      </c>
      <c r="E201" s="11">
        <f t="shared" si="59"/>
        <v>12999.5</v>
      </c>
      <c r="F201" s="11">
        <f t="shared" si="59"/>
        <v>14057</v>
      </c>
      <c r="G201" s="12">
        <f t="shared" si="59"/>
        <v>3835</v>
      </c>
      <c r="H201" s="11">
        <f t="shared" si="59"/>
        <v>3949</v>
      </c>
      <c r="I201" s="11">
        <f t="shared" si="59"/>
        <v>3600</v>
      </c>
      <c r="J201" s="11">
        <f t="shared" si="59"/>
        <v>2673</v>
      </c>
      <c r="K201" s="11">
        <f t="shared" si="59"/>
        <v>90</v>
      </c>
      <c r="L201" s="35">
        <f t="shared" si="59"/>
        <v>14040</v>
      </c>
      <c r="M201" s="35">
        <f t="shared" si="59"/>
        <v>14055</v>
      </c>
      <c r="N201" s="35">
        <f t="shared" si="59"/>
        <v>14070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10000</v>
      </c>
      <c r="D202" s="11">
        <f t="shared" si="60"/>
        <v>0</v>
      </c>
      <c r="E202" s="11">
        <f t="shared" si="60"/>
        <v>10000</v>
      </c>
      <c r="F202" s="11">
        <f t="shared" si="60"/>
        <v>11070</v>
      </c>
      <c r="G202" s="36">
        <f t="shared" si="60"/>
        <v>2920</v>
      </c>
      <c r="H202" s="11">
        <f t="shared" si="60"/>
        <v>3060</v>
      </c>
      <c r="I202" s="11">
        <f t="shared" si="60"/>
        <v>2840</v>
      </c>
      <c r="J202" s="11">
        <f t="shared" si="60"/>
        <v>2250</v>
      </c>
      <c r="K202" s="11">
        <f t="shared" si="60"/>
        <v>90</v>
      </c>
      <c r="L202" s="35">
        <f t="shared" si="60"/>
        <v>10675</v>
      </c>
      <c r="M202" s="35">
        <f t="shared" si="60"/>
        <v>10680</v>
      </c>
      <c r="N202" s="35">
        <f t="shared" si="60"/>
        <v>10685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9649</v>
      </c>
      <c r="D203" s="42">
        <f t="shared" si="61"/>
        <v>0</v>
      </c>
      <c r="E203" s="42">
        <f t="shared" si="61"/>
        <v>9649</v>
      </c>
      <c r="F203" s="371">
        <f t="shared" si="61"/>
        <v>10670</v>
      </c>
      <c r="G203" s="52">
        <f t="shared" si="61"/>
        <v>2850</v>
      </c>
      <c r="H203" s="42">
        <f t="shared" si="61"/>
        <v>2830</v>
      </c>
      <c r="I203" s="42">
        <f t="shared" si="61"/>
        <v>2790</v>
      </c>
      <c r="J203" s="20">
        <f t="shared" si="61"/>
        <v>2200</v>
      </c>
      <c r="K203" s="20">
        <f t="shared" si="61"/>
        <v>90</v>
      </c>
      <c r="L203" s="42">
        <f t="shared" si="61"/>
        <v>10675</v>
      </c>
      <c r="M203" s="42">
        <f t="shared" si="61"/>
        <v>10680</v>
      </c>
      <c r="N203" s="42">
        <f t="shared" si="61"/>
        <v>10685</v>
      </c>
      <c r="O203" s="19"/>
      <c r="P203" s="370">
        <v>10350</v>
      </c>
      <c r="Q203" s="245"/>
      <c r="R203" s="259"/>
      <c r="S203" s="259"/>
    </row>
    <row r="204" spans="1:22" s="31" customFormat="1" x14ac:dyDescent="0.2">
      <c r="A204" s="135" t="s">
        <v>530</v>
      </c>
      <c r="B204" s="136" t="s">
        <v>529</v>
      </c>
      <c r="C204" s="48">
        <v>6650</v>
      </c>
      <c r="D204" s="137"/>
      <c r="E204" s="137">
        <f t="shared" ref="E204:E218" si="62">C204+D204</f>
        <v>6650</v>
      </c>
      <c r="F204" s="137">
        <f t="shared" ref="F204:F218" si="63">G204+H204+I204+J204</f>
        <v>7300</v>
      </c>
      <c r="G204" s="137">
        <v>1950</v>
      </c>
      <c r="H204" s="137">
        <v>1950</v>
      </c>
      <c r="I204" s="137">
        <v>1950</v>
      </c>
      <c r="J204" s="137">
        <v>1450</v>
      </c>
      <c r="K204" s="28">
        <v>0</v>
      </c>
      <c r="L204" s="48">
        <v>10675</v>
      </c>
      <c r="M204" s="48">
        <v>10680</v>
      </c>
      <c r="N204" s="48">
        <v>10685</v>
      </c>
      <c r="O204" s="47">
        <v>1</v>
      </c>
      <c r="P204" s="9"/>
      <c r="Q204" s="275"/>
      <c r="R204" s="264"/>
      <c r="S204" s="265"/>
    </row>
    <row r="205" spans="1:22" hidden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x14ac:dyDescent="0.2">
      <c r="A206" s="135" t="s">
        <v>526</v>
      </c>
      <c r="B206" s="136" t="s">
        <v>525</v>
      </c>
      <c r="C206" s="137">
        <v>878</v>
      </c>
      <c r="D206" s="137"/>
      <c r="E206" s="137">
        <f t="shared" si="62"/>
        <v>878</v>
      </c>
      <c r="F206" s="137">
        <f t="shared" si="63"/>
        <v>750</v>
      </c>
      <c r="G206" s="137">
        <v>200</v>
      </c>
      <c r="H206" s="137">
        <v>200</v>
      </c>
      <c r="I206" s="137">
        <v>200</v>
      </c>
      <c r="J206" s="137">
        <v>150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135" t="s">
        <v>524</v>
      </c>
      <c r="B207" s="136" t="s">
        <v>523</v>
      </c>
      <c r="C207" s="295">
        <v>1036</v>
      </c>
      <c r="D207" s="297">
        <v>20</v>
      </c>
      <c r="E207" s="295">
        <f t="shared" si="62"/>
        <v>1056</v>
      </c>
      <c r="F207" s="137">
        <f t="shared" si="63"/>
        <v>1400</v>
      </c>
      <c r="G207" s="137">
        <v>380</v>
      </c>
      <c r="H207" s="137">
        <v>380</v>
      </c>
      <c r="I207" s="137">
        <v>340</v>
      </c>
      <c r="J207" s="137">
        <v>300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/>
      <c r="R207" s="239"/>
      <c r="S207" s="239"/>
    </row>
    <row r="208" spans="1:22" hidden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idden="1" x14ac:dyDescent="0.2">
      <c r="A209" s="17" t="s">
        <v>520</v>
      </c>
      <c r="B209" s="16" t="s">
        <v>519</v>
      </c>
      <c r="C209" s="15"/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idden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idden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480</v>
      </c>
      <c r="D212" s="137"/>
      <c r="E212" s="137">
        <f t="shared" si="62"/>
        <v>480</v>
      </c>
      <c r="F212" s="137">
        <f t="shared" si="63"/>
        <v>600</v>
      </c>
      <c r="G212" s="137">
        <v>150</v>
      </c>
      <c r="H212" s="137">
        <v>150</v>
      </c>
      <c r="I212" s="137">
        <v>150</v>
      </c>
      <c r="J212" s="137">
        <v>150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137">
        <v>360</v>
      </c>
      <c r="D216" s="137"/>
      <c r="E216" s="137">
        <f t="shared" si="62"/>
        <v>360</v>
      </c>
      <c r="F216" s="137">
        <f t="shared" si="63"/>
        <v>360</v>
      </c>
      <c r="G216" s="137">
        <v>90</v>
      </c>
      <c r="H216" s="137">
        <v>90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/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135" t="s">
        <v>502</v>
      </c>
      <c r="B218" s="136" t="s">
        <v>501</v>
      </c>
      <c r="C218" s="295">
        <v>245</v>
      </c>
      <c r="D218" s="297">
        <v>-20</v>
      </c>
      <c r="E218" s="295">
        <f t="shared" si="62"/>
        <v>225</v>
      </c>
      <c r="F218" s="137">
        <f t="shared" si="63"/>
        <v>260</v>
      </c>
      <c r="G218" s="137">
        <v>80</v>
      </c>
      <c r="H218" s="137">
        <v>60</v>
      </c>
      <c r="I218" s="137">
        <v>60</v>
      </c>
      <c r="J218" s="137">
        <v>60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141">
        <f t="shared" ref="C219:N219" si="64">C220+C221+C222+C223+C224+C225+C226</f>
        <v>136</v>
      </c>
      <c r="D219" s="141">
        <f t="shared" si="64"/>
        <v>0</v>
      </c>
      <c r="E219" s="141">
        <f t="shared" si="64"/>
        <v>136</v>
      </c>
      <c r="F219" s="141">
        <f t="shared" si="64"/>
        <v>165</v>
      </c>
      <c r="G219" s="141">
        <f t="shared" si="64"/>
        <v>0</v>
      </c>
      <c r="H219" s="141">
        <f t="shared" si="64"/>
        <v>165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137">
        <v>136</v>
      </c>
      <c r="D225" s="137"/>
      <c r="E225" s="137">
        <f t="shared" si="65"/>
        <v>136</v>
      </c>
      <c r="F225" s="137">
        <f t="shared" si="66"/>
        <v>165</v>
      </c>
      <c r="G225" s="137">
        <v>0</v>
      </c>
      <c r="H225" s="137">
        <v>165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215</v>
      </c>
      <c r="D227" s="141">
        <f t="shared" si="67"/>
        <v>0</v>
      </c>
      <c r="E227" s="141">
        <f t="shared" si="67"/>
        <v>215</v>
      </c>
      <c r="F227" s="141">
        <f t="shared" si="67"/>
        <v>235</v>
      </c>
      <c r="G227" s="141">
        <f t="shared" si="67"/>
        <v>70</v>
      </c>
      <c r="H227" s="141">
        <f t="shared" si="67"/>
        <v>65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215</v>
      </c>
      <c r="D233" s="137"/>
      <c r="E233" s="137">
        <f t="shared" si="68"/>
        <v>215</v>
      </c>
      <c r="F233" s="137">
        <f t="shared" si="69"/>
        <v>235</v>
      </c>
      <c r="G233" s="137">
        <v>70</v>
      </c>
      <c r="H233" s="137">
        <v>65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23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2899.5</v>
      </c>
      <c r="D235" s="256">
        <f t="shared" si="70"/>
        <v>0</v>
      </c>
      <c r="E235" s="256">
        <f t="shared" si="70"/>
        <v>2899.5</v>
      </c>
      <c r="F235" s="270">
        <f t="shared" si="70"/>
        <v>2859</v>
      </c>
      <c r="G235" s="256">
        <f t="shared" si="70"/>
        <v>883</v>
      </c>
      <c r="H235" s="256">
        <f t="shared" si="70"/>
        <v>857</v>
      </c>
      <c r="I235" s="256">
        <f t="shared" si="70"/>
        <v>728</v>
      </c>
      <c r="J235" s="256">
        <f t="shared" si="70"/>
        <v>391</v>
      </c>
      <c r="K235" s="35">
        <f t="shared" si="70"/>
        <v>0</v>
      </c>
      <c r="L235" s="35">
        <f t="shared" si="70"/>
        <v>3235</v>
      </c>
      <c r="M235" s="35">
        <f t="shared" si="70"/>
        <v>3240</v>
      </c>
      <c r="N235" s="35">
        <f t="shared" si="70"/>
        <v>3245</v>
      </c>
      <c r="O235" s="35">
        <f t="shared" si="70"/>
        <v>17</v>
      </c>
      <c r="P235" s="279">
        <v>3272</v>
      </c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1417.5</v>
      </c>
      <c r="D236" s="141">
        <f t="shared" si="71"/>
        <v>0</v>
      </c>
      <c r="E236" s="141">
        <f t="shared" si="71"/>
        <v>1417.5</v>
      </c>
      <c r="F236" s="141">
        <f t="shared" si="71"/>
        <v>1195</v>
      </c>
      <c r="G236" s="141">
        <f t="shared" si="71"/>
        <v>409</v>
      </c>
      <c r="H236" s="141">
        <f t="shared" si="71"/>
        <v>406</v>
      </c>
      <c r="I236" s="141">
        <f t="shared" si="71"/>
        <v>301</v>
      </c>
      <c r="J236" s="141">
        <f t="shared" si="71"/>
        <v>79</v>
      </c>
      <c r="K236" s="20">
        <f t="shared" si="71"/>
        <v>0</v>
      </c>
      <c r="L236" s="42">
        <f t="shared" si="71"/>
        <v>3235</v>
      </c>
      <c r="M236" s="42">
        <f t="shared" si="71"/>
        <v>3240</v>
      </c>
      <c r="N236" s="42">
        <f t="shared" si="71"/>
        <v>3245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29</v>
      </c>
      <c r="D237" s="256"/>
      <c r="E237" s="137">
        <f t="shared" ref="E237:E247" si="72">C237+D237</f>
        <v>29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3235</v>
      </c>
      <c r="M237" s="48">
        <v>3240</v>
      </c>
      <c r="N237" s="48">
        <v>3245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135" t="s">
        <v>460</v>
      </c>
      <c r="B239" s="136" t="s">
        <v>459</v>
      </c>
      <c r="C239" s="137">
        <v>522</v>
      </c>
      <c r="D239" s="269"/>
      <c r="E239" s="137">
        <f t="shared" si="72"/>
        <v>522</v>
      </c>
      <c r="F239" s="137">
        <f t="shared" si="73"/>
        <v>350</v>
      </c>
      <c r="G239" s="137">
        <v>150</v>
      </c>
      <c r="H239" s="137">
        <v>150</v>
      </c>
      <c r="I239" s="137">
        <v>50</v>
      </c>
      <c r="J239" s="137">
        <v>0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/>
      <c r="Q239" s="291"/>
      <c r="R239" s="291"/>
      <c r="S239" s="265"/>
    </row>
    <row r="240" spans="1:22" s="31" customFormat="1" x14ac:dyDescent="0.2">
      <c r="A240" s="135" t="s">
        <v>458</v>
      </c>
      <c r="B240" s="136" t="s">
        <v>457</v>
      </c>
      <c r="C240" s="137">
        <v>64</v>
      </c>
      <c r="D240" s="269"/>
      <c r="E240" s="137">
        <f t="shared" si="72"/>
        <v>64</v>
      </c>
      <c r="F240" s="137">
        <f t="shared" si="73"/>
        <v>80</v>
      </c>
      <c r="G240" s="137">
        <v>20</v>
      </c>
      <c r="H240" s="137">
        <v>20</v>
      </c>
      <c r="I240" s="137">
        <v>20</v>
      </c>
      <c r="J240" s="137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48</v>
      </c>
      <c r="D241" s="269"/>
      <c r="E241" s="137">
        <f t="shared" si="72"/>
        <v>48</v>
      </c>
      <c r="F241" s="137">
        <f t="shared" si="73"/>
        <v>60</v>
      </c>
      <c r="G241" s="137">
        <v>15</v>
      </c>
      <c r="H241" s="137">
        <v>15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idden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135" t="s">
        <v>448</v>
      </c>
      <c r="B245" s="136" t="s">
        <v>447</v>
      </c>
      <c r="C245" s="137">
        <v>699.5</v>
      </c>
      <c r="D245" s="269"/>
      <c r="E245" s="137">
        <f t="shared" si="72"/>
        <v>699.5</v>
      </c>
      <c r="F245" s="137">
        <f t="shared" si="73"/>
        <v>625</v>
      </c>
      <c r="G245" s="137">
        <v>200</v>
      </c>
      <c r="H245" s="137">
        <v>200</v>
      </c>
      <c r="I245" s="137">
        <v>200</v>
      </c>
      <c r="J245" s="48">
        <v>25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/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13</v>
      </c>
      <c r="D246" s="137"/>
      <c r="E246" s="137">
        <f t="shared" si="72"/>
        <v>13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50</v>
      </c>
      <c r="D247" s="141"/>
      <c r="E247" s="141">
        <f t="shared" si="72"/>
        <v>50</v>
      </c>
      <c r="F247" s="141">
        <f t="shared" si="73"/>
        <v>50</v>
      </c>
      <c r="G247" s="141">
        <v>20</v>
      </c>
      <c r="H247" s="141">
        <v>30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90</v>
      </c>
      <c r="D248" s="141">
        <f t="shared" si="74"/>
        <v>0</v>
      </c>
      <c r="E248" s="141">
        <f t="shared" si="74"/>
        <v>90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90</v>
      </c>
      <c r="D249" s="269"/>
      <c r="E249" s="137">
        <f>C249+D249</f>
        <v>90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1020</v>
      </c>
      <c r="D251" s="141">
        <f t="shared" si="75"/>
        <v>0</v>
      </c>
      <c r="E251" s="141">
        <f t="shared" si="75"/>
        <v>1020</v>
      </c>
      <c r="F251" s="141">
        <f t="shared" si="75"/>
        <v>1170</v>
      </c>
      <c r="G251" s="141">
        <f t="shared" si="75"/>
        <v>325</v>
      </c>
      <c r="H251" s="141">
        <f t="shared" si="75"/>
        <v>305</v>
      </c>
      <c r="I251" s="141">
        <f t="shared" si="75"/>
        <v>325</v>
      </c>
      <c r="J251" s="141">
        <f t="shared" si="75"/>
        <v>215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135" t="s">
        <v>434</v>
      </c>
      <c r="B252" s="136" t="s">
        <v>433</v>
      </c>
      <c r="C252" s="137">
        <v>280</v>
      </c>
      <c r="D252" s="260"/>
      <c r="E252" s="137">
        <f>C252+D252</f>
        <v>280</v>
      </c>
      <c r="F252" s="137">
        <f>G252+H252+I252+J252</f>
        <v>300</v>
      </c>
      <c r="G252" s="137">
        <v>80</v>
      </c>
      <c r="H252" s="137">
        <v>80</v>
      </c>
      <c r="I252" s="137">
        <v>100</v>
      </c>
      <c r="J252" s="137">
        <v>40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9"/>
      <c r="Q252" s="245"/>
      <c r="R252" s="240"/>
      <c r="S252" s="265"/>
    </row>
    <row r="253" spans="1:19" s="31" customFormat="1" x14ac:dyDescent="0.2">
      <c r="A253" s="135" t="s">
        <v>432</v>
      </c>
      <c r="B253" s="136" t="s">
        <v>431</v>
      </c>
      <c r="C253" s="295">
        <v>220</v>
      </c>
      <c r="D253" s="296">
        <v>8</v>
      </c>
      <c r="E253" s="295">
        <f>C253+D253</f>
        <v>228</v>
      </c>
      <c r="F253" s="137">
        <f>G253+H253+I253+J253</f>
        <v>350</v>
      </c>
      <c r="G253" s="137">
        <v>100</v>
      </c>
      <c r="H253" s="137">
        <v>100</v>
      </c>
      <c r="I253" s="137">
        <v>100</v>
      </c>
      <c r="J253" s="137">
        <v>50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500</v>
      </c>
      <c r="D254" s="260"/>
      <c r="E254" s="137">
        <f>C254+D254</f>
        <v>500</v>
      </c>
      <c r="F254" s="137">
        <f>G254+H254+I254+J254</f>
        <v>500</v>
      </c>
      <c r="G254" s="137">
        <v>140</v>
      </c>
      <c r="H254" s="137">
        <v>120</v>
      </c>
      <c r="I254" s="137">
        <v>120</v>
      </c>
      <c r="J254" s="137">
        <v>120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9" t="s">
        <v>958</v>
      </c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295">
        <v>20</v>
      </c>
      <c r="D255" s="296">
        <v>-8</v>
      </c>
      <c r="E255" s="295">
        <f>C255+D255</f>
        <v>12</v>
      </c>
      <c r="F255" s="137">
        <f>G255+H255+I255+J255</f>
        <v>20</v>
      </c>
      <c r="G255" s="137">
        <v>5</v>
      </c>
      <c r="H255" s="137">
        <v>5</v>
      </c>
      <c r="I255" s="137">
        <v>5</v>
      </c>
      <c r="J255" s="137">
        <v>5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194</v>
      </c>
      <c r="D256" s="141">
        <f t="shared" si="76"/>
        <v>0</v>
      </c>
      <c r="E256" s="141">
        <f t="shared" si="76"/>
        <v>194</v>
      </c>
      <c r="F256" s="141">
        <f t="shared" si="76"/>
        <v>135</v>
      </c>
      <c r="G256" s="141">
        <f t="shared" si="76"/>
        <v>40</v>
      </c>
      <c r="H256" s="141">
        <f t="shared" si="76"/>
        <v>40</v>
      </c>
      <c r="I256" s="141">
        <f t="shared" si="76"/>
        <v>30</v>
      </c>
      <c r="J256" s="141">
        <f t="shared" si="76"/>
        <v>25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20</v>
      </c>
      <c r="D257" s="137"/>
      <c r="E257" s="137">
        <f>C257+D257</f>
        <v>20</v>
      </c>
      <c r="F257" s="137">
        <f>G257+H257+I257+J257</f>
        <v>15</v>
      </c>
      <c r="G257" s="137">
        <v>5</v>
      </c>
      <c r="H257" s="137">
        <v>5</v>
      </c>
      <c r="I257" s="137">
        <v>5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24</v>
      </c>
      <c r="D258" s="48"/>
      <c r="E258" s="48">
        <f>C258+D258</f>
        <v>24</v>
      </c>
      <c r="F258" s="48">
        <f>G258+H258+I258+J258</f>
        <v>20</v>
      </c>
      <c r="G258" s="49">
        <v>10</v>
      </c>
      <c r="H258" s="49">
        <v>10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30" t="s">
        <v>420</v>
      </c>
      <c r="B259" s="29" t="s">
        <v>419</v>
      </c>
      <c r="C259" s="48">
        <v>150</v>
      </c>
      <c r="D259" s="48"/>
      <c r="E259" s="48">
        <f>C259+D259</f>
        <v>150</v>
      </c>
      <c r="F259" s="48">
        <f>G259+H259+I259+J259</f>
        <v>100</v>
      </c>
      <c r="G259" s="49">
        <v>25</v>
      </c>
      <c r="H259" s="48">
        <v>25</v>
      </c>
      <c r="I259" s="48">
        <v>25</v>
      </c>
      <c r="J259" s="137">
        <v>25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30</v>
      </c>
      <c r="D263" s="141"/>
      <c r="E263" s="141">
        <f t="shared" si="78"/>
        <v>30</v>
      </c>
      <c r="F263" s="141">
        <f t="shared" si="79"/>
        <v>40</v>
      </c>
      <c r="G263" s="141">
        <v>10</v>
      </c>
      <c r="H263" s="141">
        <v>10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20</v>
      </c>
      <c r="D266" s="141">
        <v>0</v>
      </c>
      <c r="E266" s="141">
        <f t="shared" si="78"/>
        <v>20</v>
      </c>
      <c r="F266" s="141">
        <f t="shared" si="79"/>
        <v>10</v>
      </c>
      <c r="G266" s="141">
        <v>5</v>
      </c>
      <c r="H266" s="141">
        <v>5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25</v>
      </c>
      <c r="G268" s="141">
        <v>10</v>
      </c>
      <c r="H268" s="141">
        <v>5</v>
      </c>
      <c r="I268" s="141">
        <v>5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22</v>
      </c>
      <c r="D282" s="141">
        <f t="shared" si="81"/>
        <v>0</v>
      </c>
      <c r="E282" s="141">
        <f t="shared" si="81"/>
        <v>22</v>
      </c>
      <c r="F282" s="141">
        <f t="shared" si="81"/>
        <v>44</v>
      </c>
      <c r="G282" s="141">
        <f t="shared" si="81"/>
        <v>16</v>
      </c>
      <c r="H282" s="141">
        <f t="shared" si="81"/>
        <v>9</v>
      </c>
      <c r="I282" s="141">
        <f t="shared" si="81"/>
        <v>10</v>
      </c>
      <c r="J282" s="141">
        <f t="shared" si="81"/>
        <v>9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56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135" t="s">
        <v>368</v>
      </c>
      <c r="B285" s="136" t="s">
        <v>367</v>
      </c>
      <c r="C285" s="137">
        <v>10</v>
      </c>
      <c r="D285" s="256">
        <v>0</v>
      </c>
      <c r="E285" s="137">
        <f t="shared" si="82"/>
        <v>10</v>
      </c>
      <c r="F285" s="137">
        <f t="shared" si="83"/>
        <v>25</v>
      </c>
      <c r="G285" s="137">
        <v>10</v>
      </c>
      <c r="H285" s="137">
        <v>5</v>
      </c>
      <c r="I285" s="137">
        <v>5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8</v>
      </c>
      <c r="D290" s="137"/>
      <c r="E290" s="137">
        <f t="shared" si="82"/>
        <v>8</v>
      </c>
      <c r="F290" s="137">
        <f t="shared" si="83"/>
        <v>15</v>
      </c>
      <c r="G290" s="137">
        <v>5</v>
      </c>
      <c r="H290" s="137">
        <v>3</v>
      </c>
      <c r="I290" s="137">
        <v>4</v>
      </c>
      <c r="J290" s="137">
        <v>3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128</v>
      </c>
      <c r="G453" s="256">
        <f t="shared" si="130"/>
        <v>32</v>
      </c>
      <c r="H453" s="256">
        <f t="shared" si="130"/>
        <v>32</v>
      </c>
      <c r="I453" s="256">
        <f t="shared" si="130"/>
        <v>32</v>
      </c>
      <c r="J453" s="256">
        <f t="shared" si="130"/>
        <v>32</v>
      </c>
      <c r="K453" s="25">
        <f t="shared" si="130"/>
        <v>0</v>
      </c>
      <c r="L453" s="35">
        <f t="shared" si="130"/>
        <v>130</v>
      </c>
      <c r="M453" s="35">
        <f t="shared" si="130"/>
        <v>135</v>
      </c>
      <c r="N453" s="35">
        <f t="shared" si="130"/>
        <v>140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272">
        <f t="shared" si="132"/>
        <v>128</v>
      </c>
      <c r="G467" s="141">
        <v>32</v>
      </c>
      <c r="H467" s="141">
        <v>32</v>
      </c>
      <c r="I467" s="141">
        <v>32</v>
      </c>
      <c r="J467" s="141">
        <v>32</v>
      </c>
      <c r="K467" s="20">
        <v>0</v>
      </c>
      <c r="L467" s="42">
        <v>130</v>
      </c>
      <c r="M467" s="42">
        <v>135</v>
      </c>
      <c r="N467" s="42">
        <v>140</v>
      </c>
      <c r="O467" s="19">
        <v>1</v>
      </c>
      <c r="P467" s="370">
        <v>100</v>
      </c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100</v>
      </c>
      <c r="D468" s="256">
        <f t="shared" si="133"/>
        <v>0</v>
      </c>
      <c r="E468" s="256">
        <f t="shared" si="133"/>
        <v>100</v>
      </c>
      <c r="F468" s="256">
        <f t="shared" si="133"/>
        <v>0</v>
      </c>
      <c r="G468" s="256">
        <f t="shared" si="133"/>
        <v>0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100</v>
      </c>
      <c r="D469" s="256">
        <f t="shared" si="134"/>
        <v>0</v>
      </c>
      <c r="E469" s="256">
        <f t="shared" si="134"/>
        <v>100</v>
      </c>
      <c r="F469" s="270">
        <f t="shared" si="134"/>
        <v>0</v>
      </c>
      <c r="G469" s="256">
        <f t="shared" si="134"/>
        <v>0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370">
        <v>36</v>
      </c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100</v>
      </c>
      <c r="D470" s="141">
        <f t="shared" si="135"/>
        <v>0</v>
      </c>
      <c r="E470" s="141">
        <f t="shared" si="135"/>
        <v>100</v>
      </c>
      <c r="F470" s="141">
        <f t="shared" si="135"/>
        <v>0</v>
      </c>
      <c r="G470" s="141">
        <f t="shared" si="135"/>
        <v>0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100</v>
      </c>
      <c r="D472" s="231"/>
      <c r="E472" s="137">
        <f>C472+D472</f>
        <v>100</v>
      </c>
      <c r="F472" s="137">
        <f>G472+H472+I472+J472</f>
        <v>0</v>
      </c>
      <c r="G472" s="137">
        <v>0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383" t="s">
        <v>4</v>
      </c>
      <c r="B500" s="384" t="s">
        <v>3</v>
      </c>
      <c r="C500" s="256">
        <f t="shared" ref="C500:N500" si="144">C13-C200</f>
        <v>-646.5</v>
      </c>
      <c r="D500" s="256">
        <f t="shared" si="144"/>
        <v>0</v>
      </c>
      <c r="E500" s="256">
        <f t="shared" si="144"/>
        <v>-646.5</v>
      </c>
      <c r="F500" s="385">
        <f t="shared" si="144"/>
        <v>-482</v>
      </c>
      <c r="G500" s="256">
        <f t="shared" si="144"/>
        <v>-128</v>
      </c>
      <c r="H500" s="256">
        <f t="shared" si="144"/>
        <v>-262</v>
      </c>
      <c r="I500" s="256">
        <f t="shared" si="144"/>
        <v>-259</v>
      </c>
      <c r="J500" s="256">
        <f t="shared" si="144"/>
        <v>167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/>
      <c r="Q500" s="237"/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299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299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3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256" activePane="bottomLeft" state="frozen"/>
      <selection pane="bottomLeft" sqref="A1:N503"/>
    </sheetView>
  </sheetViews>
  <sheetFormatPr defaultColWidth="9.140625" defaultRowHeight="12.75" x14ac:dyDescent="0.2"/>
  <cols>
    <col min="1" max="1" width="78.5703125" style="6" customWidth="1"/>
    <col min="2" max="2" width="10.28515625" style="5" customWidth="1"/>
    <col min="3" max="3" width="0.28515625" style="3" hidden="1" customWidth="1"/>
    <col min="4" max="4" width="10.42578125" style="3" hidden="1" customWidth="1"/>
    <col min="5" max="5" width="12.42578125" style="3" hidden="1" customWidth="1"/>
    <col min="6" max="6" width="11.42578125" style="3" customWidth="1"/>
    <col min="7" max="7" width="13.140625" style="4" customWidth="1"/>
    <col min="8" max="8" width="10.140625" style="3" customWidth="1"/>
    <col min="9" max="10" width="10.42578125" style="3" customWidth="1"/>
    <col min="11" max="11" width="4.42578125" style="3" hidden="1" customWidth="1"/>
    <col min="12" max="12" width="0.7109375" style="3" hidden="1" customWidth="1"/>
    <col min="13" max="13" width="11.42578125" style="3" hidden="1" customWidth="1"/>
    <col min="14" max="14" width="16.42578125" style="3" hidden="1" customWidth="1"/>
    <col min="15" max="15" width="14.42578125" style="2" hidden="1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976</v>
      </c>
      <c r="C2" s="1068" t="s">
        <v>856</v>
      </c>
      <c r="D2" s="1068"/>
      <c r="E2" s="1068"/>
      <c r="F2" s="93" t="s">
        <v>856</v>
      </c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66"/>
      <c r="H3" s="1068" t="s">
        <v>855</v>
      </c>
      <c r="I3" s="1068"/>
      <c r="J3" s="1068"/>
      <c r="L3" s="366"/>
      <c r="M3" s="366"/>
      <c r="N3" s="366"/>
      <c r="Q3" s="286"/>
    </row>
    <row r="4" spans="1:19" x14ac:dyDescent="0.2">
      <c r="A4" s="96" t="s">
        <v>958</v>
      </c>
      <c r="B4" s="142"/>
      <c r="G4" s="366"/>
      <c r="H4" s="366"/>
      <c r="I4" s="366"/>
      <c r="J4" s="93"/>
      <c r="L4" s="366"/>
      <c r="M4" s="366"/>
      <c r="N4" s="366"/>
      <c r="Q4" s="286"/>
    </row>
    <row r="5" spans="1:19" x14ac:dyDescent="0.2">
      <c r="A5" s="96"/>
      <c r="G5" s="366"/>
      <c r="H5" s="366"/>
      <c r="I5" s="366"/>
      <c r="J5" s="93"/>
      <c r="L5" s="366"/>
      <c r="M5" s="366"/>
      <c r="N5" s="366"/>
      <c r="Q5" s="286"/>
    </row>
    <row r="6" spans="1:19" x14ac:dyDescent="0.2">
      <c r="Q6" s="286"/>
    </row>
    <row r="7" spans="1:19" s="8" customFormat="1" ht="12.75" customHeight="1" x14ac:dyDescent="0.2">
      <c r="A7" s="1071" t="s">
        <v>967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977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961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2024</v>
      </c>
      <c r="M10" s="1097">
        <v>2025</v>
      </c>
      <c r="N10" s="1097">
        <v>2026</v>
      </c>
      <c r="O10" s="10"/>
      <c r="Q10" s="287"/>
    </row>
    <row r="11" spans="1:19" s="8" customFormat="1" ht="48" customHeight="1" x14ac:dyDescent="0.2">
      <c r="A11" s="1100"/>
      <c r="B11" s="1102"/>
      <c r="C11" s="369" t="s">
        <v>851</v>
      </c>
      <c r="D11" s="230" t="s">
        <v>956</v>
      </c>
      <c r="E11" s="369" t="s">
        <v>850</v>
      </c>
      <c r="F11" s="369" t="s">
        <v>960</v>
      </c>
      <c r="G11" s="90" t="s">
        <v>849</v>
      </c>
      <c r="H11" s="369" t="s">
        <v>848</v>
      </c>
      <c r="I11" s="369" t="s">
        <v>847</v>
      </c>
      <c r="J11" s="369" t="s">
        <v>846</v>
      </c>
      <c r="K11" s="369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69">
        <v>1</v>
      </c>
      <c r="B12" s="91" t="s">
        <v>844</v>
      </c>
      <c r="C12" s="369">
        <v>3</v>
      </c>
      <c r="D12" s="368">
        <v>4</v>
      </c>
      <c r="E12" s="369">
        <v>5</v>
      </c>
      <c r="F12" s="369">
        <v>6</v>
      </c>
      <c r="G12" s="90">
        <v>7</v>
      </c>
      <c r="H12" s="369">
        <v>8</v>
      </c>
      <c r="I12" s="369">
        <v>9</v>
      </c>
      <c r="J12" s="369">
        <v>10</v>
      </c>
      <c r="K12" s="369">
        <v>11</v>
      </c>
      <c r="L12" s="368">
        <v>12</v>
      </c>
      <c r="M12" s="368">
        <v>13</v>
      </c>
      <c r="N12" s="368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12593</v>
      </c>
      <c r="D13" s="86">
        <f t="shared" si="0"/>
        <v>0</v>
      </c>
      <c r="E13" s="86">
        <f t="shared" si="0"/>
        <v>12593</v>
      </c>
      <c r="F13" s="86">
        <f t="shared" si="0"/>
        <v>12593</v>
      </c>
      <c r="G13" s="87">
        <f t="shared" si="0"/>
        <v>3347</v>
      </c>
      <c r="H13" s="86">
        <f t="shared" si="0"/>
        <v>3202</v>
      </c>
      <c r="I13" s="86">
        <f t="shared" si="0"/>
        <v>3243</v>
      </c>
      <c r="J13" s="86">
        <f t="shared" si="0"/>
        <v>2801</v>
      </c>
      <c r="K13" s="86">
        <f t="shared" si="0"/>
        <v>15</v>
      </c>
      <c r="L13" s="86">
        <f t="shared" si="0"/>
        <v>12965</v>
      </c>
      <c r="M13" s="86">
        <f t="shared" si="0"/>
        <v>13390</v>
      </c>
      <c r="N13" s="86">
        <f t="shared" si="0"/>
        <v>13500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5667</v>
      </c>
      <c r="D14" s="67">
        <f t="shared" si="1"/>
        <v>0</v>
      </c>
      <c r="E14" s="67">
        <f t="shared" si="1"/>
        <v>5667</v>
      </c>
      <c r="F14" s="67">
        <f t="shared" si="1"/>
        <v>5667</v>
      </c>
      <c r="G14" s="82">
        <f t="shared" si="1"/>
        <v>1570</v>
      </c>
      <c r="H14" s="67">
        <f t="shared" si="1"/>
        <v>1510</v>
      </c>
      <c r="I14" s="67">
        <f t="shared" si="1"/>
        <v>1500</v>
      </c>
      <c r="J14" s="67">
        <f t="shared" si="1"/>
        <v>1087</v>
      </c>
      <c r="K14" s="67">
        <f t="shared" si="1"/>
        <v>15</v>
      </c>
      <c r="L14" s="67">
        <f t="shared" si="1"/>
        <v>5920</v>
      </c>
      <c r="M14" s="67">
        <f t="shared" si="1"/>
        <v>6400</v>
      </c>
      <c r="N14" s="67">
        <f t="shared" si="1"/>
        <v>6525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5667</v>
      </c>
      <c r="D20" s="67">
        <f t="shared" si="4"/>
        <v>0</v>
      </c>
      <c r="E20" s="67">
        <f t="shared" si="4"/>
        <v>5667</v>
      </c>
      <c r="F20" s="67">
        <f t="shared" si="4"/>
        <v>5667</v>
      </c>
      <c r="G20" s="67">
        <f t="shared" si="4"/>
        <v>1570</v>
      </c>
      <c r="H20" s="67">
        <f t="shared" si="4"/>
        <v>1510</v>
      </c>
      <c r="I20" s="67">
        <f t="shared" si="4"/>
        <v>1500</v>
      </c>
      <c r="J20" s="67">
        <f t="shared" si="4"/>
        <v>1087</v>
      </c>
      <c r="K20" s="67">
        <f t="shared" si="4"/>
        <v>15</v>
      </c>
      <c r="L20" s="67">
        <f t="shared" si="4"/>
        <v>5920</v>
      </c>
      <c r="M20" s="67">
        <f t="shared" si="4"/>
        <v>6400</v>
      </c>
      <c r="N20" s="67">
        <f t="shared" si="4"/>
        <v>6525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ht="25.5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t="25.5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5667</v>
      </c>
      <c r="D32" s="67">
        <f t="shared" si="10"/>
        <v>0</v>
      </c>
      <c r="E32" s="67">
        <f t="shared" si="10"/>
        <v>5667</v>
      </c>
      <c r="F32" s="67">
        <f t="shared" si="10"/>
        <v>5667</v>
      </c>
      <c r="G32" s="82">
        <f t="shared" si="10"/>
        <v>1570</v>
      </c>
      <c r="H32" s="67">
        <f t="shared" si="10"/>
        <v>1510</v>
      </c>
      <c r="I32" s="67">
        <f t="shared" si="10"/>
        <v>1500</v>
      </c>
      <c r="J32" s="67">
        <f t="shared" si="10"/>
        <v>1087</v>
      </c>
      <c r="K32" s="67">
        <f t="shared" si="10"/>
        <v>15</v>
      </c>
      <c r="L32" s="67">
        <f t="shared" si="10"/>
        <v>5920</v>
      </c>
      <c r="M32" s="67">
        <f t="shared" si="10"/>
        <v>6400</v>
      </c>
      <c r="N32" s="67">
        <f t="shared" si="10"/>
        <v>6525</v>
      </c>
      <c r="O32" s="66"/>
      <c r="P32" s="9"/>
      <c r="Q32" s="237"/>
      <c r="R32" s="237"/>
      <c r="S32" s="237"/>
    </row>
    <row r="33" spans="1:24" s="8" customFormat="1" ht="38.25" x14ac:dyDescent="0.2">
      <c r="A33" s="248" t="s">
        <v>803</v>
      </c>
      <c r="B33" s="249" t="s">
        <v>802</v>
      </c>
      <c r="C33" s="227">
        <f t="shared" ref="C33:N33" si="11">C34+C35+C36+C37+C38+C39+C40+C41+C42+C43+C44+C45+C46+C47</f>
        <v>5667</v>
      </c>
      <c r="D33" s="227">
        <f t="shared" si="11"/>
        <v>0</v>
      </c>
      <c r="E33" s="227">
        <f t="shared" si="11"/>
        <v>5667</v>
      </c>
      <c r="F33" s="227">
        <f t="shared" si="11"/>
        <v>5667</v>
      </c>
      <c r="G33" s="227">
        <f t="shared" si="11"/>
        <v>1570</v>
      </c>
      <c r="H33" s="227">
        <f t="shared" si="11"/>
        <v>1510</v>
      </c>
      <c r="I33" s="227">
        <f t="shared" si="11"/>
        <v>1500</v>
      </c>
      <c r="J33" s="227">
        <f t="shared" si="11"/>
        <v>1087</v>
      </c>
      <c r="K33" s="67">
        <f t="shared" si="11"/>
        <v>0</v>
      </c>
      <c r="L33" s="67">
        <f t="shared" si="11"/>
        <v>5920</v>
      </c>
      <c r="M33" s="67">
        <f t="shared" si="11"/>
        <v>6400</v>
      </c>
      <c r="N33" s="67">
        <f t="shared" si="11"/>
        <v>6525</v>
      </c>
      <c r="O33" s="66"/>
      <c r="P33" s="9"/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8" t="s">
        <v>799</v>
      </c>
      <c r="B35" s="249" t="s">
        <v>798</v>
      </c>
      <c r="C35" s="228">
        <v>80</v>
      </c>
      <c r="D35" s="228"/>
      <c r="E35" s="228">
        <f t="shared" si="12"/>
        <v>80</v>
      </c>
      <c r="F35" s="227">
        <f t="shared" si="13"/>
        <v>80</v>
      </c>
      <c r="G35" s="228">
        <v>30</v>
      </c>
      <c r="H35" s="228">
        <v>30</v>
      </c>
      <c r="I35" s="228">
        <v>20</v>
      </c>
      <c r="J35" s="228">
        <v>0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9"/>
      <c r="Q35" s="269"/>
      <c r="R35" s="264"/>
      <c r="S35" s="265"/>
      <c r="T35" s="233"/>
      <c r="U35" s="31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250" t="s">
        <v>783</v>
      </c>
      <c r="B43" s="251" t="s">
        <v>782</v>
      </c>
      <c r="C43" s="228">
        <v>4920</v>
      </c>
      <c r="D43" s="228"/>
      <c r="E43" s="228">
        <f t="shared" si="12"/>
        <v>4920</v>
      </c>
      <c r="F43" s="227">
        <f t="shared" si="13"/>
        <v>4920</v>
      </c>
      <c r="G43" s="228">
        <v>1340</v>
      </c>
      <c r="H43" s="228">
        <v>1300</v>
      </c>
      <c r="I43" s="228">
        <v>1300</v>
      </c>
      <c r="J43" s="228">
        <v>980</v>
      </c>
      <c r="K43" s="70">
        <v>0</v>
      </c>
      <c r="L43" s="110">
        <v>5920</v>
      </c>
      <c r="M43" s="110">
        <v>6400</v>
      </c>
      <c r="N43" s="110">
        <v>6525</v>
      </c>
      <c r="O43" s="7">
        <v>1</v>
      </c>
      <c r="P43" s="236"/>
      <c r="Q43" s="312"/>
      <c r="R43" s="267"/>
      <c r="S43" s="239"/>
      <c r="T43" s="233"/>
      <c r="U43" s="315"/>
    </row>
    <row r="44" spans="1:24" s="31" customFormat="1" ht="25.5" x14ac:dyDescent="0.2">
      <c r="A44" s="250" t="s">
        <v>781</v>
      </c>
      <c r="B44" s="251" t="s">
        <v>780</v>
      </c>
      <c r="C44" s="228">
        <v>667</v>
      </c>
      <c r="D44" s="228"/>
      <c r="E44" s="228">
        <f t="shared" si="12"/>
        <v>667</v>
      </c>
      <c r="F44" s="227">
        <f t="shared" si="13"/>
        <v>667</v>
      </c>
      <c r="G44" s="228">
        <v>200</v>
      </c>
      <c r="H44" s="228">
        <v>180</v>
      </c>
      <c r="I44" s="228">
        <v>180</v>
      </c>
      <c r="J44" s="228">
        <v>107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9"/>
      <c r="Q44" s="277"/>
      <c r="R44" s="239"/>
      <c r="S44" s="239"/>
      <c r="T44" s="233"/>
      <c r="U44" s="31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250" t="s">
        <v>775</v>
      </c>
      <c r="B47" s="251" t="s">
        <v>774</v>
      </c>
      <c r="C47" s="228">
        <v>0</v>
      </c>
      <c r="D47" s="228"/>
      <c r="E47" s="228">
        <f t="shared" si="12"/>
        <v>0</v>
      </c>
      <c r="F47" s="228">
        <f t="shared" si="13"/>
        <v>0</v>
      </c>
      <c r="G47" s="228">
        <v>0</v>
      </c>
      <c r="H47" s="228">
        <v>0</v>
      </c>
      <c r="I47" s="228">
        <v>0</v>
      </c>
      <c r="J47" s="228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9"/>
      <c r="Q47" s="289"/>
      <c r="R47" s="239"/>
      <c r="S47" s="239"/>
      <c r="T47" s="233"/>
      <c r="U47" s="31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23.25" customHeight="1" x14ac:dyDescent="0.2">
      <c r="A58" s="248" t="s">
        <v>753</v>
      </c>
      <c r="B58" s="249" t="s">
        <v>752</v>
      </c>
      <c r="C58" s="227">
        <f t="shared" ref="C58:N58" si="18">C59+C60+C61+C62</f>
        <v>0</v>
      </c>
      <c r="D58" s="227">
        <f t="shared" si="18"/>
        <v>0</v>
      </c>
      <c r="E58" s="227">
        <f t="shared" si="18"/>
        <v>0</v>
      </c>
      <c r="F58" s="227">
        <f t="shared" si="18"/>
        <v>0</v>
      </c>
      <c r="G58" s="227">
        <f t="shared" si="18"/>
        <v>0</v>
      </c>
      <c r="H58" s="227">
        <f t="shared" si="18"/>
        <v>0</v>
      </c>
      <c r="I58" s="227">
        <f t="shared" si="18"/>
        <v>0</v>
      </c>
      <c r="J58" s="227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hidden="1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250" t="s">
        <v>747</v>
      </c>
      <c r="B61" s="251" t="s">
        <v>746</v>
      </c>
      <c r="C61" s="228">
        <v>0</v>
      </c>
      <c r="D61" s="228"/>
      <c r="E61" s="227">
        <f>C61+D61</f>
        <v>0</v>
      </c>
      <c r="F61" s="227">
        <f>G61+H61+I61+J61</f>
        <v>0</v>
      </c>
      <c r="G61" s="228">
        <v>0</v>
      </c>
      <c r="H61" s="228">
        <v>0</v>
      </c>
      <c r="I61" s="227">
        <v>0</v>
      </c>
      <c r="J61" s="227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250" t="s">
        <v>721</v>
      </c>
      <c r="B74" s="251" t="s">
        <v>720</v>
      </c>
      <c r="C74" s="228"/>
      <c r="D74" s="228"/>
      <c r="E74" s="228">
        <f>C74+D74</f>
        <v>0</v>
      </c>
      <c r="F74" s="228">
        <f>G74+H74+I74+J74</f>
        <v>0</v>
      </c>
      <c r="G74" s="228"/>
      <c r="H74" s="228"/>
      <c r="I74" s="228"/>
      <c r="J74" s="228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8" t="s">
        <v>715</v>
      </c>
      <c r="B77" s="249" t="s">
        <v>714</v>
      </c>
      <c r="C77" s="227">
        <f t="shared" ref="C77:N77" si="25">C78</f>
        <v>6926</v>
      </c>
      <c r="D77" s="227">
        <f t="shared" si="25"/>
        <v>0</v>
      </c>
      <c r="E77" s="227">
        <f t="shared" si="25"/>
        <v>6926</v>
      </c>
      <c r="F77" s="227">
        <f t="shared" si="25"/>
        <v>6926</v>
      </c>
      <c r="G77" s="227">
        <f t="shared" si="25"/>
        <v>1777</v>
      </c>
      <c r="H77" s="227">
        <f t="shared" si="25"/>
        <v>1692</v>
      </c>
      <c r="I77" s="227">
        <f t="shared" si="25"/>
        <v>1743</v>
      </c>
      <c r="J77" s="227">
        <f t="shared" si="25"/>
        <v>1714</v>
      </c>
      <c r="K77" s="77">
        <f t="shared" si="25"/>
        <v>0</v>
      </c>
      <c r="L77" s="226">
        <f t="shared" si="25"/>
        <v>7045</v>
      </c>
      <c r="M77" s="226">
        <f t="shared" si="25"/>
        <v>6990</v>
      </c>
      <c r="N77" s="226">
        <f t="shared" si="25"/>
        <v>6975</v>
      </c>
      <c r="O77" s="76"/>
      <c r="P77" s="9"/>
      <c r="Q77" s="237"/>
      <c r="R77" s="237"/>
      <c r="S77" s="237"/>
    </row>
    <row r="78" spans="1:19" s="39" customFormat="1" x14ac:dyDescent="0.2">
      <c r="A78" s="248" t="s">
        <v>713</v>
      </c>
      <c r="B78" s="249" t="s">
        <v>712</v>
      </c>
      <c r="C78" s="227">
        <f t="shared" ref="C78:N78" si="26">C79+C85</f>
        <v>6926</v>
      </c>
      <c r="D78" s="227">
        <f t="shared" si="26"/>
        <v>0</v>
      </c>
      <c r="E78" s="227">
        <f t="shared" si="26"/>
        <v>6926</v>
      </c>
      <c r="F78" s="227">
        <f t="shared" si="26"/>
        <v>6926</v>
      </c>
      <c r="G78" s="227">
        <f t="shared" si="26"/>
        <v>1777</v>
      </c>
      <c r="H78" s="227">
        <f t="shared" si="26"/>
        <v>1692</v>
      </c>
      <c r="I78" s="227">
        <f t="shared" si="26"/>
        <v>1743</v>
      </c>
      <c r="J78" s="227">
        <f t="shared" si="26"/>
        <v>1714</v>
      </c>
      <c r="K78" s="77">
        <f t="shared" si="26"/>
        <v>0</v>
      </c>
      <c r="L78" s="226">
        <f t="shared" si="26"/>
        <v>7045</v>
      </c>
      <c r="M78" s="226">
        <f t="shared" si="26"/>
        <v>6990</v>
      </c>
      <c r="N78" s="226">
        <f t="shared" si="26"/>
        <v>6975</v>
      </c>
      <c r="O78" s="76"/>
      <c r="P78" s="9"/>
      <c r="Q78" s="237"/>
      <c r="R78" s="237"/>
      <c r="S78" s="237"/>
    </row>
    <row r="79" spans="1:19" s="8" customFormat="1" x14ac:dyDescent="0.2">
      <c r="A79" s="248" t="s">
        <v>711</v>
      </c>
      <c r="B79" s="249" t="s">
        <v>710</v>
      </c>
      <c r="C79" s="227">
        <f t="shared" ref="C79:N79" si="27">C80+C81+C82+C83+C84</f>
        <v>0</v>
      </c>
      <c r="D79" s="227">
        <f t="shared" si="27"/>
        <v>0</v>
      </c>
      <c r="E79" s="227">
        <f t="shared" si="27"/>
        <v>0</v>
      </c>
      <c r="F79" s="227">
        <f t="shared" si="27"/>
        <v>0</v>
      </c>
      <c r="G79" s="227">
        <f t="shared" si="27"/>
        <v>0</v>
      </c>
      <c r="H79" s="227">
        <f t="shared" si="27"/>
        <v>0</v>
      </c>
      <c r="I79" s="227">
        <f t="shared" si="27"/>
        <v>0</v>
      </c>
      <c r="J79" s="227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250" t="s">
        <v>703</v>
      </c>
      <c r="B83" s="251" t="s">
        <v>702</v>
      </c>
      <c r="C83" s="228"/>
      <c r="D83" s="228"/>
      <c r="E83" s="228">
        <f>C83+D83</f>
        <v>0</v>
      </c>
      <c r="F83" s="227">
        <f>G83+H83+I83+J83</f>
        <v>0</v>
      </c>
      <c r="G83" s="228">
        <v>0</v>
      </c>
      <c r="H83" s="228">
        <v>0</v>
      </c>
      <c r="I83" s="228">
        <v>0</v>
      </c>
      <c r="J83" s="228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8" t="s">
        <v>699</v>
      </c>
      <c r="B85" s="249" t="s">
        <v>698</v>
      </c>
      <c r="C85" s="227">
        <f t="shared" ref="C85:N85" si="28">C86+C87+C88+C89+C90+C94+C98+C99+C100+C101</f>
        <v>6926</v>
      </c>
      <c r="D85" s="227">
        <f t="shared" si="28"/>
        <v>0</v>
      </c>
      <c r="E85" s="227">
        <f t="shared" si="28"/>
        <v>6926</v>
      </c>
      <c r="F85" s="227">
        <f t="shared" si="28"/>
        <v>6926</v>
      </c>
      <c r="G85" s="227">
        <f t="shared" si="28"/>
        <v>1777</v>
      </c>
      <c r="H85" s="227">
        <f t="shared" si="28"/>
        <v>1692</v>
      </c>
      <c r="I85" s="227">
        <f t="shared" si="28"/>
        <v>1743</v>
      </c>
      <c r="J85" s="227">
        <f t="shared" si="28"/>
        <v>1714</v>
      </c>
      <c r="K85" s="77">
        <f t="shared" si="28"/>
        <v>0</v>
      </c>
      <c r="L85" s="226">
        <f t="shared" si="28"/>
        <v>7045</v>
      </c>
      <c r="M85" s="226">
        <f t="shared" si="28"/>
        <v>6990</v>
      </c>
      <c r="N85" s="226">
        <f t="shared" si="28"/>
        <v>6975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27" customHeight="1" x14ac:dyDescent="0.2">
      <c r="A87" s="248" t="s">
        <v>695</v>
      </c>
      <c r="B87" s="249" t="s">
        <v>694</v>
      </c>
      <c r="C87" s="228">
        <v>1000</v>
      </c>
      <c r="D87" s="228"/>
      <c r="E87" s="228">
        <f>C87+D87</f>
        <v>1000</v>
      </c>
      <c r="F87" s="227">
        <f>G87+H87+I87+J87</f>
        <v>1000</v>
      </c>
      <c r="G87" s="227">
        <v>261</v>
      </c>
      <c r="H87" s="227">
        <v>212</v>
      </c>
      <c r="I87" s="227">
        <v>273</v>
      </c>
      <c r="J87" s="227">
        <v>254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28.5" customHeight="1" x14ac:dyDescent="0.2">
      <c r="A88" s="248" t="s">
        <v>693</v>
      </c>
      <c r="B88" s="249" t="s">
        <v>692</v>
      </c>
      <c r="C88" s="228">
        <v>36</v>
      </c>
      <c r="D88" s="228"/>
      <c r="E88" s="228">
        <f>C88+D88</f>
        <v>36</v>
      </c>
      <c r="F88" s="227">
        <f>G88+H88+I88+J88</f>
        <v>36</v>
      </c>
      <c r="G88" s="228">
        <v>36</v>
      </c>
      <c r="H88" s="228">
        <v>0</v>
      </c>
      <c r="I88" s="228">
        <v>0</v>
      </c>
      <c r="J88" s="228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250" t="s">
        <v>669</v>
      </c>
      <c r="B100" s="251" t="s">
        <v>668</v>
      </c>
      <c r="C100" s="228">
        <v>5890</v>
      </c>
      <c r="D100" s="228"/>
      <c r="E100" s="228">
        <f t="shared" si="31"/>
        <v>5890</v>
      </c>
      <c r="F100" s="228">
        <f t="shared" si="32"/>
        <v>5890</v>
      </c>
      <c r="G100" s="228">
        <v>1480</v>
      </c>
      <c r="H100" s="228">
        <v>1480</v>
      </c>
      <c r="I100" s="228">
        <v>1470</v>
      </c>
      <c r="J100" s="228">
        <v>1460</v>
      </c>
      <c r="K100" s="70">
        <v>0</v>
      </c>
      <c r="L100" s="110">
        <v>7045</v>
      </c>
      <c r="M100" s="110">
        <v>6990</v>
      </c>
      <c r="N100" s="110">
        <v>6975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228">
        <v>0</v>
      </c>
      <c r="D101" s="228"/>
      <c r="E101" s="228">
        <f t="shared" si="31"/>
        <v>0</v>
      </c>
      <c r="F101" s="228">
        <f t="shared" si="32"/>
        <v>0</v>
      </c>
      <c r="G101" s="228">
        <v>0</v>
      </c>
      <c r="H101" s="228">
        <v>0</v>
      </c>
      <c r="I101" s="228">
        <v>0</v>
      </c>
      <c r="J101" s="228">
        <v>0</v>
      </c>
      <c r="K101" s="70"/>
      <c r="L101" s="110"/>
      <c r="M101" s="110"/>
      <c r="N101" s="110"/>
      <c r="O101" s="7">
        <v>1</v>
      </c>
      <c r="P101" s="9"/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t="25.5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t="25.5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t="25.5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t="25.5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t="25.5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t="25.5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t="25.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t="25.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t="25.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t="25.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t="25.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t="25.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t="25.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t="25.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t="25.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t="25.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t="25.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t="25.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t="25.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t="25.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t="25.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t="25.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t="25.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t="25.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t="25.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t="25.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t="25.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t="25.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t="25.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t="25.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t="25.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t="25.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t="25.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t="25.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t="25.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t="25.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t="25.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t="25.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t="25.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t="25.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t="25.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t="25.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t="25.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t="25.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t="25.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t="25.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t="25.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t="25.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t="25.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t="25.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t="25.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t="25.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t="25.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t="25.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t="25.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t="25.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t="25.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t="25.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t="25.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t="25.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t="25.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t="25.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t="25.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t="25.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t="25.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t="25.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t="25.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t="25.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t="25.5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t="25.5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t="25.5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t="25.5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t="25.5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13758</v>
      </c>
      <c r="D200" s="353">
        <f t="shared" si="58"/>
        <v>0</v>
      </c>
      <c r="E200" s="55">
        <f t="shared" si="58"/>
        <v>13758</v>
      </c>
      <c r="F200" s="55">
        <f t="shared" si="58"/>
        <v>13758</v>
      </c>
      <c r="G200" s="56">
        <f t="shared" si="58"/>
        <v>3347</v>
      </c>
      <c r="H200" s="56">
        <f t="shared" si="58"/>
        <v>3774</v>
      </c>
      <c r="I200" s="56">
        <f t="shared" si="58"/>
        <v>3399</v>
      </c>
      <c r="J200" s="56">
        <f t="shared" si="58"/>
        <v>3238</v>
      </c>
      <c r="K200" s="55">
        <f t="shared" si="58"/>
        <v>90</v>
      </c>
      <c r="L200" s="35">
        <f t="shared" si="58"/>
        <v>12880</v>
      </c>
      <c r="M200" s="35">
        <f t="shared" si="58"/>
        <v>13390</v>
      </c>
      <c r="N200" s="35">
        <f t="shared" si="58"/>
        <v>13500</v>
      </c>
      <c r="O200" s="10"/>
      <c r="P200" s="9"/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13722</v>
      </c>
      <c r="D201" s="11">
        <f t="shared" si="59"/>
        <v>0</v>
      </c>
      <c r="E201" s="11">
        <f t="shared" si="59"/>
        <v>13722</v>
      </c>
      <c r="F201" s="11">
        <f t="shared" si="59"/>
        <v>13722</v>
      </c>
      <c r="G201" s="12">
        <f t="shared" si="59"/>
        <v>3311</v>
      </c>
      <c r="H201" s="11">
        <f t="shared" si="59"/>
        <v>3774</v>
      </c>
      <c r="I201" s="11">
        <f t="shared" si="59"/>
        <v>3399</v>
      </c>
      <c r="J201" s="11">
        <f t="shared" si="59"/>
        <v>3238</v>
      </c>
      <c r="K201" s="11">
        <f t="shared" si="59"/>
        <v>90</v>
      </c>
      <c r="L201" s="35">
        <f t="shared" si="59"/>
        <v>12880</v>
      </c>
      <c r="M201" s="35">
        <f t="shared" si="59"/>
        <v>13390</v>
      </c>
      <c r="N201" s="35">
        <f t="shared" si="59"/>
        <v>13500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10350</v>
      </c>
      <c r="D202" s="11">
        <f t="shared" si="60"/>
        <v>0</v>
      </c>
      <c r="E202" s="11">
        <f t="shared" si="60"/>
        <v>10350</v>
      </c>
      <c r="F202" s="11">
        <f t="shared" si="60"/>
        <v>10350</v>
      </c>
      <c r="G202" s="36">
        <f t="shared" si="60"/>
        <v>2520</v>
      </c>
      <c r="H202" s="11">
        <f t="shared" si="60"/>
        <v>2750</v>
      </c>
      <c r="I202" s="11">
        <f t="shared" si="60"/>
        <v>2500</v>
      </c>
      <c r="J202" s="11">
        <f t="shared" si="60"/>
        <v>2580</v>
      </c>
      <c r="K202" s="11">
        <f t="shared" si="60"/>
        <v>90</v>
      </c>
      <c r="L202" s="35">
        <f t="shared" si="60"/>
        <v>10000</v>
      </c>
      <c r="M202" s="35">
        <f t="shared" si="60"/>
        <v>10500</v>
      </c>
      <c r="N202" s="35">
        <f t="shared" si="60"/>
        <v>10600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9980</v>
      </c>
      <c r="D203" s="42">
        <f t="shared" si="61"/>
        <v>0</v>
      </c>
      <c r="E203" s="42">
        <f t="shared" si="61"/>
        <v>9980</v>
      </c>
      <c r="F203" s="42">
        <f t="shared" si="61"/>
        <v>9980</v>
      </c>
      <c r="G203" s="52">
        <f t="shared" si="61"/>
        <v>2460</v>
      </c>
      <c r="H203" s="42">
        <f t="shared" si="61"/>
        <v>2540</v>
      </c>
      <c r="I203" s="42">
        <f t="shared" si="61"/>
        <v>2450</v>
      </c>
      <c r="J203" s="20">
        <f t="shared" si="61"/>
        <v>2530</v>
      </c>
      <c r="K203" s="20">
        <f t="shared" si="61"/>
        <v>90</v>
      </c>
      <c r="L203" s="42">
        <f t="shared" si="61"/>
        <v>10000</v>
      </c>
      <c r="M203" s="42">
        <f t="shared" si="61"/>
        <v>10500</v>
      </c>
      <c r="N203" s="42">
        <f t="shared" si="61"/>
        <v>10600</v>
      </c>
      <c r="O203" s="19"/>
      <c r="P203" s="9"/>
      <c r="Q203" s="245"/>
      <c r="R203" s="259"/>
      <c r="S203" s="259"/>
    </row>
    <row r="204" spans="1:22" s="31" customFormat="1" ht="17.25" customHeight="1" x14ac:dyDescent="0.2">
      <c r="A204" s="330" t="s">
        <v>530</v>
      </c>
      <c r="B204" s="328" t="s">
        <v>529</v>
      </c>
      <c r="C204" s="329">
        <v>6930</v>
      </c>
      <c r="D204" s="134">
        <v>-100</v>
      </c>
      <c r="E204" s="329">
        <f t="shared" ref="E204:E218" si="62">C204+D204</f>
        <v>6830</v>
      </c>
      <c r="F204" s="329">
        <f t="shared" ref="F204:F218" si="63">G204+H204+I204+J204</f>
        <v>6830</v>
      </c>
      <c r="G204" s="329">
        <v>1650</v>
      </c>
      <c r="H204" s="133">
        <v>1780</v>
      </c>
      <c r="I204" s="329">
        <v>1650</v>
      </c>
      <c r="J204" s="134">
        <v>1750</v>
      </c>
      <c r="K204" s="28">
        <v>0</v>
      </c>
      <c r="L204" s="48">
        <v>10000</v>
      </c>
      <c r="M204" s="48">
        <v>10500</v>
      </c>
      <c r="N204" s="48">
        <v>10600</v>
      </c>
      <c r="O204" s="47">
        <v>1</v>
      </c>
      <c r="P204" s="9"/>
      <c r="Q204" s="275"/>
      <c r="R204" s="264"/>
      <c r="S204" s="265"/>
    </row>
    <row r="205" spans="1:22" ht="20.25" hidden="1" customHeight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ht="15" customHeight="1" x14ac:dyDescent="0.2">
      <c r="A206" s="330" t="s">
        <v>526</v>
      </c>
      <c r="B206" s="328" t="s">
        <v>525</v>
      </c>
      <c r="C206" s="329">
        <v>780</v>
      </c>
      <c r="D206" s="134">
        <v>-50</v>
      </c>
      <c r="E206" s="329">
        <f t="shared" si="62"/>
        <v>730</v>
      </c>
      <c r="F206" s="329">
        <f t="shared" si="63"/>
        <v>730</v>
      </c>
      <c r="G206" s="329">
        <v>210</v>
      </c>
      <c r="H206" s="329">
        <v>200</v>
      </c>
      <c r="I206" s="329">
        <v>200</v>
      </c>
      <c r="J206" s="134">
        <v>120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330" t="s">
        <v>524</v>
      </c>
      <c r="B207" s="328" t="s">
        <v>523</v>
      </c>
      <c r="C207" s="329">
        <v>1100</v>
      </c>
      <c r="D207" s="134">
        <v>120</v>
      </c>
      <c r="E207" s="329">
        <f t="shared" si="62"/>
        <v>1220</v>
      </c>
      <c r="F207" s="329">
        <f t="shared" si="63"/>
        <v>1220</v>
      </c>
      <c r="G207" s="329">
        <v>300</v>
      </c>
      <c r="H207" s="329">
        <v>250</v>
      </c>
      <c r="I207" s="329">
        <v>300</v>
      </c>
      <c r="J207" s="134">
        <v>370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 t="s">
        <v>958</v>
      </c>
      <c r="R207" s="239"/>
      <c r="S207" s="239"/>
    </row>
    <row r="208" spans="1:22" ht="9" hidden="1" customHeight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t="12.75" hidden="1" customHeight="1" x14ac:dyDescent="0.2">
      <c r="A209" s="17" t="s">
        <v>520</v>
      </c>
      <c r="B209" s="16" t="s">
        <v>519</v>
      </c>
      <c r="C209" s="15">
        <v>0</v>
      </c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t="11.25" hidden="1" customHeight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t="2.25" hidden="1" customHeight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540</v>
      </c>
      <c r="D212" s="231"/>
      <c r="E212" s="137">
        <f t="shared" si="62"/>
        <v>540</v>
      </c>
      <c r="F212" s="137">
        <f t="shared" si="63"/>
        <v>540</v>
      </c>
      <c r="G212" s="137">
        <v>140</v>
      </c>
      <c r="H212" s="137">
        <v>140</v>
      </c>
      <c r="I212" s="137">
        <v>140</v>
      </c>
      <c r="J212" s="137">
        <v>120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137">
        <v>370</v>
      </c>
      <c r="D216" s="231"/>
      <c r="E216" s="137">
        <f t="shared" si="62"/>
        <v>370</v>
      </c>
      <c r="F216" s="137">
        <f t="shared" si="63"/>
        <v>370</v>
      </c>
      <c r="G216" s="137">
        <v>90</v>
      </c>
      <c r="H216" s="137">
        <v>100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 t="s">
        <v>958</v>
      </c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231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330" t="s">
        <v>502</v>
      </c>
      <c r="B218" s="328" t="s">
        <v>501</v>
      </c>
      <c r="C218" s="329">
        <v>260</v>
      </c>
      <c r="D218" s="134">
        <v>30</v>
      </c>
      <c r="E218" s="329">
        <f t="shared" si="62"/>
        <v>290</v>
      </c>
      <c r="F218" s="329">
        <f t="shared" si="63"/>
        <v>290</v>
      </c>
      <c r="G218" s="329">
        <v>70</v>
      </c>
      <c r="H218" s="329">
        <v>70</v>
      </c>
      <c r="I218" s="329">
        <v>70</v>
      </c>
      <c r="J218" s="134">
        <v>80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42">
        <f t="shared" ref="C219:N219" si="64">C220+C221+C222+C223+C224+C225+C226</f>
        <v>150</v>
      </c>
      <c r="D219" s="42">
        <f t="shared" si="64"/>
        <v>0</v>
      </c>
      <c r="E219" s="42">
        <f t="shared" si="64"/>
        <v>150</v>
      </c>
      <c r="F219" s="141">
        <f t="shared" si="64"/>
        <v>150</v>
      </c>
      <c r="G219" s="141">
        <f t="shared" si="64"/>
        <v>0</v>
      </c>
      <c r="H219" s="141">
        <f t="shared" si="64"/>
        <v>150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48">
        <v>150</v>
      </c>
      <c r="D225" s="231"/>
      <c r="E225" s="48">
        <f t="shared" si="65"/>
        <v>150</v>
      </c>
      <c r="F225" s="137">
        <f t="shared" si="66"/>
        <v>150</v>
      </c>
      <c r="G225" s="137">
        <v>0</v>
      </c>
      <c r="H225" s="137">
        <v>150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220</v>
      </c>
      <c r="D227" s="141">
        <f t="shared" si="67"/>
        <v>0</v>
      </c>
      <c r="E227" s="141">
        <f t="shared" si="67"/>
        <v>220</v>
      </c>
      <c r="F227" s="141">
        <f t="shared" si="67"/>
        <v>220</v>
      </c>
      <c r="G227" s="141">
        <f t="shared" si="67"/>
        <v>60</v>
      </c>
      <c r="H227" s="141">
        <f t="shared" si="67"/>
        <v>60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220</v>
      </c>
      <c r="D233" s="137"/>
      <c r="E233" s="137">
        <f t="shared" si="68"/>
        <v>220</v>
      </c>
      <c r="F233" s="137">
        <f t="shared" si="69"/>
        <v>220</v>
      </c>
      <c r="G233" s="137">
        <v>60</v>
      </c>
      <c r="H233" s="137">
        <v>60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38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3272</v>
      </c>
      <c r="D235" s="256">
        <f t="shared" si="70"/>
        <v>0</v>
      </c>
      <c r="E235" s="256">
        <f t="shared" si="70"/>
        <v>3272</v>
      </c>
      <c r="F235" s="256">
        <f t="shared" si="70"/>
        <v>3272</v>
      </c>
      <c r="G235" s="256">
        <f t="shared" si="70"/>
        <v>765</v>
      </c>
      <c r="H235" s="256">
        <f t="shared" si="70"/>
        <v>998</v>
      </c>
      <c r="I235" s="256">
        <f t="shared" si="70"/>
        <v>875</v>
      </c>
      <c r="J235" s="256">
        <f t="shared" si="70"/>
        <v>634</v>
      </c>
      <c r="K235" s="35">
        <f t="shared" si="70"/>
        <v>0</v>
      </c>
      <c r="L235" s="35">
        <f t="shared" si="70"/>
        <v>2780</v>
      </c>
      <c r="M235" s="35">
        <f t="shared" si="70"/>
        <v>2785</v>
      </c>
      <c r="N235" s="35">
        <f t="shared" si="70"/>
        <v>2790</v>
      </c>
      <c r="O235" s="35">
        <f t="shared" si="70"/>
        <v>17</v>
      </c>
      <c r="P235" s="35"/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1510</v>
      </c>
      <c r="D236" s="141">
        <f t="shared" si="71"/>
        <v>-10</v>
      </c>
      <c r="E236" s="141">
        <f t="shared" si="71"/>
        <v>1500</v>
      </c>
      <c r="F236" s="141">
        <f t="shared" si="71"/>
        <v>1500</v>
      </c>
      <c r="G236" s="141">
        <f t="shared" si="71"/>
        <v>351</v>
      </c>
      <c r="H236" s="141">
        <f t="shared" si="71"/>
        <v>410</v>
      </c>
      <c r="I236" s="141">
        <f t="shared" si="71"/>
        <v>474</v>
      </c>
      <c r="J236" s="141">
        <f t="shared" si="71"/>
        <v>265</v>
      </c>
      <c r="K236" s="20">
        <f t="shared" si="71"/>
        <v>0</v>
      </c>
      <c r="L236" s="42">
        <f t="shared" si="71"/>
        <v>2780</v>
      </c>
      <c r="M236" s="42">
        <f t="shared" si="71"/>
        <v>2785</v>
      </c>
      <c r="N236" s="42">
        <f t="shared" si="71"/>
        <v>2790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72">C237+D237</f>
        <v>30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2780</v>
      </c>
      <c r="M237" s="48">
        <v>2785</v>
      </c>
      <c r="N237" s="48">
        <v>2790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330" t="s">
        <v>460</v>
      </c>
      <c r="B239" s="328" t="s">
        <v>459</v>
      </c>
      <c r="C239" s="329">
        <v>552</v>
      </c>
      <c r="D239" s="273">
        <v>-65</v>
      </c>
      <c r="E239" s="329">
        <f t="shared" si="72"/>
        <v>487</v>
      </c>
      <c r="F239" s="329">
        <f t="shared" si="73"/>
        <v>487</v>
      </c>
      <c r="G239" s="329">
        <v>146</v>
      </c>
      <c r="H239" s="329">
        <v>107</v>
      </c>
      <c r="I239" s="329">
        <v>150</v>
      </c>
      <c r="J239" s="234">
        <v>84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>
        <v>-45</v>
      </c>
      <c r="Q239" s="291"/>
      <c r="R239" s="291"/>
      <c r="S239" s="265"/>
    </row>
    <row r="240" spans="1:22" s="31" customFormat="1" x14ac:dyDescent="0.2">
      <c r="A240" s="330" t="s">
        <v>458</v>
      </c>
      <c r="B240" s="328" t="s">
        <v>457</v>
      </c>
      <c r="C240" s="329">
        <v>70</v>
      </c>
      <c r="D240" s="340">
        <v>10</v>
      </c>
      <c r="E240" s="329">
        <f t="shared" si="72"/>
        <v>80</v>
      </c>
      <c r="F240" s="329">
        <f t="shared" si="73"/>
        <v>80</v>
      </c>
      <c r="G240" s="329">
        <v>20</v>
      </c>
      <c r="H240" s="329">
        <v>20</v>
      </c>
      <c r="I240" s="329">
        <v>20</v>
      </c>
      <c r="J240" s="134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60</v>
      </c>
      <c r="D241" s="269"/>
      <c r="E241" s="137">
        <f t="shared" si="72"/>
        <v>60</v>
      </c>
      <c r="F241" s="137">
        <f t="shared" si="73"/>
        <v>60</v>
      </c>
      <c r="G241" s="137">
        <v>10</v>
      </c>
      <c r="H241" s="137">
        <v>20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t="6.75" hidden="1" customHeight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135" t="s">
        <v>448</v>
      </c>
      <c r="B245" s="136" t="s">
        <v>447</v>
      </c>
      <c r="C245" s="137">
        <v>748</v>
      </c>
      <c r="D245" s="273">
        <v>45</v>
      </c>
      <c r="E245" s="137">
        <f t="shared" si="72"/>
        <v>793</v>
      </c>
      <c r="F245" s="137">
        <f t="shared" si="73"/>
        <v>793</v>
      </c>
      <c r="G245" s="137">
        <v>151</v>
      </c>
      <c r="H245" s="137">
        <v>242</v>
      </c>
      <c r="I245" s="137">
        <v>273</v>
      </c>
      <c r="J245" s="274">
        <v>127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>
        <v>45</v>
      </c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72"/>
        <v>8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80</v>
      </c>
      <c r="D247" s="232"/>
      <c r="E247" s="141">
        <f t="shared" si="72"/>
        <v>80</v>
      </c>
      <c r="F247" s="141">
        <f t="shared" si="73"/>
        <v>80</v>
      </c>
      <c r="G247" s="141">
        <v>20</v>
      </c>
      <c r="H247" s="141">
        <v>60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160</v>
      </c>
      <c r="D248" s="141">
        <f t="shared" si="74"/>
        <v>0</v>
      </c>
      <c r="E248" s="141">
        <f t="shared" si="74"/>
        <v>160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1220</v>
      </c>
      <c r="D251" s="141">
        <f t="shared" si="75"/>
        <v>0</v>
      </c>
      <c r="E251" s="141">
        <f t="shared" si="75"/>
        <v>1220</v>
      </c>
      <c r="F251" s="141">
        <f t="shared" si="75"/>
        <v>1220</v>
      </c>
      <c r="G251" s="141">
        <f t="shared" si="75"/>
        <v>280</v>
      </c>
      <c r="H251" s="141">
        <f t="shared" si="75"/>
        <v>360</v>
      </c>
      <c r="I251" s="141">
        <f t="shared" si="75"/>
        <v>312</v>
      </c>
      <c r="J251" s="141">
        <f t="shared" si="75"/>
        <v>268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135" t="s">
        <v>434</v>
      </c>
      <c r="B252" s="136" t="s">
        <v>433</v>
      </c>
      <c r="C252" s="137">
        <v>350</v>
      </c>
      <c r="D252" s="260"/>
      <c r="E252" s="137">
        <f>C252+D252</f>
        <v>350</v>
      </c>
      <c r="F252" s="137">
        <f>G252+H252+I252+J252</f>
        <v>350</v>
      </c>
      <c r="G252" s="137">
        <v>80</v>
      </c>
      <c r="H252" s="137">
        <v>120</v>
      </c>
      <c r="I252" s="137">
        <v>100</v>
      </c>
      <c r="J252" s="137">
        <v>50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339"/>
      <c r="Q252" s="245"/>
      <c r="R252" s="240"/>
      <c r="S252" s="265"/>
    </row>
    <row r="253" spans="1:19" s="31" customFormat="1" x14ac:dyDescent="0.2">
      <c r="A253" s="135" t="s">
        <v>432</v>
      </c>
      <c r="B253" s="136" t="s">
        <v>431</v>
      </c>
      <c r="C253" s="137">
        <v>340</v>
      </c>
      <c r="D253" s="260"/>
      <c r="E253" s="137">
        <f>C253+D253</f>
        <v>340</v>
      </c>
      <c r="F253" s="137">
        <f>G253+H253+I253+J253</f>
        <v>340</v>
      </c>
      <c r="G253" s="137">
        <v>80</v>
      </c>
      <c r="H253" s="137">
        <v>100</v>
      </c>
      <c r="I253" s="137">
        <v>80</v>
      </c>
      <c r="J253" s="137">
        <v>80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33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510</v>
      </c>
      <c r="D254" s="260"/>
      <c r="E254" s="137">
        <f>C254+D254</f>
        <v>510</v>
      </c>
      <c r="F254" s="137">
        <f>G254+H254+I254+J254</f>
        <v>510</v>
      </c>
      <c r="G254" s="137">
        <v>115</v>
      </c>
      <c r="H254" s="137">
        <v>130</v>
      </c>
      <c r="I254" s="137">
        <v>130</v>
      </c>
      <c r="J254" s="137">
        <v>135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339"/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137">
        <v>20</v>
      </c>
      <c r="D255" s="260"/>
      <c r="E255" s="137">
        <f>C255+D255</f>
        <v>20</v>
      </c>
      <c r="F255" s="137">
        <f>G255+H255+I255+J255</f>
        <v>20</v>
      </c>
      <c r="G255" s="137">
        <v>5</v>
      </c>
      <c r="H255" s="137">
        <v>10</v>
      </c>
      <c r="I255" s="137">
        <v>2</v>
      </c>
      <c r="J255" s="137">
        <v>3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165</v>
      </c>
      <c r="D256" s="141">
        <f t="shared" si="76"/>
        <v>0</v>
      </c>
      <c r="E256" s="141">
        <f t="shared" si="76"/>
        <v>165</v>
      </c>
      <c r="F256" s="141">
        <f t="shared" si="76"/>
        <v>165</v>
      </c>
      <c r="G256" s="141">
        <f t="shared" si="76"/>
        <v>35</v>
      </c>
      <c r="H256" s="141">
        <f t="shared" si="76"/>
        <v>90</v>
      </c>
      <c r="I256" s="141">
        <f t="shared" si="76"/>
        <v>20</v>
      </c>
      <c r="J256" s="141">
        <f t="shared" si="76"/>
        <v>20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15</v>
      </c>
      <c r="D257" s="231"/>
      <c r="E257" s="137">
        <f>C257+D257</f>
        <v>15</v>
      </c>
      <c r="F257" s="137">
        <f>G257+H257+I257+J257</f>
        <v>15</v>
      </c>
      <c r="G257" s="137">
        <v>5</v>
      </c>
      <c r="H257" s="137">
        <v>10</v>
      </c>
      <c r="I257" s="137">
        <v>0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30</v>
      </c>
      <c r="D258" s="231"/>
      <c r="E258" s="48">
        <f>C258+D258</f>
        <v>30</v>
      </c>
      <c r="F258" s="48">
        <f>G258+H258+I258+J258</f>
        <v>30</v>
      </c>
      <c r="G258" s="49">
        <v>10</v>
      </c>
      <c r="H258" s="137">
        <v>20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51" t="s">
        <v>420</v>
      </c>
      <c r="B259" s="50" t="s">
        <v>419</v>
      </c>
      <c r="C259" s="48">
        <v>120</v>
      </c>
      <c r="D259" s="231"/>
      <c r="E259" s="48">
        <f>C259+D259</f>
        <v>120</v>
      </c>
      <c r="F259" s="48">
        <f>G259+H259+I259+J259</f>
        <v>120</v>
      </c>
      <c r="G259" s="49">
        <v>20</v>
      </c>
      <c r="H259" s="137">
        <v>60</v>
      </c>
      <c r="I259" s="48">
        <v>20</v>
      </c>
      <c r="J259" s="137">
        <v>20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35</v>
      </c>
      <c r="D263" s="141"/>
      <c r="E263" s="141">
        <f t="shared" si="78"/>
        <v>35</v>
      </c>
      <c r="F263" s="141">
        <f t="shared" si="79"/>
        <v>35</v>
      </c>
      <c r="G263" s="141">
        <v>6</v>
      </c>
      <c r="H263" s="141">
        <v>9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17</v>
      </c>
      <c r="D266" s="141">
        <v>0</v>
      </c>
      <c r="E266" s="141">
        <f t="shared" si="78"/>
        <v>17</v>
      </c>
      <c r="F266" s="141">
        <f t="shared" si="79"/>
        <v>17</v>
      </c>
      <c r="G266" s="141">
        <v>7</v>
      </c>
      <c r="H266" s="141">
        <v>10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26</v>
      </c>
      <c r="G268" s="141">
        <v>10</v>
      </c>
      <c r="H268" s="141">
        <v>5</v>
      </c>
      <c r="I268" s="141">
        <v>6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29</v>
      </c>
      <c r="D282" s="141">
        <f t="shared" si="81"/>
        <v>10</v>
      </c>
      <c r="E282" s="141">
        <f t="shared" si="81"/>
        <v>39</v>
      </c>
      <c r="F282" s="141">
        <f t="shared" si="81"/>
        <v>39</v>
      </c>
      <c r="G282" s="141">
        <f t="shared" si="81"/>
        <v>8</v>
      </c>
      <c r="H282" s="141">
        <f t="shared" si="81"/>
        <v>7</v>
      </c>
      <c r="I282" s="141">
        <f t="shared" si="81"/>
        <v>6</v>
      </c>
      <c r="J282" s="141">
        <f t="shared" si="81"/>
        <v>18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31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330" t="s">
        <v>368</v>
      </c>
      <c r="B285" s="328" t="s">
        <v>367</v>
      </c>
      <c r="C285" s="329">
        <v>10</v>
      </c>
      <c r="D285" s="134">
        <v>10</v>
      </c>
      <c r="E285" s="329">
        <f t="shared" si="82"/>
        <v>20</v>
      </c>
      <c r="F285" s="329">
        <f t="shared" si="83"/>
        <v>20</v>
      </c>
      <c r="G285" s="329">
        <v>2</v>
      </c>
      <c r="H285" s="329">
        <v>0</v>
      </c>
      <c r="I285" s="329">
        <v>3</v>
      </c>
      <c r="J285" s="134">
        <v>15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15</v>
      </c>
      <c r="D290" s="231"/>
      <c r="E290" s="137">
        <f t="shared" si="82"/>
        <v>15</v>
      </c>
      <c r="F290" s="137">
        <f t="shared" si="83"/>
        <v>15</v>
      </c>
      <c r="G290" s="137">
        <v>5</v>
      </c>
      <c r="H290" s="137">
        <v>6</v>
      </c>
      <c r="I290" s="137">
        <v>2</v>
      </c>
      <c r="J290" s="137">
        <v>2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100</v>
      </c>
      <c r="G453" s="256">
        <f t="shared" si="130"/>
        <v>26</v>
      </c>
      <c r="H453" s="256">
        <f t="shared" si="130"/>
        <v>26</v>
      </c>
      <c r="I453" s="256">
        <f t="shared" si="130"/>
        <v>24</v>
      </c>
      <c r="J453" s="256">
        <f t="shared" si="130"/>
        <v>24</v>
      </c>
      <c r="K453" s="25">
        <f t="shared" si="130"/>
        <v>0</v>
      </c>
      <c r="L453" s="35">
        <f t="shared" si="130"/>
        <v>100</v>
      </c>
      <c r="M453" s="35">
        <f t="shared" si="130"/>
        <v>105</v>
      </c>
      <c r="N453" s="35">
        <f t="shared" si="130"/>
        <v>110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100</v>
      </c>
      <c r="G467" s="141">
        <v>26</v>
      </c>
      <c r="H467" s="141">
        <v>26</v>
      </c>
      <c r="I467" s="141">
        <v>24</v>
      </c>
      <c r="J467" s="141">
        <v>24</v>
      </c>
      <c r="K467" s="20">
        <v>0</v>
      </c>
      <c r="L467" s="42">
        <v>100</v>
      </c>
      <c r="M467" s="42">
        <v>105</v>
      </c>
      <c r="N467" s="42">
        <v>110</v>
      </c>
      <c r="O467" s="19">
        <v>1</v>
      </c>
      <c r="P467" s="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36</v>
      </c>
      <c r="D468" s="256">
        <f t="shared" si="133"/>
        <v>0</v>
      </c>
      <c r="E468" s="256">
        <f t="shared" si="133"/>
        <v>36</v>
      </c>
      <c r="F468" s="256">
        <f t="shared" si="133"/>
        <v>36</v>
      </c>
      <c r="G468" s="256">
        <f t="shared" si="133"/>
        <v>36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36</v>
      </c>
      <c r="D469" s="256">
        <f t="shared" si="134"/>
        <v>0</v>
      </c>
      <c r="E469" s="256">
        <f t="shared" si="134"/>
        <v>36</v>
      </c>
      <c r="F469" s="256">
        <f t="shared" si="134"/>
        <v>36</v>
      </c>
      <c r="G469" s="256">
        <f t="shared" si="134"/>
        <v>36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36</v>
      </c>
      <c r="D470" s="141">
        <f t="shared" si="135"/>
        <v>0</v>
      </c>
      <c r="E470" s="141">
        <f t="shared" si="135"/>
        <v>36</v>
      </c>
      <c r="F470" s="141">
        <f t="shared" si="135"/>
        <v>36</v>
      </c>
      <c r="G470" s="141">
        <f t="shared" si="135"/>
        <v>36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36</v>
      </c>
      <c r="D472" s="137"/>
      <c r="E472" s="256">
        <f>C472+D472</f>
        <v>36</v>
      </c>
      <c r="F472" s="256">
        <f>G472+H472+I472+J472</f>
        <v>36</v>
      </c>
      <c r="G472" s="137">
        <v>36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254" t="s">
        <v>4</v>
      </c>
      <c r="B500" s="255" t="s">
        <v>3</v>
      </c>
      <c r="C500" s="256">
        <f t="shared" ref="C500:N500" si="144">C13-C200</f>
        <v>-1165</v>
      </c>
      <c r="D500" s="256">
        <f t="shared" si="144"/>
        <v>0</v>
      </c>
      <c r="E500" s="256">
        <f t="shared" si="144"/>
        <v>-1165</v>
      </c>
      <c r="F500" s="256">
        <f t="shared" si="144"/>
        <v>-1165</v>
      </c>
      <c r="G500" s="256">
        <f t="shared" si="144"/>
        <v>0</v>
      </c>
      <c r="H500" s="256">
        <f t="shared" si="144"/>
        <v>-572</v>
      </c>
      <c r="I500" s="256">
        <f t="shared" si="144"/>
        <v>-156</v>
      </c>
      <c r="J500" s="256">
        <f t="shared" si="144"/>
        <v>-437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>
        <v>1165</v>
      </c>
      <c r="Q500" s="237" t="s">
        <v>966</v>
      </c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67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67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60" fitToHeight="0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206" activePane="bottomLeft" state="frozen"/>
      <selection pane="bottomLeft" activeCell="C1" sqref="C1:J3"/>
    </sheetView>
  </sheetViews>
  <sheetFormatPr defaultColWidth="9.140625" defaultRowHeight="12.75" x14ac:dyDescent="0.2"/>
  <cols>
    <col min="1" max="1" width="78.5703125" style="6" customWidth="1"/>
    <col min="2" max="2" width="10.7109375" style="5" customWidth="1"/>
    <col min="3" max="3" width="10.85546875" style="3" customWidth="1"/>
    <col min="4" max="4" width="10.42578125" style="3" customWidth="1"/>
    <col min="5" max="5" width="12.42578125" style="3" customWidth="1"/>
    <col min="6" max="6" width="11.42578125" style="3" customWidth="1"/>
    <col min="7" max="7" width="13.140625" style="4" customWidth="1"/>
    <col min="8" max="8" width="10.140625" style="3" customWidth="1"/>
    <col min="9" max="10" width="10.42578125" style="3" customWidth="1"/>
    <col min="11" max="11" width="4.42578125" style="3" hidden="1" customWidth="1"/>
    <col min="12" max="12" width="0.7109375" style="3" hidden="1" customWidth="1"/>
    <col min="13" max="13" width="11.42578125" style="3" hidden="1" customWidth="1"/>
    <col min="14" max="14" width="16.42578125" style="3" hidden="1" customWidth="1"/>
    <col min="15" max="15" width="14.42578125" style="2" hidden="1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976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62"/>
      <c r="H3" s="1068" t="s">
        <v>855</v>
      </c>
      <c r="I3" s="1068"/>
      <c r="J3" s="1068"/>
      <c r="L3" s="362"/>
      <c r="M3" s="362"/>
      <c r="N3" s="362"/>
      <c r="Q3" s="286"/>
    </row>
    <row r="4" spans="1:19" x14ac:dyDescent="0.2">
      <c r="A4" s="96" t="s">
        <v>958</v>
      </c>
      <c r="B4" s="142"/>
      <c r="G4" s="362"/>
      <c r="H4" s="362"/>
      <c r="I4" s="362"/>
      <c r="J4" s="93"/>
      <c r="L4" s="362"/>
      <c r="M4" s="362"/>
      <c r="N4" s="362"/>
      <c r="Q4" s="286"/>
    </row>
    <row r="5" spans="1:19" x14ac:dyDescent="0.2">
      <c r="A5" s="96"/>
      <c r="G5" s="362"/>
      <c r="H5" s="362"/>
      <c r="I5" s="362"/>
      <c r="J5" s="93"/>
      <c r="L5" s="362"/>
      <c r="M5" s="362"/>
      <c r="N5" s="362"/>
      <c r="Q5" s="286"/>
    </row>
    <row r="6" spans="1:19" x14ac:dyDescent="0.2">
      <c r="Q6" s="286"/>
    </row>
    <row r="7" spans="1:19" s="8" customFormat="1" ht="12.75" customHeight="1" x14ac:dyDescent="0.2">
      <c r="A7" s="1071" t="s">
        <v>967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974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961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2024</v>
      </c>
      <c r="M10" s="1097">
        <v>2025</v>
      </c>
      <c r="N10" s="1097">
        <v>2026</v>
      </c>
      <c r="O10" s="10"/>
      <c r="Q10" s="287"/>
    </row>
    <row r="11" spans="1:19" s="8" customFormat="1" ht="48" customHeight="1" x14ac:dyDescent="0.2">
      <c r="A11" s="1100"/>
      <c r="B11" s="1102"/>
      <c r="C11" s="365" t="s">
        <v>851</v>
      </c>
      <c r="D11" s="230" t="s">
        <v>956</v>
      </c>
      <c r="E11" s="365" t="s">
        <v>850</v>
      </c>
      <c r="F11" s="365" t="s">
        <v>960</v>
      </c>
      <c r="G11" s="90" t="s">
        <v>849</v>
      </c>
      <c r="H11" s="365" t="s">
        <v>848</v>
      </c>
      <c r="I11" s="365" t="s">
        <v>847</v>
      </c>
      <c r="J11" s="365" t="s">
        <v>846</v>
      </c>
      <c r="K11" s="365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65">
        <v>1</v>
      </c>
      <c r="B12" s="91" t="s">
        <v>844</v>
      </c>
      <c r="C12" s="365">
        <v>3</v>
      </c>
      <c r="D12" s="364">
        <v>4</v>
      </c>
      <c r="E12" s="365">
        <v>5</v>
      </c>
      <c r="F12" s="365">
        <v>6</v>
      </c>
      <c r="G12" s="90">
        <v>7</v>
      </c>
      <c r="H12" s="365">
        <v>8</v>
      </c>
      <c r="I12" s="365">
        <v>9</v>
      </c>
      <c r="J12" s="365">
        <v>10</v>
      </c>
      <c r="K12" s="365">
        <v>11</v>
      </c>
      <c r="L12" s="364">
        <v>12</v>
      </c>
      <c r="M12" s="364">
        <v>13</v>
      </c>
      <c r="N12" s="364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12593</v>
      </c>
      <c r="D13" s="86">
        <f t="shared" si="0"/>
        <v>0</v>
      </c>
      <c r="E13" s="86">
        <f t="shared" si="0"/>
        <v>12593</v>
      </c>
      <c r="F13" s="86">
        <f t="shared" si="0"/>
        <v>12593</v>
      </c>
      <c r="G13" s="87">
        <f t="shared" si="0"/>
        <v>3347</v>
      </c>
      <c r="H13" s="86">
        <f t="shared" si="0"/>
        <v>3202</v>
      </c>
      <c r="I13" s="86">
        <f t="shared" si="0"/>
        <v>3243</v>
      </c>
      <c r="J13" s="86">
        <f t="shared" si="0"/>
        <v>2801</v>
      </c>
      <c r="K13" s="86">
        <f t="shared" si="0"/>
        <v>15</v>
      </c>
      <c r="L13" s="86">
        <f t="shared" si="0"/>
        <v>12965</v>
      </c>
      <c r="M13" s="86">
        <f t="shared" si="0"/>
        <v>13390</v>
      </c>
      <c r="N13" s="86">
        <f t="shared" si="0"/>
        <v>13500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5667</v>
      </c>
      <c r="D14" s="67">
        <f t="shared" si="1"/>
        <v>0</v>
      </c>
      <c r="E14" s="67">
        <f t="shared" si="1"/>
        <v>5667</v>
      </c>
      <c r="F14" s="67">
        <f t="shared" si="1"/>
        <v>5667</v>
      </c>
      <c r="G14" s="82">
        <f t="shared" si="1"/>
        <v>1570</v>
      </c>
      <c r="H14" s="67">
        <f t="shared" si="1"/>
        <v>1510</v>
      </c>
      <c r="I14" s="67">
        <f t="shared" si="1"/>
        <v>1500</v>
      </c>
      <c r="J14" s="67">
        <f t="shared" si="1"/>
        <v>1087</v>
      </c>
      <c r="K14" s="67">
        <f t="shared" si="1"/>
        <v>15</v>
      </c>
      <c r="L14" s="67">
        <f t="shared" si="1"/>
        <v>5920</v>
      </c>
      <c r="M14" s="67">
        <f t="shared" si="1"/>
        <v>6400</v>
      </c>
      <c r="N14" s="67">
        <f t="shared" si="1"/>
        <v>6525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5667</v>
      </c>
      <c r="D20" s="67">
        <f t="shared" si="4"/>
        <v>0</v>
      </c>
      <c r="E20" s="67">
        <f t="shared" si="4"/>
        <v>5667</v>
      </c>
      <c r="F20" s="67">
        <f t="shared" si="4"/>
        <v>5667</v>
      </c>
      <c r="G20" s="67">
        <f t="shared" si="4"/>
        <v>1570</v>
      </c>
      <c r="H20" s="67">
        <f t="shared" si="4"/>
        <v>1510</v>
      </c>
      <c r="I20" s="67">
        <f t="shared" si="4"/>
        <v>1500</v>
      </c>
      <c r="J20" s="67">
        <f t="shared" si="4"/>
        <v>1087</v>
      </c>
      <c r="K20" s="67">
        <f t="shared" si="4"/>
        <v>15</v>
      </c>
      <c r="L20" s="67">
        <f t="shared" si="4"/>
        <v>5920</v>
      </c>
      <c r="M20" s="67">
        <f t="shared" si="4"/>
        <v>6400</v>
      </c>
      <c r="N20" s="67">
        <f t="shared" si="4"/>
        <v>6525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5667</v>
      </c>
      <c r="D32" s="67">
        <f t="shared" si="10"/>
        <v>0</v>
      </c>
      <c r="E32" s="67">
        <f t="shared" si="10"/>
        <v>5667</v>
      </c>
      <c r="F32" s="67">
        <f t="shared" si="10"/>
        <v>5667</v>
      </c>
      <c r="G32" s="82">
        <f t="shared" si="10"/>
        <v>1570</v>
      </c>
      <c r="H32" s="67">
        <f t="shared" si="10"/>
        <v>1510</v>
      </c>
      <c r="I32" s="67">
        <f t="shared" si="10"/>
        <v>1500</v>
      </c>
      <c r="J32" s="67">
        <f t="shared" si="10"/>
        <v>1087</v>
      </c>
      <c r="K32" s="67">
        <f t="shared" si="10"/>
        <v>15</v>
      </c>
      <c r="L32" s="67">
        <f t="shared" si="10"/>
        <v>5920</v>
      </c>
      <c r="M32" s="67">
        <f t="shared" si="10"/>
        <v>6400</v>
      </c>
      <c r="N32" s="67">
        <f t="shared" si="10"/>
        <v>6525</v>
      </c>
      <c r="O32" s="66"/>
      <c r="P32" s="9"/>
      <c r="Q32" s="237"/>
      <c r="R32" s="237"/>
      <c r="S32" s="237"/>
    </row>
    <row r="33" spans="1:24" s="8" customFormat="1" ht="38.25" x14ac:dyDescent="0.2">
      <c r="A33" s="248" t="s">
        <v>803</v>
      </c>
      <c r="B33" s="249" t="s">
        <v>802</v>
      </c>
      <c r="C33" s="227">
        <f t="shared" ref="C33:N33" si="11">C34+C35+C36+C37+C38+C39+C40+C41+C42+C43+C44+C45+C46+C47</f>
        <v>5667</v>
      </c>
      <c r="D33" s="227">
        <f t="shared" si="11"/>
        <v>0</v>
      </c>
      <c r="E33" s="227">
        <f t="shared" si="11"/>
        <v>5667</v>
      </c>
      <c r="F33" s="227">
        <f t="shared" si="11"/>
        <v>5667</v>
      </c>
      <c r="G33" s="227">
        <f t="shared" si="11"/>
        <v>1570</v>
      </c>
      <c r="H33" s="227">
        <f t="shared" si="11"/>
        <v>1510</v>
      </c>
      <c r="I33" s="227">
        <f t="shared" si="11"/>
        <v>1500</v>
      </c>
      <c r="J33" s="227">
        <f t="shared" si="11"/>
        <v>1087</v>
      </c>
      <c r="K33" s="67">
        <f t="shared" si="11"/>
        <v>0</v>
      </c>
      <c r="L33" s="67">
        <f t="shared" si="11"/>
        <v>5920</v>
      </c>
      <c r="M33" s="67">
        <f t="shared" si="11"/>
        <v>6400</v>
      </c>
      <c r="N33" s="67">
        <f t="shared" si="11"/>
        <v>6525</v>
      </c>
      <c r="O33" s="66"/>
      <c r="P33" s="9"/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8" t="s">
        <v>799</v>
      </c>
      <c r="B35" s="249" t="s">
        <v>798</v>
      </c>
      <c r="C35" s="228">
        <v>80</v>
      </c>
      <c r="D35" s="228"/>
      <c r="E35" s="228">
        <f t="shared" si="12"/>
        <v>80</v>
      </c>
      <c r="F35" s="227">
        <f t="shared" si="13"/>
        <v>80</v>
      </c>
      <c r="G35" s="228">
        <v>30</v>
      </c>
      <c r="H35" s="228">
        <v>30</v>
      </c>
      <c r="I35" s="228">
        <v>20</v>
      </c>
      <c r="J35" s="228">
        <v>0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9"/>
      <c r="Q35" s="269"/>
      <c r="R35" s="264"/>
      <c r="S35" s="265"/>
      <c r="T35" s="233"/>
      <c r="U35" s="31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250" t="s">
        <v>783</v>
      </c>
      <c r="B43" s="251" t="s">
        <v>782</v>
      </c>
      <c r="C43" s="228">
        <v>4920</v>
      </c>
      <c r="D43" s="228"/>
      <c r="E43" s="228">
        <f t="shared" si="12"/>
        <v>4920</v>
      </c>
      <c r="F43" s="227">
        <f t="shared" si="13"/>
        <v>4920</v>
      </c>
      <c r="G43" s="228">
        <v>1340</v>
      </c>
      <c r="H43" s="228">
        <v>1300</v>
      </c>
      <c r="I43" s="228">
        <v>1300</v>
      </c>
      <c r="J43" s="228">
        <v>980</v>
      </c>
      <c r="K43" s="70">
        <v>0</v>
      </c>
      <c r="L43" s="110">
        <v>5920</v>
      </c>
      <c r="M43" s="110">
        <v>6400</v>
      </c>
      <c r="N43" s="110">
        <v>6525</v>
      </c>
      <c r="O43" s="7">
        <v>1</v>
      </c>
      <c r="P43" s="236"/>
      <c r="Q43" s="312"/>
      <c r="R43" s="267"/>
      <c r="S43" s="239"/>
      <c r="T43" s="233"/>
      <c r="U43" s="315"/>
    </row>
    <row r="44" spans="1:24" s="31" customFormat="1" ht="25.5" x14ac:dyDescent="0.2">
      <c r="A44" s="250" t="s">
        <v>781</v>
      </c>
      <c r="B44" s="251" t="s">
        <v>780</v>
      </c>
      <c r="C44" s="228">
        <v>667</v>
      </c>
      <c r="D44" s="228"/>
      <c r="E44" s="228">
        <f t="shared" si="12"/>
        <v>667</v>
      </c>
      <c r="F44" s="227">
        <f t="shared" si="13"/>
        <v>667</v>
      </c>
      <c r="G44" s="228">
        <v>200</v>
      </c>
      <c r="H44" s="228">
        <v>180</v>
      </c>
      <c r="I44" s="228">
        <v>180</v>
      </c>
      <c r="J44" s="228">
        <v>107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9"/>
      <c r="Q44" s="277"/>
      <c r="R44" s="239"/>
      <c r="S44" s="239"/>
      <c r="T44" s="233"/>
      <c r="U44" s="31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250" t="s">
        <v>775</v>
      </c>
      <c r="B47" s="251" t="s">
        <v>774</v>
      </c>
      <c r="C47" s="228">
        <v>0</v>
      </c>
      <c r="D47" s="228"/>
      <c r="E47" s="228">
        <f t="shared" si="12"/>
        <v>0</v>
      </c>
      <c r="F47" s="228">
        <f t="shared" si="13"/>
        <v>0</v>
      </c>
      <c r="G47" s="228">
        <v>0</v>
      </c>
      <c r="H47" s="228">
        <v>0</v>
      </c>
      <c r="I47" s="228">
        <v>0</v>
      </c>
      <c r="J47" s="228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9"/>
      <c r="Q47" s="289"/>
      <c r="R47" s="239"/>
      <c r="S47" s="239"/>
      <c r="T47" s="233"/>
      <c r="U47" s="31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23.25" customHeight="1" x14ac:dyDescent="0.2">
      <c r="A58" s="248" t="s">
        <v>753</v>
      </c>
      <c r="B58" s="249" t="s">
        <v>752</v>
      </c>
      <c r="C58" s="227">
        <f t="shared" ref="C58:N58" si="18">C59+C60+C61+C62</f>
        <v>0</v>
      </c>
      <c r="D58" s="227">
        <f t="shared" si="18"/>
        <v>0</v>
      </c>
      <c r="E58" s="227">
        <f t="shared" si="18"/>
        <v>0</v>
      </c>
      <c r="F58" s="227">
        <f t="shared" si="18"/>
        <v>0</v>
      </c>
      <c r="G58" s="227">
        <f t="shared" si="18"/>
        <v>0</v>
      </c>
      <c r="H58" s="227">
        <f t="shared" si="18"/>
        <v>0</v>
      </c>
      <c r="I58" s="227">
        <f t="shared" si="18"/>
        <v>0</v>
      </c>
      <c r="J58" s="227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hidden="1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250" t="s">
        <v>747</v>
      </c>
      <c r="B61" s="251" t="s">
        <v>746</v>
      </c>
      <c r="C61" s="228">
        <v>0</v>
      </c>
      <c r="D61" s="228"/>
      <c r="E61" s="227">
        <f>C61+D61</f>
        <v>0</v>
      </c>
      <c r="F61" s="227">
        <f>G61+H61+I61+J61</f>
        <v>0</v>
      </c>
      <c r="G61" s="228">
        <v>0</v>
      </c>
      <c r="H61" s="228">
        <v>0</v>
      </c>
      <c r="I61" s="227">
        <v>0</v>
      </c>
      <c r="J61" s="227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250" t="s">
        <v>721</v>
      </c>
      <c r="B74" s="251" t="s">
        <v>720</v>
      </c>
      <c r="C74" s="228"/>
      <c r="D74" s="228"/>
      <c r="E74" s="228">
        <f>C74+D74</f>
        <v>0</v>
      </c>
      <c r="F74" s="228">
        <f>G74+H74+I74+J74</f>
        <v>0</v>
      </c>
      <c r="G74" s="228"/>
      <c r="H74" s="228"/>
      <c r="I74" s="228"/>
      <c r="J74" s="228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8" t="s">
        <v>715</v>
      </c>
      <c r="B77" s="249" t="s">
        <v>714</v>
      </c>
      <c r="C77" s="227">
        <f t="shared" ref="C77:N77" si="25">C78</f>
        <v>6926</v>
      </c>
      <c r="D77" s="227">
        <f t="shared" si="25"/>
        <v>0</v>
      </c>
      <c r="E77" s="227">
        <f t="shared" si="25"/>
        <v>6926</v>
      </c>
      <c r="F77" s="227">
        <f t="shared" si="25"/>
        <v>6926</v>
      </c>
      <c r="G77" s="227">
        <f t="shared" si="25"/>
        <v>1777</v>
      </c>
      <c r="H77" s="227">
        <f t="shared" si="25"/>
        <v>1692</v>
      </c>
      <c r="I77" s="227">
        <f t="shared" si="25"/>
        <v>1743</v>
      </c>
      <c r="J77" s="227">
        <f t="shared" si="25"/>
        <v>1714</v>
      </c>
      <c r="K77" s="77">
        <f t="shared" si="25"/>
        <v>0</v>
      </c>
      <c r="L77" s="226">
        <f t="shared" si="25"/>
        <v>7045</v>
      </c>
      <c r="M77" s="226">
        <f t="shared" si="25"/>
        <v>6990</v>
      </c>
      <c r="N77" s="226">
        <f t="shared" si="25"/>
        <v>6975</v>
      </c>
      <c r="O77" s="76"/>
      <c r="P77" s="9"/>
      <c r="Q77" s="237"/>
      <c r="R77" s="237"/>
      <c r="S77" s="237"/>
    </row>
    <row r="78" spans="1:19" s="39" customFormat="1" x14ac:dyDescent="0.2">
      <c r="A78" s="248" t="s">
        <v>713</v>
      </c>
      <c r="B78" s="249" t="s">
        <v>712</v>
      </c>
      <c r="C78" s="227">
        <f t="shared" ref="C78:N78" si="26">C79+C85</f>
        <v>6926</v>
      </c>
      <c r="D78" s="227">
        <f t="shared" si="26"/>
        <v>0</v>
      </c>
      <c r="E78" s="227">
        <f t="shared" si="26"/>
        <v>6926</v>
      </c>
      <c r="F78" s="227">
        <f t="shared" si="26"/>
        <v>6926</v>
      </c>
      <c r="G78" s="227">
        <f t="shared" si="26"/>
        <v>1777</v>
      </c>
      <c r="H78" s="227">
        <f t="shared" si="26"/>
        <v>1692</v>
      </c>
      <c r="I78" s="227">
        <f t="shared" si="26"/>
        <v>1743</v>
      </c>
      <c r="J78" s="227">
        <f t="shared" si="26"/>
        <v>1714</v>
      </c>
      <c r="K78" s="77">
        <f t="shared" si="26"/>
        <v>0</v>
      </c>
      <c r="L78" s="226">
        <f t="shared" si="26"/>
        <v>7045</v>
      </c>
      <c r="M78" s="226">
        <f t="shared" si="26"/>
        <v>6990</v>
      </c>
      <c r="N78" s="226">
        <f t="shared" si="26"/>
        <v>6975</v>
      </c>
      <c r="O78" s="76"/>
      <c r="P78" s="9"/>
      <c r="Q78" s="237"/>
      <c r="R78" s="237"/>
      <c r="S78" s="237"/>
    </row>
    <row r="79" spans="1:19" s="8" customFormat="1" x14ac:dyDescent="0.2">
      <c r="A79" s="248" t="s">
        <v>711</v>
      </c>
      <c r="B79" s="249" t="s">
        <v>710</v>
      </c>
      <c r="C79" s="227">
        <f t="shared" ref="C79:N79" si="27">C80+C81+C82+C83+C84</f>
        <v>0</v>
      </c>
      <c r="D79" s="227">
        <f t="shared" si="27"/>
        <v>0</v>
      </c>
      <c r="E79" s="227">
        <f t="shared" si="27"/>
        <v>0</v>
      </c>
      <c r="F79" s="227">
        <f t="shared" si="27"/>
        <v>0</v>
      </c>
      <c r="G79" s="227">
        <f t="shared" si="27"/>
        <v>0</v>
      </c>
      <c r="H79" s="227">
        <f t="shared" si="27"/>
        <v>0</v>
      </c>
      <c r="I79" s="227">
        <f t="shared" si="27"/>
        <v>0</v>
      </c>
      <c r="J79" s="227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250" t="s">
        <v>703</v>
      </c>
      <c r="B83" s="251" t="s">
        <v>702</v>
      </c>
      <c r="C83" s="228"/>
      <c r="D83" s="228"/>
      <c r="E83" s="228">
        <f>C83+D83</f>
        <v>0</v>
      </c>
      <c r="F83" s="227">
        <f>G83+H83+I83+J83</f>
        <v>0</v>
      </c>
      <c r="G83" s="228">
        <v>0</v>
      </c>
      <c r="H83" s="228">
        <v>0</v>
      </c>
      <c r="I83" s="228">
        <v>0</v>
      </c>
      <c r="J83" s="228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8" t="s">
        <v>699</v>
      </c>
      <c r="B85" s="249" t="s">
        <v>698</v>
      </c>
      <c r="C85" s="227">
        <f t="shared" ref="C85:N85" si="28">C86+C87+C88+C89+C90+C94+C98+C99+C100+C101</f>
        <v>6926</v>
      </c>
      <c r="D85" s="227">
        <f t="shared" si="28"/>
        <v>0</v>
      </c>
      <c r="E85" s="227">
        <f t="shared" si="28"/>
        <v>6926</v>
      </c>
      <c r="F85" s="227">
        <f t="shared" si="28"/>
        <v>6926</v>
      </c>
      <c r="G85" s="227">
        <f t="shared" si="28"/>
        <v>1777</v>
      </c>
      <c r="H85" s="227">
        <f t="shared" si="28"/>
        <v>1692</v>
      </c>
      <c r="I85" s="227">
        <f t="shared" si="28"/>
        <v>1743</v>
      </c>
      <c r="J85" s="227">
        <f t="shared" si="28"/>
        <v>1714</v>
      </c>
      <c r="K85" s="77">
        <f t="shared" si="28"/>
        <v>0</v>
      </c>
      <c r="L85" s="226">
        <f t="shared" si="28"/>
        <v>7045</v>
      </c>
      <c r="M85" s="226">
        <f t="shared" si="28"/>
        <v>6990</v>
      </c>
      <c r="N85" s="226">
        <f t="shared" si="28"/>
        <v>6975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27" customHeight="1" x14ac:dyDescent="0.2">
      <c r="A87" s="248" t="s">
        <v>695</v>
      </c>
      <c r="B87" s="249" t="s">
        <v>694</v>
      </c>
      <c r="C87" s="228">
        <v>1000</v>
      </c>
      <c r="D87" s="228"/>
      <c r="E87" s="228">
        <f>C87+D87</f>
        <v>1000</v>
      </c>
      <c r="F87" s="227">
        <f>G87+H87+I87+J87</f>
        <v>1000</v>
      </c>
      <c r="G87" s="227">
        <v>261</v>
      </c>
      <c r="H87" s="227">
        <v>212</v>
      </c>
      <c r="I87" s="227">
        <v>273</v>
      </c>
      <c r="J87" s="227">
        <v>254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28.5" customHeight="1" x14ac:dyDescent="0.2">
      <c r="A88" s="248" t="s">
        <v>693</v>
      </c>
      <c r="B88" s="249" t="s">
        <v>692</v>
      </c>
      <c r="C88" s="228">
        <v>36</v>
      </c>
      <c r="D88" s="228"/>
      <c r="E88" s="228">
        <f>C88+D88</f>
        <v>36</v>
      </c>
      <c r="F88" s="227">
        <f>G88+H88+I88+J88</f>
        <v>36</v>
      </c>
      <c r="G88" s="228">
        <v>36</v>
      </c>
      <c r="H88" s="228">
        <v>0</v>
      </c>
      <c r="I88" s="228">
        <v>0</v>
      </c>
      <c r="J88" s="228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250" t="s">
        <v>669</v>
      </c>
      <c r="B100" s="251" t="s">
        <v>668</v>
      </c>
      <c r="C100" s="228">
        <v>5890</v>
      </c>
      <c r="D100" s="228"/>
      <c r="E100" s="228">
        <f t="shared" si="31"/>
        <v>5890</v>
      </c>
      <c r="F100" s="228">
        <f t="shared" si="32"/>
        <v>5890</v>
      </c>
      <c r="G100" s="228">
        <v>1480</v>
      </c>
      <c r="H100" s="228">
        <v>1480</v>
      </c>
      <c r="I100" s="228">
        <v>1470</v>
      </c>
      <c r="J100" s="228">
        <v>1460</v>
      </c>
      <c r="K100" s="70">
        <v>0</v>
      </c>
      <c r="L100" s="110">
        <v>7045</v>
      </c>
      <c r="M100" s="110">
        <v>6990</v>
      </c>
      <c r="N100" s="110">
        <v>6975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228">
        <v>0</v>
      </c>
      <c r="D101" s="228"/>
      <c r="E101" s="228">
        <f t="shared" si="31"/>
        <v>0</v>
      </c>
      <c r="F101" s="228">
        <f t="shared" si="32"/>
        <v>0</v>
      </c>
      <c r="G101" s="228">
        <v>0</v>
      </c>
      <c r="H101" s="228">
        <v>0</v>
      </c>
      <c r="I101" s="228">
        <v>0</v>
      </c>
      <c r="J101" s="228">
        <v>0</v>
      </c>
      <c r="K101" s="70"/>
      <c r="L101" s="110"/>
      <c r="M101" s="110"/>
      <c r="N101" s="110"/>
      <c r="O101" s="7">
        <v>1</v>
      </c>
      <c r="P101" s="9"/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13758</v>
      </c>
      <c r="D200" s="353">
        <f t="shared" si="58"/>
        <v>0</v>
      </c>
      <c r="E200" s="55">
        <f t="shared" si="58"/>
        <v>13758</v>
      </c>
      <c r="F200" s="55">
        <f t="shared" si="58"/>
        <v>13758</v>
      </c>
      <c r="G200" s="56">
        <f t="shared" si="58"/>
        <v>3347</v>
      </c>
      <c r="H200" s="56">
        <f t="shared" si="58"/>
        <v>3774</v>
      </c>
      <c r="I200" s="56">
        <f t="shared" si="58"/>
        <v>3399</v>
      </c>
      <c r="J200" s="56">
        <f t="shared" si="58"/>
        <v>3238</v>
      </c>
      <c r="K200" s="55">
        <f t="shared" si="58"/>
        <v>90</v>
      </c>
      <c r="L200" s="35">
        <f t="shared" si="58"/>
        <v>12880</v>
      </c>
      <c r="M200" s="35">
        <f t="shared" si="58"/>
        <v>13390</v>
      </c>
      <c r="N200" s="35">
        <f t="shared" si="58"/>
        <v>13500</v>
      </c>
      <c r="O200" s="10"/>
      <c r="P200" s="9"/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13722</v>
      </c>
      <c r="D201" s="11">
        <f t="shared" si="59"/>
        <v>0</v>
      </c>
      <c r="E201" s="11">
        <f t="shared" si="59"/>
        <v>13722</v>
      </c>
      <c r="F201" s="11">
        <f t="shared" si="59"/>
        <v>13722</v>
      </c>
      <c r="G201" s="12">
        <f t="shared" si="59"/>
        <v>3311</v>
      </c>
      <c r="H201" s="11">
        <f t="shared" si="59"/>
        <v>3774</v>
      </c>
      <c r="I201" s="11">
        <f t="shared" si="59"/>
        <v>3399</v>
      </c>
      <c r="J201" s="11">
        <f t="shared" si="59"/>
        <v>3238</v>
      </c>
      <c r="K201" s="11">
        <f t="shared" si="59"/>
        <v>90</v>
      </c>
      <c r="L201" s="35">
        <f t="shared" si="59"/>
        <v>12880</v>
      </c>
      <c r="M201" s="35">
        <f t="shared" si="59"/>
        <v>13390</v>
      </c>
      <c r="N201" s="35">
        <f t="shared" si="59"/>
        <v>13500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10350</v>
      </c>
      <c r="D202" s="11">
        <f t="shared" si="60"/>
        <v>0</v>
      </c>
      <c r="E202" s="11">
        <f t="shared" si="60"/>
        <v>10350</v>
      </c>
      <c r="F202" s="11">
        <f t="shared" si="60"/>
        <v>10350</v>
      </c>
      <c r="G202" s="36">
        <f t="shared" si="60"/>
        <v>2520</v>
      </c>
      <c r="H202" s="11">
        <f t="shared" si="60"/>
        <v>2750</v>
      </c>
      <c r="I202" s="11">
        <f t="shared" si="60"/>
        <v>2500</v>
      </c>
      <c r="J202" s="11">
        <f t="shared" si="60"/>
        <v>2580</v>
      </c>
      <c r="K202" s="11">
        <f t="shared" si="60"/>
        <v>90</v>
      </c>
      <c r="L202" s="35">
        <f t="shared" si="60"/>
        <v>10000</v>
      </c>
      <c r="M202" s="35">
        <f t="shared" si="60"/>
        <v>10500</v>
      </c>
      <c r="N202" s="35">
        <f t="shared" si="60"/>
        <v>10600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9980</v>
      </c>
      <c r="D203" s="42">
        <f t="shared" si="61"/>
        <v>0</v>
      </c>
      <c r="E203" s="42">
        <f t="shared" si="61"/>
        <v>9980</v>
      </c>
      <c r="F203" s="42">
        <f t="shared" si="61"/>
        <v>9980</v>
      </c>
      <c r="G203" s="52">
        <f t="shared" si="61"/>
        <v>2460</v>
      </c>
      <c r="H203" s="42">
        <f t="shared" si="61"/>
        <v>2540</v>
      </c>
      <c r="I203" s="42">
        <f t="shared" si="61"/>
        <v>2450</v>
      </c>
      <c r="J203" s="20">
        <f t="shared" si="61"/>
        <v>2530</v>
      </c>
      <c r="K203" s="20">
        <f t="shared" si="61"/>
        <v>90</v>
      </c>
      <c r="L203" s="42">
        <f t="shared" si="61"/>
        <v>10000</v>
      </c>
      <c r="M203" s="42">
        <f t="shared" si="61"/>
        <v>10500</v>
      </c>
      <c r="N203" s="42">
        <f t="shared" si="61"/>
        <v>10600</v>
      </c>
      <c r="O203" s="19"/>
      <c r="P203" s="9"/>
      <c r="Q203" s="245"/>
      <c r="R203" s="259"/>
      <c r="S203" s="259"/>
    </row>
    <row r="204" spans="1:22" s="31" customFormat="1" ht="17.25" customHeight="1" x14ac:dyDescent="0.2">
      <c r="A204" s="330" t="s">
        <v>530</v>
      </c>
      <c r="B204" s="328" t="s">
        <v>529</v>
      </c>
      <c r="C204" s="329">
        <v>6930</v>
      </c>
      <c r="D204" s="134">
        <v>-100</v>
      </c>
      <c r="E204" s="329">
        <f t="shared" ref="E204:E218" si="62">C204+D204</f>
        <v>6830</v>
      </c>
      <c r="F204" s="329">
        <f t="shared" ref="F204:F218" si="63">G204+H204+I204+J204</f>
        <v>6830</v>
      </c>
      <c r="G204" s="329">
        <v>1650</v>
      </c>
      <c r="H204" s="133">
        <v>1780</v>
      </c>
      <c r="I204" s="329">
        <v>1650</v>
      </c>
      <c r="J204" s="134">
        <v>1750</v>
      </c>
      <c r="K204" s="28">
        <v>0</v>
      </c>
      <c r="L204" s="48">
        <v>10000</v>
      </c>
      <c r="M204" s="48">
        <v>10500</v>
      </c>
      <c r="N204" s="48">
        <v>10600</v>
      </c>
      <c r="O204" s="47">
        <v>1</v>
      </c>
      <c r="P204" s="9"/>
      <c r="Q204" s="275"/>
      <c r="R204" s="264"/>
      <c r="S204" s="265"/>
    </row>
    <row r="205" spans="1:22" ht="20.25" hidden="1" customHeight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ht="15" customHeight="1" x14ac:dyDescent="0.2">
      <c r="A206" s="330" t="s">
        <v>526</v>
      </c>
      <c r="B206" s="328" t="s">
        <v>525</v>
      </c>
      <c r="C206" s="329">
        <v>780</v>
      </c>
      <c r="D206" s="134">
        <v>-50</v>
      </c>
      <c r="E206" s="329">
        <f t="shared" si="62"/>
        <v>730</v>
      </c>
      <c r="F206" s="329">
        <f t="shared" si="63"/>
        <v>730</v>
      </c>
      <c r="G206" s="329">
        <v>210</v>
      </c>
      <c r="H206" s="329">
        <v>200</v>
      </c>
      <c r="I206" s="329">
        <v>200</v>
      </c>
      <c r="J206" s="134">
        <v>120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330" t="s">
        <v>524</v>
      </c>
      <c r="B207" s="328" t="s">
        <v>523</v>
      </c>
      <c r="C207" s="329">
        <v>1100</v>
      </c>
      <c r="D207" s="134">
        <v>120</v>
      </c>
      <c r="E207" s="329">
        <f t="shared" si="62"/>
        <v>1220</v>
      </c>
      <c r="F207" s="329">
        <f t="shared" si="63"/>
        <v>1220</v>
      </c>
      <c r="G207" s="329">
        <v>300</v>
      </c>
      <c r="H207" s="329">
        <v>250</v>
      </c>
      <c r="I207" s="329">
        <v>300</v>
      </c>
      <c r="J207" s="134">
        <v>370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 t="s">
        <v>958</v>
      </c>
      <c r="R207" s="239"/>
      <c r="S207" s="239"/>
    </row>
    <row r="208" spans="1:22" ht="9" hidden="1" customHeight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t="12.75" hidden="1" customHeight="1" x14ac:dyDescent="0.2">
      <c r="A209" s="17" t="s">
        <v>520</v>
      </c>
      <c r="B209" s="16" t="s">
        <v>519</v>
      </c>
      <c r="C209" s="15">
        <v>0</v>
      </c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t="11.25" hidden="1" customHeight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t="2.25" hidden="1" customHeight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540</v>
      </c>
      <c r="D212" s="231"/>
      <c r="E212" s="137">
        <f t="shared" si="62"/>
        <v>540</v>
      </c>
      <c r="F212" s="137">
        <f t="shared" si="63"/>
        <v>540</v>
      </c>
      <c r="G212" s="137">
        <v>140</v>
      </c>
      <c r="H212" s="137">
        <v>140</v>
      </c>
      <c r="I212" s="137">
        <v>140</v>
      </c>
      <c r="J212" s="137">
        <v>120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137">
        <v>370</v>
      </c>
      <c r="D216" s="231"/>
      <c r="E216" s="137">
        <f t="shared" si="62"/>
        <v>370</v>
      </c>
      <c r="F216" s="137">
        <f t="shared" si="63"/>
        <v>370</v>
      </c>
      <c r="G216" s="137">
        <v>90</v>
      </c>
      <c r="H216" s="137">
        <v>100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 t="s">
        <v>958</v>
      </c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231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330" t="s">
        <v>502</v>
      </c>
      <c r="B218" s="328" t="s">
        <v>501</v>
      </c>
      <c r="C218" s="329">
        <v>260</v>
      </c>
      <c r="D218" s="134">
        <v>30</v>
      </c>
      <c r="E218" s="329">
        <f t="shared" si="62"/>
        <v>290</v>
      </c>
      <c r="F218" s="329">
        <f t="shared" si="63"/>
        <v>290</v>
      </c>
      <c r="G218" s="329">
        <v>70</v>
      </c>
      <c r="H218" s="329">
        <v>70</v>
      </c>
      <c r="I218" s="329">
        <v>70</v>
      </c>
      <c r="J218" s="134">
        <v>80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42">
        <f t="shared" ref="C219:N219" si="64">C220+C221+C222+C223+C224+C225+C226</f>
        <v>150</v>
      </c>
      <c r="D219" s="42">
        <f t="shared" si="64"/>
        <v>0</v>
      </c>
      <c r="E219" s="42">
        <f t="shared" si="64"/>
        <v>150</v>
      </c>
      <c r="F219" s="141">
        <f t="shared" si="64"/>
        <v>150</v>
      </c>
      <c r="G219" s="141">
        <f t="shared" si="64"/>
        <v>0</v>
      </c>
      <c r="H219" s="141">
        <f t="shared" si="64"/>
        <v>150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48">
        <v>150</v>
      </c>
      <c r="D225" s="231"/>
      <c r="E225" s="48">
        <f t="shared" si="65"/>
        <v>150</v>
      </c>
      <c r="F225" s="137">
        <f t="shared" si="66"/>
        <v>150</v>
      </c>
      <c r="G225" s="137">
        <v>0</v>
      </c>
      <c r="H225" s="137">
        <v>150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220</v>
      </c>
      <c r="D227" s="141">
        <f t="shared" si="67"/>
        <v>0</v>
      </c>
      <c r="E227" s="141">
        <f t="shared" si="67"/>
        <v>220</v>
      </c>
      <c r="F227" s="141">
        <f t="shared" si="67"/>
        <v>220</v>
      </c>
      <c r="G227" s="141">
        <f t="shared" si="67"/>
        <v>60</v>
      </c>
      <c r="H227" s="141">
        <f t="shared" si="67"/>
        <v>60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220</v>
      </c>
      <c r="D233" s="137"/>
      <c r="E233" s="137">
        <f t="shared" si="68"/>
        <v>220</v>
      </c>
      <c r="F233" s="137">
        <f t="shared" si="69"/>
        <v>220</v>
      </c>
      <c r="G233" s="137">
        <v>60</v>
      </c>
      <c r="H233" s="137">
        <v>60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38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3272</v>
      </c>
      <c r="D235" s="256">
        <f t="shared" si="70"/>
        <v>0</v>
      </c>
      <c r="E235" s="256">
        <f t="shared" si="70"/>
        <v>3272</v>
      </c>
      <c r="F235" s="256">
        <f t="shared" si="70"/>
        <v>3272</v>
      </c>
      <c r="G235" s="256">
        <f t="shared" si="70"/>
        <v>765</v>
      </c>
      <c r="H235" s="256">
        <f t="shared" si="70"/>
        <v>998</v>
      </c>
      <c r="I235" s="256">
        <f t="shared" si="70"/>
        <v>875</v>
      </c>
      <c r="J235" s="256">
        <f t="shared" si="70"/>
        <v>634</v>
      </c>
      <c r="K235" s="35">
        <f t="shared" si="70"/>
        <v>0</v>
      </c>
      <c r="L235" s="35">
        <f t="shared" si="70"/>
        <v>2780</v>
      </c>
      <c r="M235" s="35">
        <f t="shared" si="70"/>
        <v>2785</v>
      </c>
      <c r="N235" s="35">
        <f t="shared" si="70"/>
        <v>2790</v>
      </c>
      <c r="O235" s="35">
        <f t="shared" si="70"/>
        <v>17</v>
      </c>
      <c r="P235" s="35"/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1510</v>
      </c>
      <c r="D236" s="141">
        <f t="shared" si="71"/>
        <v>-10</v>
      </c>
      <c r="E236" s="141">
        <f t="shared" si="71"/>
        <v>1500</v>
      </c>
      <c r="F236" s="141">
        <f t="shared" si="71"/>
        <v>1500</v>
      </c>
      <c r="G236" s="141">
        <f t="shared" si="71"/>
        <v>351</v>
      </c>
      <c r="H236" s="141">
        <f t="shared" si="71"/>
        <v>410</v>
      </c>
      <c r="I236" s="141">
        <f t="shared" si="71"/>
        <v>474</v>
      </c>
      <c r="J236" s="141">
        <f t="shared" si="71"/>
        <v>265</v>
      </c>
      <c r="K236" s="20">
        <f t="shared" si="71"/>
        <v>0</v>
      </c>
      <c r="L236" s="42">
        <f t="shared" si="71"/>
        <v>2780</v>
      </c>
      <c r="M236" s="42">
        <f t="shared" si="71"/>
        <v>2785</v>
      </c>
      <c r="N236" s="42">
        <f t="shared" si="71"/>
        <v>2790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72">C237+D237</f>
        <v>30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2780</v>
      </c>
      <c r="M237" s="48">
        <v>2785</v>
      </c>
      <c r="N237" s="48">
        <v>2790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330" t="s">
        <v>460</v>
      </c>
      <c r="B239" s="328" t="s">
        <v>459</v>
      </c>
      <c r="C239" s="329">
        <v>552</v>
      </c>
      <c r="D239" s="340">
        <v>-20</v>
      </c>
      <c r="E239" s="329">
        <f t="shared" si="72"/>
        <v>532</v>
      </c>
      <c r="F239" s="329">
        <f t="shared" si="73"/>
        <v>532</v>
      </c>
      <c r="G239" s="329">
        <v>146</v>
      </c>
      <c r="H239" s="329">
        <v>107</v>
      </c>
      <c r="I239" s="329">
        <v>150</v>
      </c>
      <c r="J239" s="134">
        <v>129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>
        <v>-45</v>
      </c>
      <c r="Q239" s="291"/>
      <c r="R239" s="291"/>
      <c r="S239" s="265"/>
    </row>
    <row r="240" spans="1:22" s="31" customFormat="1" x14ac:dyDescent="0.2">
      <c r="A240" s="330" t="s">
        <v>458</v>
      </c>
      <c r="B240" s="328" t="s">
        <v>457</v>
      </c>
      <c r="C240" s="329">
        <v>70</v>
      </c>
      <c r="D240" s="340">
        <v>10</v>
      </c>
      <c r="E240" s="329">
        <f t="shared" si="72"/>
        <v>80</v>
      </c>
      <c r="F240" s="329">
        <f t="shared" si="73"/>
        <v>80</v>
      </c>
      <c r="G240" s="329">
        <v>20</v>
      </c>
      <c r="H240" s="329">
        <v>20</v>
      </c>
      <c r="I240" s="329">
        <v>20</v>
      </c>
      <c r="J240" s="134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60</v>
      </c>
      <c r="D241" s="269"/>
      <c r="E241" s="137">
        <f t="shared" si="72"/>
        <v>60</v>
      </c>
      <c r="F241" s="137">
        <f t="shared" si="73"/>
        <v>60</v>
      </c>
      <c r="G241" s="137">
        <v>10</v>
      </c>
      <c r="H241" s="137">
        <v>20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t="6.75" hidden="1" customHeight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135" t="s">
        <v>448</v>
      </c>
      <c r="B245" s="136" t="s">
        <v>447</v>
      </c>
      <c r="C245" s="137">
        <v>748</v>
      </c>
      <c r="D245" s="269"/>
      <c r="E245" s="137">
        <f t="shared" si="72"/>
        <v>748</v>
      </c>
      <c r="F245" s="137">
        <f t="shared" si="73"/>
        <v>748</v>
      </c>
      <c r="G245" s="137">
        <v>151</v>
      </c>
      <c r="H245" s="137">
        <v>242</v>
      </c>
      <c r="I245" s="137">
        <v>273</v>
      </c>
      <c r="J245" s="137">
        <v>82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>
        <v>45</v>
      </c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72"/>
        <v>8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80</v>
      </c>
      <c r="D247" s="232"/>
      <c r="E247" s="141">
        <f t="shared" si="72"/>
        <v>80</v>
      </c>
      <c r="F247" s="141">
        <f t="shared" si="73"/>
        <v>80</v>
      </c>
      <c r="G247" s="141">
        <v>20</v>
      </c>
      <c r="H247" s="141">
        <v>60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160</v>
      </c>
      <c r="D248" s="141">
        <f t="shared" si="74"/>
        <v>0</v>
      </c>
      <c r="E248" s="141">
        <f t="shared" si="74"/>
        <v>160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1220</v>
      </c>
      <c r="D251" s="141">
        <f t="shared" si="75"/>
        <v>0</v>
      </c>
      <c r="E251" s="141">
        <f t="shared" si="75"/>
        <v>1220</v>
      </c>
      <c r="F251" s="141">
        <f t="shared" si="75"/>
        <v>1220</v>
      </c>
      <c r="G251" s="141">
        <f t="shared" si="75"/>
        <v>280</v>
      </c>
      <c r="H251" s="141">
        <f t="shared" si="75"/>
        <v>360</v>
      </c>
      <c r="I251" s="141">
        <f t="shared" si="75"/>
        <v>312</v>
      </c>
      <c r="J251" s="141">
        <f t="shared" si="75"/>
        <v>268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135" t="s">
        <v>434</v>
      </c>
      <c r="B252" s="136" t="s">
        <v>433</v>
      </c>
      <c r="C252" s="137">
        <v>350</v>
      </c>
      <c r="D252" s="260"/>
      <c r="E252" s="137">
        <f>C252+D252</f>
        <v>350</v>
      </c>
      <c r="F252" s="137">
        <f>G252+H252+I252+J252</f>
        <v>350</v>
      </c>
      <c r="G252" s="137">
        <v>80</v>
      </c>
      <c r="H252" s="137">
        <v>120</v>
      </c>
      <c r="I252" s="137">
        <v>100</v>
      </c>
      <c r="J252" s="137">
        <v>50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339"/>
      <c r="Q252" s="245"/>
      <c r="R252" s="240"/>
      <c r="S252" s="265"/>
    </row>
    <row r="253" spans="1:19" s="31" customFormat="1" x14ac:dyDescent="0.2">
      <c r="A253" s="135" t="s">
        <v>432</v>
      </c>
      <c r="B253" s="136" t="s">
        <v>431</v>
      </c>
      <c r="C253" s="137">
        <v>340</v>
      </c>
      <c r="D253" s="260"/>
      <c r="E253" s="137">
        <f>C253+D253</f>
        <v>340</v>
      </c>
      <c r="F253" s="137">
        <f>G253+H253+I253+J253</f>
        <v>340</v>
      </c>
      <c r="G253" s="137">
        <v>80</v>
      </c>
      <c r="H253" s="137">
        <v>100</v>
      </c>
      <c r="I253" s="137">
        <v>80</v>
      </c>
      <c r="J253" s="137">
        <v>80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33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510</v>
      </c>
      <c r="D254" s="260"/>
      <c r="E254" s="137">
        <f>C254+D254</f>
        <v>510</v>
      </c>
      <c r="F254" s="137">
        <f>G254+H254+I254+J254</f>
        <v>510</v>
      </c>
      <c r="G254" s="137">
        <v>115</v>
      </c>
      <c r="H254" s="137">
        <v>130</v>
      </c>
      <c r="I254" s="137">
        <v>130</v>
      </c>
      <c r="J254" s="137">
        <v>135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339"/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137">
        <v>20</v>
      </c>
      <c r="D255" s="260"/>
      <c r="E255" s="137">
        <f>C255+D255</f>
        <v>20</v>
      </c>
      <c r="F255" s="137">
        <f>G255+H255+I255+J255</f>
        <v>20</v>
      </c>
      <c r="G255" s="137">
        <v>5</v>
      </c>
      <c r="H255" s="137">
        <v>10</v>
      </c>
      <c r="I255" s="137">
        <v>2</v>
      </c>
      <c r="J255" s="137">
        <v>3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165</v>
      </c>
      <c r="D256" s="141">
        <f t="shared" si="76"/>
        <v>0</v>
      </c>
      <c r="E256" s="141">
        <f t="shared" si="76"/>
        <v>165</v>
      </c>
      <c r="F256" s="141">
        <f t="shared" si="76"/>
        <v>165</v>
      </c>
      <c r="G256" s="141">
        <f t="shared" si="76"/>
        <v>35</v>
      </c>
      <c r="H256" s="141">
        <f t="shared" si="76"/>
        <v>90</v>
      </c>
      <c r="I256" s="141">
        <f t="shared" si="76"/>
        <v>20</v>
      </c>
      <c r="J256" s="141">
        <f t="shared" si="76"/>
        <v>20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15</v>
      </c>
      <c r="D257" s="231"/>
      <c r="E257" s="137">
        <f>C257+D257</f>
        <v>15</v>
      </c>
      <c r="F257" s="137">
        <f>G257+H257+I257+J257</f>
        <v>15</v>
      </c>
      <c r="G257" s="137">
        <v>5</v>
      </c>
      <c r="H257" s="137">
        <v>10</v>
      </c>
      <c r="I257" s="137">
        <v>0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30</v>
      </c>
      <c r="D258" s="231"/>
      <c r="E258" s="48">
        <f>C258+D258</f>
        <v>30</v>
      </c>
      <c r="F258" s="48">
        <f>G258+H258+I258+J258</f>
        <v>30</v>
      </c>
      <c r="G258" s="49">
        <v>10</v>
      </c>
      <c r="H258" s="137">
        <v>20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51" t="s">
        <v>420</v>
      </c>
      <c r="B259" s="50" t="s">
        <v>419</v>
      </c>
      <c r="C259" s="48">
        <v>120</v>
      </c>
      <c r="D259" s="231"/>
      <c r="E259" s="48">
        <f>C259+D259</f>
        <v>120</v>
      </c>
      <c r="F259" s="48">
        <f>G259+H259+I259+J259</f>
        <v>120</v>
      </c>
      <c r="G259" s="49">
        <v>20</v>
      </c>
      <c r="H259" s="137">
        <v>60</v>
      </c>
      <c r="I259" s="48">
        <v>20</v>
      </c>
      <c r="J259" s="137">
        <v>20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35</v>
      </c>
      <c r="D263" s="141"/>
      <c r="E263" s="141">
        <f t="shared" si="78"/>
        <v>35</v>
      </c>
      <c r="F263" s="141">
        <f t="shared" si="79"/>
        <v>35</v>
      </c>
      <c r="G263" s="141">
        <v>6</v>
      </c>
      <c r="H263" s="141">
        <v>9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17</v>
      </c>
      <c r="D266" s="141">
        <v>0</v>
      </c>
      <c r="E266" s="141">
        <f t="shared" si="78"/>
        <v>17</v>
      </c>
      <c r="F266" s="141">
        <f t="shared" si="79"/>
        <v>17</v>
      </c>
      <c r="G266" s="141">
        <v>7</v>
      </c>
      <c r="H266" s="141">
        <v>10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26</v>
      </c>
      <c r="G268" s="141">
        <v>10</v>
      </c>
      <c r="H268" s="141">
        <v>5</v>
      </c>
      <c r="I268" s="141">
        <v>6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29</v>
      </c>
      <c r="D282" s="141">
        <f t="shared" si="81"/>
        <v>10</v>
      </c>
      <c r="E282" s="141">
        <f t="shared" si="81"/>
        <v>39</v>
      </c>
      <c r="F282" s="141">
        <f t="shared" si="81"/>
        <v>39</v>
      </c>
      <c r="G282" s="141">
        <f t="shared" si="81"/>
        <v>8</v>
      </c>
      <c r="H282" s="141">
        <f t="shared" si="81"/>
        <v>7</v>
      </c>
      <c r="I282" s="141">
        <f t="shared" si="81"/>
        <v>6</v>
      </c>
      <c r="J282" s="141">
        <f t="shared" si="81"/>
        <v>18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31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330" t="s">
        <v>368</v>
      </c>
      <c r="B285" s="328" t="s">
        <v>367</v>
      </c>
      <c r="C285" s="329">
        <v>10</v>
      </c>
      <c r="D285" s="134">
        <v>10</v>
      </c>
      <c r="E285" s="329">
        <f t="shared" si="82"/>
        <v>20</v>
      </c>
      <c r="F285" s="329">
        <f t="shared" si="83"/>
        <v>20</v>
      </c>
      <c r="G285" s="329">
        <v>2</v>
      </c>
      <c r="H285" s="329">
        <v>0</v>
      </c>
      <c r="I285" s="329">
        <v>3</v>
      </c>
      <c r="J285" s="134">
        <v>15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15</v>
      </c>
      <c r="D290" s="231"/>
      <c r="E290" s="137">
        <f t="shared" si="82"/>
        <v>15</v>
      </c>
      <c r="F290" s="137">
        <f t="shared" si="83"/>
        <v>15</v>
      </c>
      <c r="G290" s="137">
        <v>5</v>
      </c>
      <c r="H290" s="137">
        <v>6</v>
      </c>
      <c r="I290" s="137">
        <v>2</v>
      </c>
      <c r="J290" s="137">
        <v>2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100</v>
      </c>
      <c r="G453" s="256">
        <f t="shared" si="130"/>
        <v>26</v>
      </c>
      <c r="H453" s="256">
        <f t="shared" si="130"/>
        <v>26</v>
      </c>
      <c r="I453" s="256">
        <f t="shared" si="130"/>
        <v>24</v>
      </c>
      <c r="J453" s="256">
        <f t="shared" si="130"/>
        <v>24</v>
      </c>
      <c r="K453" s="25">
        <f t="shared" si="130"/>
        <v>0</v>
      </c>
      <c r="L453" s="35">
        <f t="shared" si="130"/>
        <v>100</v>
      </c>
      <c r="M453" s="35">
        <f t="shared" si="130"/>
        <v>105</v>
      </c>
      <c r="N453" s="35">
        <f t="shared" si="130"/>
        <v>110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100</v>
      </c>
      <c r="G467" s="141">
        <v>26</v>
      </c>
      <c r="H467" s="141">
        <v>26</v>
      </c>
      <c r="I467" s="141">
        <v>24</v>
      </c>
      <c r="J467" s="141">
        <v>24</v>
      </c>
      <c r="K467" s="20">
        <v>0</v>
      </c>
      <c r="L467" s="42">
        <v>100</v>
      </c>
      <c r="M467" s="42">
        <v>105</v>
      </c>
      <c r="N467" s="42">
        <v>110</v>
      </c>
      <c r="O467" s="19">
        <v>1</v>
      </c>
      <c r="P467" s="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36</v>
      </c>
      <c r="D468" s="256">
        <f t="shared" si="133"/>
        <v>0</v>
      </c>
      <c r="E468" s="256">
        <f t="shared" si="133"/>
        <v>36</v>
      </c>
      <c r="F468" s="256">
        <f t="shared" si="133"/>
        <v>36</v>
      </c>
      <c r="G468" s="256">
        <f t="shared" si="133"/>
        <v>36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36</v>
      </c>
      <c r="D469" s="256">
        <f t="shared" si="134"/>
        <v>0</v>
      </c>
      <c r="E469" s="256">
        <f t="shared" si="134"/>
        <v>36</v>
      </c>
      <c r="F469" s="256">
        <f t="shared" si="134"/>
        <v>36</v>
      </c>
      <c r="G469" s="256">
        <f t="shared" si="134"/>
        <v>36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36</v>
      </c>
      <c r="D470" s="141">
        <f t="shared" si="135"/>
        <v>0</v>
      </c>
      <c r="E470" s="141">
        <f t="shared" si="135"/>
        <v>36</v>
      </c>
      <c r="F470" s="141">
        <f t="shared" si="135"/>
        <v>36</v>
      </c>
      <c r="G470" s="141">
        <f t="shared" si="135"/>
        <v>36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36</v>
      </c>
      <c r="D472" s="137"/>
      <c r="E472" s="256">
        <f>C472+D472</f>
        <v>36</v>
      </c>
      <c r="F472" s="256">
        <f>G472+H472+I472+J472</f>
        <v>36</v>
      </c>
      <c r="G472" s="137">
        <v>36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254" t="s">
        <v>4</v>
      </c>
      <c r="B500" s="255" t="s">
        <v>3</v>
      </c>
      <c r="C500" s="256">
        <f t="shared" ref="C500:N500" si="144">C13-C200</f>
        <v>-1165</v>
      </c>
      <c r="D500" s="256">
        <f t="shared" si="144"/>
        <v>0</v>
      </c>
      <c r="E500" s="256">
        <f t="shared" si="144"/>
        <v>-1165</v>
      </c>
      <c r="F500" s="256">
        <f t="shared" si="144"/>
        <v>-1165</v>
      </c>
      <c r="G500" s="256">
        <f t="shared" si="144"/>
        <v>0</v>
      </c>
      <c r="H500" s="256">
        <f t="shared" si="144"/>
        <v>-572</v>
      </c>
      <c r="I500" s="256">
        <f t="shared" si="144"/>
        <v>-156</v>
      </c>
      <c r="J500" s="256">
        <f t="shared" si="144"/>
        <v>-437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>
        <v>1165</v>
      </c>
      <c r="Q500" s="237" t="s">
        <v>966</v>
      </c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63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63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3" fitToHeight="0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77" activePane="bottomLeft" state="frozen"/>
      <selection pane="bottomLeft" activeCell="D204" sqref="D204"/>
    </sheetView>
  </sheetViews>
  <sheetFormatPr defaultColWidth="9.140625" defaultRowHeight="12.75" x14ac:dyDescent="0.2"/>
  <cols>
    <col min="1" max="1" width="78.5703125" style="6" customWidth="1"/>
    <col min="2" max="2" width="10.7109375" style="5" customWidth="1"/>
    <col min="3" max="3" width="10.85546875" style="3" customWidth="1"/>
    <col min="4" max="4" width="10.42578125" style="3" customWidth="1"/>
    <col min="5" max="5" width="12.42578125" style="3" customWidth="1"/>
    <col min="6" max="6" width="11.42578125" style="3" customWidth="1"/>
    <col min="7" max="7" width="13.140625" style="4" customWidth="1"/>
    <col min="8" max="8" width="10.140625" style="3" customWidth="1"/>
    <col min="9" max="10" width="10.42578125" style="3" customWidth="1"/>
    <col min="11" max="11" width="4.42578125" style="3" hidden="1" customWidth="1"/>
    <col min="12" max="12" width="0.7109375" style="3" hidden="1" customWidth="1"/>
    <col min="13" max="13" width="11.42578125" style="3" hidden="1" customWidth="1"/>
    <col min="14" max="14" width="16.42578125" style="3" hidden="1" customWidth="1"/>
    <col min="15" max="15" width="14.42578125" style="2" hidden="1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975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55"/>
      <c r="H3" s="1068" t="s">
        <v>855</v>
      </c>
      <c r="I3" s="1068"/>
      <c r="J3" s="1068"/>
      <c r="L3" s="355"/>
      <c r="M3" s="355"/>
      <c r="N3" s="355"/>
      <c r="Q3" s="286"/>
    </row>
    <row r="4" spans="1:19" x14ac:dyDescent="0.2">
      <c r="A4" s="96" t="s">
        <v>958</v>
      </c>
      <c r="B4" s="142"/>
      <c r="G4" s="355"/>
      <c r="H4" s="355"/>
      <c r="I4" s="355"/>
      <c r="J4" s="93"/>
      <c r="L4" s="355"/>
      <c r="M4" s="355"/>
      <c r="N4" s="355"/>
      <c r="Q4" s="286"/>
    </row>
    <row r="5" spans="1:19" x14ac:dyDescent="0.2">
      <c r="A5" s="96"/>
      <c r="G5" s="355"/>
      <c r="H5" s="355"/>
      <c r="I5" s="355"/>
      <c r="J5" s="93"/>
      <c r="L5" s="355"/>
      <c r="M5" s="355"/>
      <c r="N5" s="355"/>
      <c r="Q5" s="286"/>
    </row>
    <row r="6" spans="1:19" x14ac:dyDescent="0.2">
      <c r="Q6" s="286"/>
    </row>
    <row r="7" spans="1:19" s="8" customFormat="1" ht="12.75" customHeight="1" x14ac:dyDescent="0.2">
      <c r="A7" s="1071" t="s">
        <v>967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974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961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2024</v>
      </c>
      <c r="M10" s="1097">
        <v>2025</v>
      </c>
      <c r="N10" s="1097">
        <v>2026</v>
      </c>
      <c r="O10" s="10"/>
      <c r="Q10" s="287"/>
    </row>
    <row r="11" spans="1:19" s="8" customFormat="1" ht="48" customHeight="1" x14ac:dyDescent="0.2">
      <c r="A11" s="1100"/>
      <c r="B11" s="1102"/>
      <c r="C11" s="358" t="s">
        <v>851</v>
      </c>
      <c r="D11" s="230" t="s">
        <v>956</v>
      </c>
      <c r="E11" s="358" t="s">
        <v>850</v>
      </c>
      <c r="F11" s="358" t="s">
        <v>960</v>
      </c>
      <c r="G11" s="90" t="s">
        <v>849</v>
      </c>
      <c r="H11" s="358" t="s">
        <v>848</v>
      </c>
      <c r="I11" s="358" t="s">
        <v>847</v>
      </c>
      <c r="J11" s="358" t="s">
        <v>846</v>
      </c>
      <c r="K11" s="358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58">
        <v>1</v>
      </c>
      <c r="B12" s="91" t="s">
        <v>844</v>
      </c>
      <c r="C12" s="358">
        <v>3</v>
      </c>
      <c r="D12" s="357">
        <v>4</v>
      </c>
      <c r="E12" s="358">
        <v>5</v>
      </c>
      <c r="F12" s="358">
        <v>6</v>
      </c>
      <c r="G12" s="90">
        <v>7</v>
      </c>
      <c r="H12" s="358">
        <v>8</v>
      </c>
      <c r="I12" s="358">
        <v>9</v>
      </c>
      <c r="J12" s="358">
        <v>10</v>
      </c>
      <c r="K12" s="358">
        <v>11</v>
      </c>
      <c r="L12" s="357">
        <v>12</v>
      </c>
      <c r="M12" s="357">
        <v>13</v>
      </c>
      <c r="N12" s="357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12593</v>
      </c>
      <c r="D13" s="86">
        <f t="shared" si="0"/>
        <v>167</v>
      </c>
      <c r="E13" s="86">
        <f t="shared" si="0"/>
        <v>12760</v>
      </c>
      <c r="F13" s="86">
        <f t="shared" si="0"/>
        <v>12760</v>
      </c>
      <c r="G13" s="87">
        <f t="shared" si="0"/>
        <v>3347</v>
      </c>
      <c r="H13" s="86">
        <f t="shared" si="0"/>
        <v>3202</v>
      </c>
      <c r="I13" s="86">
        <f t="shared" si="0"/>
        <v>3243</v>
      </c>
      <c r="J13" s="86">
        <f t="shared" si="0"/>
        <v>2968</v>
      </c>
      <c r="K13" s="86">
        <f t="shared" si="0"/>
        <v>15</v>
      </c>
      <c r="L13" s="86">
        <f t="shared" si="0"/>
        <v>12965</v>
      </c>
      <c r="M13" s="86">
        <f t="shared" si="0"/>
        <v>13390</v>
      </c>
      <c r="N13" s="86">
        <f t="shared" si="0"/>
        <v>13500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5667</v>
      </c>
      <c r="D14" s="67">
        <f t="shared" si="1"/>
        <v>17</v>
      </c>
      <c r="E14" s="67">
        <f t="shared" si="1"/>
        <v>5684</v>
      </c>
      <c r="F14" s="67">
        <f t="shared" si="1"/>
        <v>5684</v>
      </c>
      <c r="G14" s="82">
        <f t="shared" si="1"/>
        <v>1570</v>
      </c>
      <c r="H14" s="67">
        <f t="shared" si="1"/>
        <v>1510</v>
      </c>
      <c r="I14" s="67">
        <f t="shared" si="1"/>
        <v>1500</v>
      </c>
      <c r="J14" s="67">
        <f t="shared" si="1"/>
        <v>1104</v>
      </c>
      <c r="K14" s="67">
        <f t="shared" si="1"/>
        <v>15</v>
      </c>
      <c r="L14" s="67">
        <f t="shared" si="1"/>
        <v>5920</v>
      </c>
      <c r="M14" s="67">
        <f t="shared" si="1"/>
        <v>6400</v>
      </c>
      <c r="N14" s="67">
        <f t="shared" si="1"/>
        <v>6525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5667</v>
      </c>
      <c r="D20" s="67">
        <f t="shared" si="4"/>
        <v>17</v>
      </c>
      <c r="E20" s="67">
        <f t="shared" si="4"/>
        <v>5684</v>
      </c>
      <c r="F20" s="67">
        <f t="shared" si="4"/>
        <v>5684</v>
      </c>
      <c r="G20" s="67">
        <f t="shared" si="4"/>
        <v>1570</v>
      </c>
      <c r="H20" s="67">
        <f t="shared" si="4"/>
        <v>1510</v>
      </c>
      <c r="I20" s="67">
        <f t="shared" si="4"/>
        <v>1500</v>
      </c>
      <c r="J20" s="67">
        <f t="shared" si="4"/>
        <v>1104</v>
      </c>
      <c r="K20" s="67">
        <f t="shared" si="4"/>
        <v>15</v>
      </c>
      <c r="L20" s="67">
        <f t="shared" si="4"/>
        <v>5920</v>
      </c>
      <c r="M20" s="67">
        <f t="shared" si="4"/>
        <v>6400</v>
      </c>
      <c r="N20" s="67">
        <f t="shared" si="4"/>
        <v>6525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5667</v>
      </c>
      <c r="D32" s="67">
        <f t="shared" si="10"/>
        <v>17</v>
      </c>
      <c r="E32" s="67">
        <f t="shared" si="10"/>
        <v>5684</v>
      </c>
      <c r="F32" s="67">
        <f t="shared" si="10"/>
        <v>5684</v>
      </c>
      <c r="G32" s="82">
        <f t="shared" si="10"/>
        <v>1570</v>
      </c>
      <c r="H32" s="67">
        <f t="shared" si="10"/>
        <v>1510</v>
      </c>
      <c r="I32" s="67">
        <f t="shared" si="10"/>
        <v>1500</v>
      </c>
      <c r="J32" s="67">
        <f t="shared" si="10"/>
        <v>1104</v>
      </c>
      <c r="K32" s="67">
        <f t="shared" si="10"/>
        <v>15</v>
      </c>
      <c r="L32" s="67">
        <f t="shared" si="10"/>
        <v>5920</v>
      </c>
      <c r="M32" s="67">
        <f t="shared" si="10"/>
        <v>6400</v>
      </c>
      <c r="N32" s="67">
        <f t="shared" si="10"/>
        <v>6525</v>
      </c>
      <c r="O32" s="66"/>
      <c r="P32" s="9"/>
      <c r="Q32" s="237"/>
      <c r="R32" s="237"/>
      <c r="S32" s="23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1">C34+C35+C36+C37+C38+C39+C40+C41+C42+C43+C44+C45+C46+C47</f>
        <v>5667</v>
      </c>
      <c r="D33" s="226">
        <f t="shared" si="11"/>
        <v>17</v>
      </c>
      <c r="E33" s="226">
        <f t="shared" si="11"/>
        <v>5684</v>
      </c>
      <c r="F33" s="226">
        <f t="shared" si="11"/>
        <v>5684</v>
      </c>
      <c r="G33" s="276">
        <f t="shared" si="11"/>
        <v>1570</v>
      </c>
      <c r="H33" s="226">
        <f t="shared" si="11"/>
        <v>1510</v>
      </c>
      <c r="I33" s="226">
        <f t="shared" si="11"/>
        <v>1500</v>
      </c>
      <c r="J33" s="227">
        <f t="shared" si="11"/>
        <v>1104</v>
      </c>
      <c r="K33" s="67">
        <f t="shared" si="11"/>
        <v>0</v>
      </c>
      <c r="L33" s="67">
        <f t="shared" si="11"/>
        <v>5920</v>
      </c>
      <c r="M33" s="67">
        <f t="shared" si="11"/>
        <v>6400</v>
      </c>
      <c r="N33" s="67">
        <f t="shared" si="11"/>
        <v>6525</v>
      </c>
      <c r="O33" s="66"/>
      <c r="P33" s="9"/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359" t="s">
        <v>799</v>
      </c>
      <c r="B35" s="334" t="s">
        <v>798</v>
      </c>
      <c r="C35" s="282">
        <v>80</v>
      </c>
      <c r="D35" s="313">
        <v>17</v>
      </c>
      <c r="E35" s="282">
        <f t="shared" si="12"/>
        <v>97</v>
      </c>
      <c r="F35" s="354">
        <f t="shared" si="13"/>
        <v>97</v>
      </c>
      <c r="G35" s="360">
        <v>30</v>
      </c>
      <c r="H35" s="360">
        <v>30</v>
      </c>
      <c r="I35" s="360">
        <v>20</v>
      </c>
      <c r="J35" s="313">
        <v>17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9"/>
      <c r="Q35" s="269"/>
      <c r="R35" s="264"/>
      <c r="S35" s="265"/>
      <c r="T35" s="233"/>
      <c r="U35" s="31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251" t="s">
        <v>782</v>
      </c>
      <c r="C43" s="110">
        <v>4920</v>
      </c>
      <c r="D43" s="235"/>
      <c r="E43" s="110">
        <f t="shared" si="12"/>
        <v>4920</v>
      </c>
      <c r="F43" s="227">
        <f t="shared" si="13"/>
        <v>4920</v>
      </c>
      <c r="G43" s="228">
        <v>1340</v>
      </c>
      <c r="H43" s="228">
        <v>1300</v>
      </c>
      <c r="I43" s="228">
        <v>1300</v>
      </c>
      <c r="J43" s="228">
        <v>980</v>
      </c>
      <c r="K43" s="70">
        <v>0</v>
      </c>
      <c r="L43" s="110">
        <v>5920</v>
      </c>
      <c r="M43" s="110">
        <v>6400</v>
      </c>
      <c r="N43" s="110">
        <v>6525</v>
      </c>
      <c r="O43" s="7">
        <v>1</v>
      </c>
      <c r="P43" s="236"/>
      <c r="Q43" s="312"/>
      <c r="R43" s="267"/>
      <c r="S43" s="239"/>
      <c r="T43" s="233"/>
      <c r="U43" s="315"/>
    </row>
    <row r="44" spans="1:24" s="31" customFormat="1" ht="25.5" x14ac:dyDescent="0.2">
      <c r="A44" s="108" t="s">
        <v>781</v>
      </c>
      <c r="B44" s="251" t="s">
        <v>780</v>
      </c>
      <c r="C44" s="110">
        <v>667</v>
      </c>
      <c r="D44" s="110"/>
      <c r="E44" s="110">
        <f t="shared" si="12"/>
        <v>667</v>
      </c>
      <c r="F44" s="227">
        <f t="shared" si="13"/>
        <v>667</v>
      </c>
      <c r="G44" s="228">
        <v>200</v>
      </c>
      <c r="H44" s="228">
        <v>180</v>
      </c>
      <c r="I44" s="228">
        <v>180</v>
      </c>
      <c r="J44" s="228">
        <v>107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9"/>
      <c r="Q44" s="277"/>
      <c r="R44" s="239"/>
      <c r="S44" s="239"/>
      <c r="T44" s="233"/>
      <c r="U44" s="31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2"/>
        <v>0</v>
      </c>
      <c r="F47" s="228">
        <f t="shared" si="13"/>
        <v>0</v>
      </c>
      <c r="G47" s="252">
        <v>0</v>
      </c>
      <c r="H47" s="252">
        <v>0</v>
      </c>
      <c r="I47" s="252">
        <v>0</v>
      </c>
      <c r="J47" s="252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9"/>
      <c r="Q47" s="289"/>
      <c r="R47" s="239"/>
      <c r="S47" s="239"/>
      <c r="T47" s="233"/>
      <c r="U47" s="31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23.25" customHeight="1" x14ac:dyDescent="0.2">
      <c r="A58" s="246" t="s">
        <v>753</v>
      </c>
      <c r="B58" s="247" t="s">
        <v>752</v>
      </c>
      <c r="C58" s="226">
        <f t="shared" ref="C58:N58" si="18">C59+C60+C61+C62</f>
        <v>0</v>
      </c>
      <c r="D58" s="226">
        <f t="shared" si="18"/>
        <v>0</v>
      </c>
      <c r="E58" s="226">
        <f t="shared" si="18"/>
        <v>0</v>
      </c>
      <c r="F58" s="227">
        <f t="shared" si="18"/>
        <v>0</v>
      </c>
      <c r="G58" s="253">
        <f t="shared" si="18"/>
        <v>0</v>
      </c>
      <c r="H58" s="253">
        <f t="shared" si="18"/>
        <v>0</v>
      </c>
      <c r="I58" s="253">
        <f t="shared" si="18"/>
        <v>0</v>
      </c>
      <c r="J58" s="253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hidden="1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6" t="s">
        <v>715</v>
      </c>
      <c r="B77" s="247" t="s">
        <v>714</v>
      </c>
      <c r="C77" s="226">
        <f t="shared" ref="C77:N77" si="25">C78</f>
        <v>6926</v>
      </c>
      <c r="D77" s="226">
        <f t="shared" si="25"/>
        <v>150</v>
      </c>
      <c r="E77" s="226">
        <f t="shared" si="25"/>
        <v>7076</v>
      </c>
      <c r="F77" s="227">
        <f t="shared" si="25"/>
        <v>7076</v>
      </c>
      <c r="G77" s="253">
        <f t="shared" si="25"/>
        <v>1777</v>
      </c>
      <c r="H77" s="253">
        <f t="shared" si="25"/>
        <v>1692</v>
      </c>
      <c r="I77" s="253">
        <f t="shared" si="25"/>
        <v>1743</v>
      </c>
      <c r="J77" s="253">
        <f t="shared" si="25"/>
        <v>1864</v>
      </c>
      <c r="K77" s="77">
        <f t="shared" si="25"/>
        <v>0</v>
      </c>
      <c r="L77" s="226">
        <f t="shared" si="25"/>
        <v>7045</v>
      </c>
      <c r="M77" s="226">
        <f t="shared" si="25"/>
        <v>6990</v>
      </c>
      <c r="N77" s="226">
        <f t="shared" si="25"/>
        <v>6975</v>
      </c>
      <c r="O77" s="76"/>
      <c r="P77" s="9"/>
      <c r="Q77" s="237"/>
      <c r="R77" s="237"/>
      <c r="S77" s="237"/>
    </row>
    <row r="78" spans="1:19" s="39" customFormat="1" x14ac:dyDescent="0.2">
      <c r="A78" s="246" t="s">
        <v>713</v>
      </c>
      <c r="B78" s="247" t="s">
        <v>712</v>
      </c>
      <c r="C78" s="226">
        <f t="shared" ref="C78:N78" si="26">C79+C85</f>
        <v>6926</v>
      </c>
      <c r="D78" s="226">
        <f t="shared" si="26"/>
        <v>150</v>
      </c>
      <c r="E78" s="226">
        <f t="shared" si="26"/>
        <v>7076</v>
      </c>
      <c r="F78" s="227">
        <f t="shared" si="26"/>
        <v>7076</v>
      </c>
      <c r="G78" s="253">
        <f t="shared" si="26"/>
        <v>1777</v>
      </c>
      <c r="H78" s="253">
        <f t="shared" si="26"/>
        <v>1692</v>
      </c>
      <c r="I78" s="253">
        <f t="shared" si="26"/>
        <v>1743</v>
      </c>
      <c r="J78" s="253">
        <f t="shared" si="26"/>
        <v>1864</v>
      </c>
      <c r="K78" s="77">
        <f t="shared" si="26"/>
        <v>0</v>
      </c>
      <c r="L78" s="226">
        <f t="shared" si="26"/>
        <v>7045</v>
      </c>
      <c r="M78" s="226">
        <f t="shared" si="26"/>
        <v>6990</v>
      </c>
      <c r="N78" s="226">
        <f t="shared" si="26"/>
        <v>6975</v>
      </c>
      <c r="O78" s="76"/>
      <c r="P78" s="9"/>
      <c r="Q78" s="237"/>
      <c r="R78" s="237"/>
      <c r="S78" s="237"/>
    </row>
    <row r="79" spans="1:19" s="8" customFormat="1" x14ac:dyDescent="0.2">
      <c r="A79" s="246" t="s">
        <v>711</v>
      </c>
      <c r="B79" s="247" t="s">
        <v>710</v>
      </c>
      <c r="C79" s="226">
        <f t="shared" ref="C79:N79" si="27">C80+C81+C82+C83+C84</f>
        <v>0</v>
      </c>
      <c r="D79" s="226">
        <f t="shared" si="27"/>
        <v>0</v>
      </c>
      <c r="E79" s="226">
        <f t="shared" si="27"/>
        <v>0</v>
      </c>
      <c r="F79" s="227">
        <f t="shared" si="27"/>
        <v>0</v>
      </c>
      <c r="G79" s="253">
        <f t="shared" si="27"/>
        <v>0</v>
      </c>
      <c r="H79" s="253">
        <f t="shared" si="27"/>
        <v>0</v>
      </c>
      <c r="I79" s="253">
        <f t="shared" si="27"/>
        <v>0</v>
      </c>
      <c r="J79" s="253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28">C86+C87+C88+C89+C90+C94+C98+C99+C100+C101</f>
        <v>6926</v>
      </c>
      <c r="D85" s="226">
        <f t="shared" si="28"/>
        <v>150</v>
      </c>
      <c r="E85" s="226">
        <f t="shared" si="28"/>
        <v>7076</v>
      </c>
      <c r="F85" s="226">
        <f t="shared" si="28"/>
        <v>7076</v>
      </c>
      <c r="G85" s="253">
        <f t="shared" si="28"/>
        <v>1777</v>
      </c>
      <c r="H85" s="253">
        <f t="shared" si="28"/>
        <v>1692</v>
      </c>
      <c r="I85" s="253">
        <f t="shared" si="28"/>
        <v>1743</v>
      </c>
      <c r="J85" s="253">
        <f t="shared" si="28"/>
        <v>1864</v>
      </c>
      <c r="K85" s="77">
        <f t="shared" si="28"/>
        <v>0</v>
      </c>
      <c r="L85" s="226">
        <f t="shared" si="28"/>
        <v>7045</v>
      </c>
      <c r="M85" s="226">
        <f t="shared" si="28"/>
        <v>6990</v>
      </c>
      <c r="N85" s="226">
        <f t="shared" si="28"/>
        <v>6975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27" customHeight="1" x14ac:dyDescent="0.2">
      <c r="A87" s="248" t="s">
        <v>695</v>
      </c>
      <c r="B87" s="249" t="s">
        <v>694</v>
      </c>
      <c r="C87" s="110">
        <v>1000</v>
      </c>
      <c r="D87" s="235"/>
      <c r="E87" s="110">
        <f>C87+D87</f>
        <v>1000</v>
      </c>
      <c r="F87" s="227">
        <f>G87+H87+I87+J87</f>
        <v>1000</v>
      </c>
      <c r="G87" s="227">
        <v>261</v>
      </c>
      <c r="H87" s="227">
        <v>212</v>
      </c>
      <c r="I87" s="227">
        <v>273</v>
      </c>
      <c r="J87" s="227">
        <v>254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28.5" customHeight="1" x14ac:dyDescent="0.2">
      <c r="A88" s="248" t="s">
        <v>693</v>
      </c>
      <c r="B88" s="249" t="s">
        <v>692</v>
      </c>
      <c r="C88" s="228">
        <v>36</v>
      </c>
      <c r="D88" s="228"/>
      <c r="E88" s="228">
        <f>C88+D88</f>
        <v>36</v>
      </c>
      <c r="F88" s="227">
        <f>G88+H88+I88+J88</f>
        <v>36</v>
      </c>
      <c r="G88" s="228">
        <v>36</v>
      </c>
      <c r="H88" s="228">
        <v>0</v>
      </c>
      <c r="I88" s="228">
        <v>0</v>
      </c>
      <c r="J88" s="228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280" t="s">
        <v>669</v>
      </c>
      <c r="B100" s="281" t="s">
        <v>668</v>
      </c>
      <c r="C100" s="282">
        <v>5890</v>
      </c>
      <c r="D100" s="313">
        <v>150</v>
      </c>
      <c r="E100" s="282">
        <f t="shared" si="31"/>
        <v>6040</v>
      </c>
      <c r="F100" s="282">
        <f t="shared" si="32"/>
        <v>6040</v>
      </c>
      <c r="G100" s="271">
        <v>1480</v>
      </c>
      <c r="H100" s="271">
        <v>1480</v>
      </c>
      <c r="I100" s="271">
        <v>1470</v>
      </c>
      <c r="J100" s="361">
        <v>1610</v>
      </c>
      <c r="K100" s="70">
        <v>0</v>
      </c>
      <c r="L100" s="110">
        <v>7045</v>
      </c>
      <c r="M100" s="110">
        <v>6990</v>
      </c>
      <c r="N100" s="110">
        <v>6975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1"/>
        <v>0</v>
      </c>
      <c r="F101" s="110">
        <f t="shared" si="32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9"/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13758</v>
      </c>
      <c r="D200" s="353">
        <f t="shared" si="58"/>
        <v>167</v>
      </c>
      <c r="E200" s="55">
        <f t="shared" si="58"/>
        <v>13925</v>
      </c>
      <c r="F200" s="55">
        <f t="shared" si="58"/>
        <v>13925</v>
      </c>
      <c r="G200" s="56">
        <f t="shared" si="58"/>
        <v>3347</v>
      </c>
      <c r="H200" s="56">
        <f t="shared" si="58"/>
        <v>3774</v>
      </c>
      <c r="I200" s="56">
        <f t="shared" si="58"/>
        <v>3399</v>
      </c>
      <c r="J200" s="56">
        <f t="shared" si="58"/>
        <v>3405</v>
      </c>
      <c r="K200" s="55">
        <f t="shared" si="58"/>
        <v>90</v>
      </c>
      <c r="L200" s="35">
        <f t="shared" si="58"/>
        <v>12880</v>
      </c>
      <c r="M200" s="35">
        <f t="shared" si="58"/>
        <v>13390</v>
      </c>
      <c r="N200" s="35">
        <f t="shared" si="58"/>
        <v>13500</v>
      </c>
      <c r="O200" s="10"/>
      <c r="P200" s="9"/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13722</v>
      </c>
      <c r="D201" s="11">
        <f t="shared" si="59"/>
        <v>167</v>
      </c>
      <c r="E201" s="11">
        <f t="shared" si="59"/>
        <v>13889</v>
      </c>
      <c r="F201" s="11">
        <f t="shared" si="59"/>
        <v>13889</v>
      </c>
      <c r="G201" s="12">
        <f t="shared" si="59"/>
        <v>3311</v>
      </c>
      <c r="H201" s="11">
        <f t="shared" si="59"/>
        <v>3774</v>
      </c>
      <c r="I201" s="11">
        <f t="shared" si="59"/>
        <v>3399</v>
      </c>
      <c r="J201" s="11">
        <f t="shared" si="59"/>
        <v>3405</v>
      </c>
      <c r="K201" s="11">
        <f t="shared" si="59"/>
        <v>90</v>
      </c>
      <c r="L201" s="35">
        <f t="shared" si="59"/>
        <v>12880</v>
      </c>
      <c r="M201" s="35">
        <f t="shared" si="59"/>
        <v>13390</v>
      </c>
      <c r="N201" s="35">
        <f t="shared" si="59"/>
        <v>13500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10350</v>
      </c>
      <c r="D202" s="11">
        <f t="shared" si="60"/>
        <v>150</v>
      </c>
      <c r="E202" s="11">
        <f t="shared" si="60"/>
        <v>10500</v>
      </c>
      <c r="F202" s="11">
        <f t="shared" si="60"/>
        <v>10500</v>
      </c>
      <c r="G202" s="36">
        <f t="shared" si="60"/>
        <v>2520</v>
      </c>
      <c r="H202" s="11">
        <f t="shared" si="60"/>
        <v>2750</v>
      </c>
      <c r="I202" s="11">
        <f t="shared" si="60"/>
        <v>2500</v>
      </c>
      <c r="J202" s="11">
        <f t="shared" si="60"/>
        <v>2730</v>
      </c>
      <c r="K202" s="11">
        <f t="shared" si="60"/>
        <v>90</v>
      </c>
      <c r="L202" s="35">
        <f t="shared" si="60"/>
        <v>10000</v>
      </c>
      <c r="M202" s="35">
        <f t="shared" si="60"/>
        <v>10500</v>
      </c>
      <c r="N202" s="35">
        <f t="shared" si="60"/>
        <v>10600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9980</v>
      </c>
      <c r="D203" s="42">
        <f t="shared" si="61"/>
        <v>150</v>
      </c>
      <c r="E203" s="42">
        <f t="shared" si="61"/>
        <v>10130</v>
      </c>
      <c r="F203" s="42">
        <f t="shared" si="61"/>
        <v>10130</v>
      </c>
      <c r="G203" s="52">
        <f t="shared" si="61"/>
        <v>2460</v>
      </c>
      <c r="H203" s="42">
        <f t="shared" si="61"/>
        <v>2540</v>
      </c>
      <c r="I203" s="42">
        <f t="shared" si="61"/>
        <v>2450</v>
      </c>
      <c r="J203" s="20">
        <f t="shared" si="61"/>
        <v>2680</v>
      </c>
      <c r="K203" s="20">
        <f t="shared" si="61"/>
        <v>90</v>
      </c>
      <c r="L203" s="42">
        <f t="shared" si="61"/>
        <v>10000</v>
      </c>
      <c r="M203" s="42">
        <f t="shared" si="61"/>
        <v>10500</v>
      </c>
      <c r="N203" s="42">
        <f t="shared" si="61"/>
        <v>10600</v>
      </c>
      <c r="O203" s="19"/>
      <c r="P203" s="9"/>
      <c r="Q203" s="245"/>
      <c r="R203" s="259"/>
      <c r="S203" s="259"/>
    </row>
    <row r="204" spans="1:22" s="31" customFormat="1" ht="17.25" customHeight="1" x14ac:dyDescent="0.2">
      <c r="A204" s="135" t="s">
        <v>530</v>
      </c>
      <c r="B204" s="136" t="s">
        <v>529</v>
      </c>
      <c r="C204" s="137">
        <v>6930</v>
      </c>
      <c r="D204" s="231"/>
      <c r="E204" s="137">
        <f t="shared" ref="E204:E218" si="62">C204+D204</f>
        <v>6930</v>
      </c>
      <c r="F204" s="137">
        <f t="shared" ref="F204:F218" si="63">G204+H204+I204+J204</f>
        <v>6930</v>
      </c>
      <c r="G204" s="137">
        <v>1650</v>
      </c>
      <c r="H204" s="48">
        <v>1780</v>
      </c>
      <c r="I204" s="137">
        <v>1650</v>
      </c>
      <c r="J204" s="137">
        <v>1850</v>
      </c>
      <c r="K204" s="28">
        <v>0</v>
      </c>
      <c r="L204" s="48">
        <v>10000</v>
      </c>
      <c r="M204" s="48">
        <v>10500</v>
      </c>
      <c r="N204" s="48">
        <v>10600</v>
      </c>
      <c r="O204" s="47">
        <v>1</v>
      </c>
      <c r="P204" s="9"/>
      <c r="Q204" s="275"/>
      <c r="R204" s="264"/>
      <c r="S204" s="265"/>
    </row>
    <row r="205" spans="1:22" ht="20.25" hidden="1" customHeight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ht="15" customHeight="1" x14ac:dyDescent="0.2">
      <c r="A206" s="135" t="s">
        <v>526</v>
      </c>
      <c r="B206" s="136" t="s">
        <v>525</v>
      </c>
      <c r="C206" s="137">
        <v>780</v>
      </c>
      <c r="D206" s="137"/>
      <c r="E206" s="137">
        <f t="shared" si="62"/>
        <v>780</v>
      </c>
      <c r="F206" s="137">
        <f t="shared" si="63"/>
        <v>780</v>
      </c>
      <c r="G206" s="137">
        <v>210</v>
      </c>
      <c r="H206" s="137">
        <v>200</v>
      </c>
      <c r="I206" s="137">
        <v>200</v>
      </c>
      <c r="J206" s="137">
        <v>170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330" t="s">
        <v>524</v>
      </c>
      <c r="B207" s="328" t="s">
        <v>523</v>
      </c>
      <c r="C207" s="329">
        <v>1100</v>
      </c>
      <c r="D207" s="134">
        <v>150</v>
      </c>
      <c r="E207" s="329">
        <f t="shared" si="62"/>
        <v>1250</v>
      </c>
      <c r="F207" s="329">
        <f t="shared" si="63"/>
        <v>1250</v>
      </c>
      <c r="G207" s="329">
        <v>300</v>
      </c>
      <c r="H207" s="329">
        <v>250</v>
      </c>
      <c r="I207" s="329">
        <v>300</v>
      </c>
      <c r="J207" s="134">
        <v>400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 t="s">
        <v>958</v>
      </c>
      <c r="R207" s="239"/>
      <c r="S207" s="239"/>
    </row>
    <row r="208" spans="1:22" ht="9" hidden="1" customHeight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t="12.75" hidden="1" customHeight="1" x14ac:dyDescent="0.2">
      <c r="A209" s="17" t="s">
        <v>520</v>
      </c>
      <c r="B209" s="16" t="s">
        <v>519</v>
      </c>
      <c r="C209" s="15">
        <v>0</v>
      </c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t="11.25" hidden="1" customHeight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t="2.25" hidden="1" customHeight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540</v>
      </c>
      <c r="D212" s="137"/>
      <c r="E212" s="137">
        <f t="shared" si="62"/>
        <v>540</v>
      </c>
      <c r="F212" s="137">
        <f t="shared" si="63"/>
        <v>540</v>
      </c>
      <c r="G212" s="137">
        <v>140</v>
      </c>
      <c r="H212" s="137">
        <v>140</v>
      </c>
      <c r="I212" s="137">
        <v>140</v>
      </c>
      <c r="J212" s="137">
        <v>120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137">
        <v>370</v>
      </c>
      <c r="D216" s="231"/>
      <c r="E216" s="137">
        <f t="shared" si="62"/>
        <v>370</v>
      </c>
      <c r="F216" s="137">
        <f t="shared" si="63"/>
        <v>370</v>
      </c>
      <c r="G216" s="137">
        <v>90</v>
      </c>
      <c r="H216" s="137">
        <v>100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 t="s">
        <v>958</v>
      </c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135" t="s">
        <v>502</v>
      </c>
      <c r="B218" s="136" t="s">
        <v>501</v>
      </c>
      <c r="C218" s="137">
        <v>260</v>
      </c>
      <c r="D218" s="137"/>
      <c r="E218" s="137">
        <f t="shared" si="62"/>
        <v>260</v>
      </c>
      <c r="F218" s="137">
        <f t="shared" si="63"/>
        <v>260</v>
      </c>
      <c r="G218" s="137">
        <v>70</v>
      </c>
      <c r="H218" s="137">
        <v>70</v>
      </c>
      <c r="I218" s="137">
        <v>70</v>
      </c>
      <c r="J218" s="137">
        <v>50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42">
        <f t="shared" ref="C219:N219" si="64">C220+C221+C222+C223+C224+C225+C226</f>
        <v>150</v>
      </c>
      <c r="D219" s="42">
        <f t="shared" si="64"/>
        <v>0</v>
      </c>
      <c r="E219" s="42">
        <f t="shared" si="64"/>
        <v>150</v>
      </c>
      <c r="F219" s="141">
        <f t="shared" si="64"/>
        <v>150</v>
      </c>
      <c r="G219" s="141">
        <f t="shared" si="64"/>
        <v>0</v>
      </c>
      <c r="H219" s="141">
        <f t="shared" si="64"/>
        <v>150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48">
        <v>150</v>
      </c>
      <c r="D225" s="231"/>
      <c r="E225" s="48">
        <f t="shared" si="65"/>
        <v>150</v>
      </c>
      <c r="F225" s="137">
        <f t="shared" si="66"/>
        <v>150</v>
      </c>
      <c r="G225" s="137">
        <v>0</v>
      </c>
      <c r="H225" s="137">
        <v>150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220</v>
      </c>
      <c r="D227" s="141">
        <f t="shared" si="67"/>
        <v>0</v>
      </c>
      <c r="E227" s="141">
        <f t="shared" si="67"/>
        <v>220</v>
      </c>
      <c r="F227" s="141">
        <f t="shared" si="67"/>
        <v>220</v>
      </c>
      <c r="G227" s="141">
        <f t="shared" si="67"/>
        <v>60</v>
      </c>
      <c r="H227" s="141">
        <f t="shared" si="67"/>
        <v>60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220</v>
      </c>
      <c r="D233" s="137"/>
      <c r="E233" s="137">
        <f t="shared" si="68"/>
        <v>220</v>
      </c>
      <c r="F233" s="137">
        <f t="shared" si="69"/>
        <v>220</v>
      </c>
      <c r="G233" s="137">
        <v>60</v>
      </c>
      <c r="H233" s="137">
        <v>60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38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3272</v>
      </c>
      <c r="D235" s="256">
        <f t="shared" si="70"/>
        <v>17</v>
      </c>
      <c r="E235" s="256">
        <f t="shared" si="70"/>
        <v>3289</v>
      </c>
      <c r="F235" s="256">
        <f t="shared" si="70"/>
        <v>3289</v>
      </c>
      <c r="G235" s="256">
        <f t="shared" si="70"/>
        <v>765</v>
      </c>
      <c r="H235" s="256">
        <f t="shared" si="70"/>
        <v>998</v>
      </c>
      <c r="I235" s="256">
        <f t="shared" si="70"/>
        <v>875</v>
      </c>
      <c r="J235" s="256">
        <f t="shared" si="70"/>
        <v>651</v>
      </c>
      <c r="K235" s="35">
        <f t="shared" si="70"/>
        <v>0</v>
      </c>
      <c r="L235" s="35">
        <f t="shared" si="70"/>
        <v>2780</v>
      </c>
      <c r="M235" s="35">
        <f t="shared" si="70"/>
        <v>2785</v>
      </c>
      <c r="N235" s="35">
        <f t="shared" si="70"/>
        <v>2790</v>
      </c>
      <c r="O235" s="35">
        <f t="shared" si="70"/>
        <v>17</v>
      </c>
      <c r="P235" s="35"/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1510</v>
      </c>
      <c r="D236" s="141">
        <f t="shared" si="71"/>
        <v>10</v>
      </c>
      <c r="E236" s="141">
        <f t="shared" si="71"/>
        <v>1520</v>
      </c>
      <c r="F236" s="141">
        <f t="shared" si="71"/>
        <v>1520</v>
      </c>
      <c r="G236" s="141">
        <f t="shared" si="71"/>
        <v>351</v>
      </c>
      <c r="H236" s="141">
        <f t="shared" si="71"/>
        <v>410</v>
      </c>
      <c r="I236" s="141">
        <f t="shared" si="71"/>
        <v>474</v>
      </c>
      <c r="J236" s="141">
        <f t="shared" si="71"/>
        <v>285</v>
      </c>
      <c r="K236" s="20">
        <f t="shared" si="71"/>
        <v>0</v>
      </c>
      <c r="L236" s="42">
        <f t="shared" si="71"/>
        <v>2780</v>
      </c>
      <c r="M236" s="42">
        <f t="shared" si="71"/>
        <v>2785</v>
      </c>
      <c r="N236" s="42">
        <f t="shared" si="71"/>
        <v>2790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72">C237+D237</f>
        <v>30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2780</v>
      </c>
      <c r="M237" s="48">
        <v>2785</v>
      </c>
      <c r="N237" s="48">
        <v>2790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135" t="s">
        <v>460</v>
      </c>
      <c r="B239" s="136" t="s">
        <v>459</v>
      </c>
      <c r="C239" s="137">
        <v>552</v>
      </c>
      <c r="D239" s="269"/>
      <c r="E239" s="137">
        <f t="shared" si="72"/>
        <v>552</v>
      </c>
      <c r="F239" s="137">
        <f t="shared" si="73"/>
        <v>552</v>
      </c>
      <c r="G239" s="137">
        <v>146</v>
      </c>
      <c r="H239" s="137">
        <v>107</v>
      </c>
      <c r="I239" s="137">
        <v>150</v>
      </c>
      <c r="J239" s="137">
        <v>149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/>
      <c r="Q239" s="291"/>
      <c r="R239" s="291"/>
      <c r="S239" s="265"/>
    </row>
    <row r="240" spans="1:22" s="31" customFormat="1" x14ac:dyDescent="0.2">
      <c r="A240" s="330" t="s">
        <v>458</v>
      </c>
      <c r="B240" s="328" t="s">
        <v>457</v>
      </c>
      <c r="C240" s="329">
        <v>70</v>
      </c>
      <c r="D240" s="340">
        <v>10</v>
      </c>
      <c r="E240" s="329">
        <f t="shared" si="72"/>
        <v>80</v>
      </c>
      <c r="F240" s="329">
        <f t="shared" si="73"/>
        <v>80</v>
      </c>
      <c r="G240" s="329">
        <v>20</v>
      </c>
      <c r="H240" s="329">
        <v>20</v>
      </c>
      <c r="I240" s="329">
        <v>20</v>
      </c>
      <c r="J240" s="134">
        <v>20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60</v>
      </c>
      <c r="D241" s="269"/>
      <c r="E241" s="137">
        <f t="shared" si="72"/>
        <v>60</v>
      </c>
      <c r="F241" s="137">
        <f t="shared" si="73"/>
        <v>60</v>
      </c>
      <c r="G241" s="137">
        <v>10</v>
      </c>
      <c r="H241" s="137">
        <v>20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t="6.75" hidden="1" customHeight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135" t="s">
        <v>448</v>
      </c>
      <c r="B245" s="136" t="s">
        <v>447</v>
      </c>
      <c r="C245" s="137">
        <v>748</v>
      </c>
      <c r="D245" s="269"/>
      <c r="E245" s="137">
        <f t="shared" si="72"/>
        <v>748</v>
      </c>
      <c r="F245" s="137">
        <f t="shared" si="73"/>
        <v>748</v>
      </c>
      <c r="G245" s="137">
        <v>151</v>
      </c>
      <c r="H245" s="137">
        <v>242</v>
      </c>
      <c r="I245" s="137">
        <v>273</v>
      </c>
      <c r="J245" s="137">
        <v>82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/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72"/>
        <v>8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80</v>
      </c>
      <c r="D247" s="232"/>
      <c r="E247" s="141">
        <f t="shared" si="72"/>
        <v>80</v>
      </c>
      <c r="F247" s="141">
        <f t="shared" si="73"/>
        <v>80</v>
      </c>
      <c r="G247" s="141">
        <v>20</v>
      </c>
      <c r="H247" s="141">
        <v>60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160</v>
      </c>
      <c r="D248" s="141">
        <f t="shared" si="74"/>
        <v>0</v>
      </c>
      <c r="E248" s="141">
        <f t="shared" si="74"/>
        <v>160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1220</v>
      </c>
      <c r="D251" s="141">
        <f t="shared" si="75"/>
        <v>0</v>
      </c>
      <c r="E251" s="141">
        <f t="shared" si="75"/>
        <v>1220</v>
      </c>
      <c r="F251" s="141">
        <f t="shared" si="75"/>
        <v>1220</v>
      </c>
      <c r="G251" s="141">
        <f t="shared" si="75"/>
        <v>280</v>
      </c>
      <c r="H251" s="141">
        <f t="shared" si="75"/>
        <v>360</v>
      </c>
      <c r="I251" s="141">
        <f t="shared" si="75"/>
        <v>312</v>
      </c>
      <c r="J251" s="141">
        <f t="shared" si="75"/>
        <v>268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135" t="s">
        <v>434</v>
      </c>
      <c r="B252" s="136" t="s">
        <v>433</v>
      </c>
      <c r="C252" s="137">
        <v>350</v>
      </c>
      <c r="D252" s="260"/>
      <c r="E252" s="137">
        <f>C252+D252</f>
        <v>350</v>
      </c>
      <c r="F252" s="137">
        <f>G252+H252+I252+J252</f>
        <v>350</v>
      </c>
      <c r="G252" s="137">
        <v>80</v>
      </c>
      <c r="H252" s="137">
        <v>120</v>
      </c>
      <c r="I252" s="137">
        <v>100</v>
      </c>
      <c r="J252" s="137">
        <v>50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339"/>
      <c r="Q252" s="245"/>
      <c r="R252" s="240"/>
      <c r="S252" s="265"/>
    </row>
    <row r="253" spans="1:19" s="31" customFormat="1" x14ac:dyDescent="0.2">
      <c r="A253" s="135" t="s">
        <v>432</v>
      </c>
      <c r="B253" s="136" t="s">
        <v>431</v>
      </c>
      <c r="C253" s="137">
        <v>340</v>
      </c>
      <c r="D253" s="260"/>
      <c r="E253" s="137">
        <f>C253+D253</f>
        <v>340</v>
      </c>
      <c r="F253" s="137">
        <f>G253+H253+I253+J253</f>
        <v>340</v>
      </c>
      <c r="G253" s="137">
        <v>80</v>
      </c>
      <c r="H253" s="137">
        <v>100</v>
      </c>
      <c r="I253" s="137">
        <v>80</v>
      </c>
      <c r="J253" s="137">
        <v>80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33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510</v>
      </c>
      <c r="D254" s="260"/>
      <c r="E254" s="137">
        <f>C254+D254</f>
        <v>510</v>
      </c>
      <c r="F254" s="137">
        <f>G254+H254+I254+J254</f>
        <v>510</v>
      </c>
      <c r="G254" s="137">
        <v>115</v>
      </c>
      <c r="H254" s="137">
        <v>130</v>
      </c>
      <c r="I254" s="137">
        <v>130</v>
      </c>
      <c r="J254" s="137">
        <v>135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339"/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137">
        <v>20</v>
      </c>
      <c r="D255" s="260"/>
      <c r="E255" s="137">
        <f>C255+D255</f>
        <v>20</v>
      </c>
      <c r="F255" s="137">
        <f>G255+H255+I255+J255</f>
        <v>20</v>
      </c>
      <c r="G255" s="137">
        <v>5</v>
      </c>
      <c r="H255" s="137">
        <v>10</v>
      </c>
      <c r="I255" s="137">
        <v>2</v>
      </c>
      <c r="J255" s="137">
        <v>3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165</v>
      </c>
      <c r="D256" s="141">
        <f t="shared" si="76"/>
        <v>0</v>
      </c>
      <c r="E256" s="141">
        <f t="shared" si="76"/>
        <v>165</v>
      </c>
      <c r="F256" s="141">
        <f t="shared" si="76"/>
        <v>165</v>
      </c>
      <c r="G256" s="141">
        <f t="shared" si="76"/>
        <v>35</v>
      </c>
      <c r="H256" s="141">
        <f t="shared" si="76"/>
        <v>90</v>
      </c>
      <c r="I256" s="141">
        <f t="shared" si="76"/>
        <v>20</v>
      </c>
      <c r="J256" s="141">
        <f t="shared" si="76"/>
        <v>20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15</v>
      </c>
      <c r="D257" s="231"/>
      <c r="E257" s="137">
        <f>C257+D257</f>
        <v>15</v>
      </c>
      <c r="F257" s="137">
        <f>G257+H257+I257+J257</f>
        <v>15</v>
      </c>
      <c r="G257" s="137">
        <v>5</v>
      </c>
      <c r="H257" s="137">
        <v>10</v>
      </c>
      <c r="I257" s="137">
        <v>0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30</v>
      </c>
      <c r="D258" s="231"/>
      <c r="E258" s="48">
        <f>C258+D258</f>
        <v>30</v>
      </c>
      <c r="F258" s="48">
        <f>G258+H258+I258+J258</f>
        <v>30</v>
      </c>
      <c r="G258" s="49">
        <v>10</v>
      </c>
      <c r="H258" s="137">
        <v>20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51" t="s">
        <v>420</v>
      </c>
      <c r="B259" s="50" t="s">
        <v>419</v>
      </c>
      <c r="C259" s="48">
        <v>120</v>
      </c>
      <c r="D259" s="231"/>
      <c r="E259" s="48">
        <f>C259+D259</f>
        <v>120</v>
      </c>
      <c r="F259" s="48">
        <f>G259+H259+I259+J259</f>
        <v>120</v>
      </c>
      <c r="G259" s="49">
        <v>20</v>
      </c>
      <c r="H259" s="137">
        <v>60</v>
      </c>
      <c r="I259" s="48">
        <v>20</v>
      </c>
      <c r="J259" s="137">
        <v>20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35</v>
      </c>
      <c r="D263" s="141"/>
      <c r="E263" s="141">
        <f t="shared" si="78"/>
        <v>35</v>
      </c>
      <c r="F263" s="141">
        <f t="shared" si="79"/>
        <v>35</v>
      </c>
      <c r="G263" s="141">
        <v>6</v>
      </c>
      <c r="H263" s="141">
        <v>9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17</v>
      </c>
      <c r="D266" s="141">
        <v>0</v>
      </c>
      <c r="E266" s="141">
        <f t="shared" si="78"/>
        <v>17</v>
      </c>
      <c r="F266" s="141">
        <f t="shared" si="79"/>
        <v>17</v>
      </c>
      <c r="G266" s="141">
        <v>7</v>
      </c>
      <c r="H266" s="141">
        <v>10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26</v>
      </c>
      <c r="G268" s="141">
        <v>10</v>
      </c>
      <c r="H268" s="141">
        <v>5</v>
      </c>
      <c r="I268" s="141">
        <v>6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29</v>
      </c>
      <c r="D282" s="141">
        <f t="shared" si="81"/>
        <v>7</v>
      </c>
      <c r="E282" s="141">
        <f t="shared" si="81"/>
        <v>36</v>
      </c>
      <c r="F282" s="141">
        <f t="shared" si="81"/>
        <v>36</v>
      </c>
      <c r="G282" s="141">
        <f t="shared" si="81"/>
        <v>8</v>
      </c>
      <c r="H282" s="141">
        <f t="shared" si="81"/>
        <v>7</v>
      </c>
      <c r="I282" s="141">
        <f t="shared" si="81"/>
        <v>6</v>
      </c>
      <c r="J282" s="141">
        <f t="shared" si="81"/>
        <v>15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31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330" t="s">
        <v>368</v>
      </c>
      <c r="B285" s="328" t="s">
        <v>367</v>
      </c>
      <c r="C285" s="329">
        <v>10</v>
      </c>
      <c r="D285" s="134">
        <v>7</v>
      </c>
      <c r="E285" s="329">
        <f t="shared" si="82"/>
        <v>17</v>
      </c>
      <c r="F285" s="329">
        <f t="shared" si="83"/>
        <v>17</v>
      </c>
      <c r="G285" s="329">
        <v>2</v>
      </c>
      <c r="H285" s="329">
        <v>0</v>
      </c>
      <c r="I285" s="329">
        <v>3</v>
      </c>
      <c r="J285" s="134">
        <v>12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15</v>
      </c>
      <c r="D290" s="231"/>
      <c r="E290" s="137">
        <f t="shared" si="82"/>
        <v>15</v>
      </c>
      <c r="F290" s="137">
        <f t="shared" si="83"/>
        <v>15</v>
      </c>
      <c r="G290" s="137">
        <v>5</v>
      </c>
      <c r="H290" s="137">
        <v>6</v>
      </c>
      <c r="I290" s="137">
        <v>2</v>
      </c>
      <c r="J290" s="137">
        <v>2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100</v>
      </c>
      <c r="G453" s="256">
        <f t="shared" si="130"/>
        <v>26</v>
      </c>
      <c r="H453" s="256">
        <f t="shared" si="130"/>
        <v>26</v>
      </c>
      <c r="I453" s="256">
        <f t="shared" si="130"/>
        <v>24</v>
      </c>
      <c r="J453" s="256">
        <f t="shared" si="130"/>
        <v>24</v>
      </c>
      <c r="K453" s="25">
        <f t="shared" si="130"/>
        <v>0</v>
      </c>
      <c r="L453" s="35">
        <f t="shared" si="130"/>
        <v>100</v>
      </c>
      <c r="M453" s="35">
        <f t="shared" si="130"/>
        <v>105</v>
      </c>
      <c r="N453" s="35">
        <f t="shared" si="130"/>
        <v>110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100</v>
      </c>
      <c r="G467" s="141">
        <v>26</v>
      </c>
      <c r="H467" s="141">
        <v>26</v>
      </c>
      <c r="I467" s="141">
        <v>24</v>
      </c>
      <c r="J467" s="141">
        <v>24</v>
      </c>
      <c r="K467" s="20">
        <v>0</v>
      </c>
      <c r="L467" s="42">
        <v>100</v>
      </c>
      <c r="M467" s="42">
        <v>105</v>
      </c>
      <c r="N467" s="42">
        <v>110</v>
      </c>
      <c r="O467" s="19">
        <v>1</v>
      </c>
      <c r="P467" s="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36</v>
      </c>
      <c r="D468" s="256">
        <f t="shared" si="133"/>
        <v>0</v>
      </c>
      <c r="E468" s="256">
        <f t="shared" si="133"/>
        <v>36</v>
      </c>
      <c r="F468" s="256">
        <f t="shared" si="133"/>
        <v>36</v>
      </c>
      <c r="G468" s="256">
        <f t="shared" si="133"/>
        <v>36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36</v>
      </c>
      <c r="D469" s="256">
        <f t="shared" si="134"/>
        <v>0</v>
      </c>
      <c r="E469" s="256">
        <f t="shared" si="134"/>
        <v>36</v>
      </c>
      <c r="F469" s="256">
        <f t="shared" si="134"/>
        <v>36</v>
      </c>
      <c r="G469" s="256">
        <f t="shared" si="134"/>
        <v>36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36</v>
      </c>
      <c r="D470" s="141">
        <f t="shared" si="135"/>
        <v>0</v>
      </c>
      <c r="E470" s="141">
        <f t="shared" si="135"/>
        <v>36</v>
      </c>
      <c r="F470" s="141">
        <f t="shared" si="135"/>
        <v>36</v>
      </c>
      <c r="G470" s="141">
        <f t="shared" si="135"/>
        <v>36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36</v>
      </c>
      <c r="D472" s="137"/>
      <c r="E472" s="256">
        <f>C472+D472</f>
        <v>36</v>
      </c>
      <c r="F472" s="256">
        <f>G472+H472+I472+J472</f>
        <v>36</v>
      </c>
      <c r="G472" s="137">
        <v>36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254" t="s">
        <v>4</v>
      </c>
      <c r="B500" s="255" t="s">
        <v>3</v>
      </c>
      <c r="C500" s="256">
        <f t="shared" ref="C500:N500" si="144">C13-C200</f>
        <v>-1165</v>
      </c>
      <c r="D500" s="256">
        <f t="shared" si="144"/>
        <v>0</v>
      </c>
      <c r="E500" s="256">
        <f t="shared" si="144"/>
        <v>-1165</v>
      </c>
      <c r="F500" s="256">
        <f t="shared" si="144"/>
        <v>-1165</v>
      </c>
      <c r="G500" s="256">
        <f t="shared" si="144"/>
        <v>0</v>
      </c>
      <c r="H500" s="256">
        <f t="shared" si="144"/>
        <v>-572</v>
      </c>
      <c r="I500" s="256">
        <f t="shared" si="144"/>
        <v>-156</v>
      </c>
      <c r="J500" s="256">
        <f t="shared" si="144"/>
        <v>-437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>
        <v>1165</v>
      </c>
      <c r="Q500" s="237" t="s">
        <v>966</v>
      </c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56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56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H3:J3"/>
    <mergeCell ref="C1:I1"/>
    <mergeCell ref="L1:N1"/>
    <mergeCell ref="C2:E2"/>
    <mergeCell ref="H2:J2"/>
    <mergeCell ref="L2:N2"/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</mergeCells>
  <printOptions horizontalCentered="1"/>
  <pageMargins left="0.43" right="0.19685039370078741" top="0.33" bottom="0.16" header="0.36" footer="0"/>
  <pageSetup paperSize="9" scale="53" fitToHeight="0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13" activePane="bottomLeft" state="frozen"/>
      <selection pane="bottomLeft" activeCell="C4" sqref="C4"/>
    </sheetView>
  </sheetViews>
  <sheetFormatPr defaultColWidth="9.140625" defaultRowHeight="12.75" x14ac:dyDescent="0.2"/>
  <cols>
    <col min="1" max="1" width="78.5703125" style="6" customWidth="1"/>
    <col min="2" max="2" width="10.7109375" style="5" customWidth="1"/>
    <col min="3" max="3" width="10.85546875" style="3" customWidth="1"/>
    <col min="4" max="4" width="10.42578125" style="3" customWidth="1"/>
    <col min="5" max="5" width="12.42578125" style="3" customWidth="1"/>
    <col min="6" max="6" width="11.42578125" style="3" customWidth="1"/>
    <col min="7" max="7" width="13.140625" style="4" customWidth="1"/>
    <col min="8" max="8" width="10.140625" style="3" customWidth="1"/>
    <col min="9" max="10" width="10.42578125" style="3" customWidth="1"/>
    <col min="11" max="11" width="4.42578125" style="3" hidden="1" customWidth="1"/>
    <col min="12" max="12" width="0.7109375" style="3" hidden="1" customWidth="1"/>
    <col min="13" max="13" width="11.42578125" style="3" hidden="1" customWidth="1"/>
    <col min="14" max="14" width="16.42578125" style="3" hidden="1" customWidth="1"/>
    <col min="15" max="15" width="14.42578125" style="2" hidden="1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973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49"/>
      <c r="H3" s="1068" t="s">
        <v>855</v>
      </c>
      <c r="I3" s="1068"/>
      <c r="J3" s="1068"/>
      <c r="L3" s="349"/>
      <c r="M3" s="349"/>
      <c r="N3" s="349"/>
      <c r="Q3" s="286"/>
    </row>
    <row r="4" spans="1:19" x14ac:dyDescent="0.2">
      <c r="A4" s="96" t="s">
        <v>958</v>
      </c>
      <c r="B4" s="142"/>
      <c r="G4" s="349"/>
      <c r="H4" s="349"/>
      <c r="I4" s="349"/>
      <c r="J4" s="93"/>
      <c r="L4" s="349"/>
      <c r="M4" s="349"/>
      <c r="N4" s="349"/>
      <c r="Q4" s="286"/>
    </row>
    <row r="5" spans="1:19" x14ac:dyDescent="0.2">
      <c r="A5" s="96"/>
      <c r="G5" s="349"/>
      <c r="H5" s="349"/>
      <c r="I5" s="349"/>
      <c r="J5" s="93"/>
      <c r="L5" s="349"/>
      <c r="M5" s="349"/>
      <c r="N5" s="349"/>
      <c r="Q5" s="286"/>
    </row>
    <row r="6" spans="1:19" x14ac:dyDescent="0.2">
      <c r="Q6" s="286"/>
    </row>
    <row r="7" spans="1:19" s="8" customFormat="1" ht="12.75" customHeight="1" x14ac:dyDescent="0.2">
      <c r="A7" s="1071" t="s">
        <v>967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972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961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2024</v>
      </c>
      <c r="M10" s="1097">
        <v>2025</v>
      </c>
      <c r="N10" s="1097">
        <v>2026</v>
      </c>
      <c r="O10" s="10"/>
      <c r="Q10" s="287"/>
    </row>
    <row r="11" spans="1:19" s="8" customFormat="1" ht="48" customHeight="1" x14ac:dyDescent="0.2">
      <c r="A11" s="1100"/>
      <c r="B11" s="1102"/>
      <c r="C11" s="352" t="s">
        <v>851</v>
      </c>
      <c r="D11" s="230" t="s">
        <v>956</v>
      </c>
      <c r="E11" s="352" t="s">
        <v>850</v>
      </c>
      <c r="F11" s="352" t="s">
        <v>960</v>
      </c>
      <c r="G11" s="90" t="s">
        <v>849</v>
      </c>
      <c r="H11" s="352" t="s">
        <v>848</v>
      </c>
      <c r="I11" s="352" t="s">
        <v>847</v>
      </c>
      <c r="J11" s="352" t="s">
        <v>846</v>
      </c>
      <c r="K11" s="352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52">
        <v>1</v>
      </c>
      <c r="B12" s="91" t="s">
        <v>844</v>
      </c>
      <c r="C12" s="352">
        <v>3</v>
      </c>
      <c r="D12" s="351">
        <v>4</v>
      </c>
      <c r="E12" s="352">
        <v>5</v>
      </c>
      <c r="F12" s="352">
        <v>6</v>
      </c>
      <c r="G12" s="90">
        <v>7</v>
      </c>
      <c r="H12" s="352">
        <v>8</v>
      </c>
      <c r="I12" s="352">
        <v>9</v>
      </c>
      <c r="J12" s="352">
        <v>10</v>
      </c>
      <c r="K12" s="352">
        <v>11</v>
      </c>
      <c r="L12" s="351">
        <v>12</v>
      </c>
      <c r="M12" s="351">
        <v>13</v>
      </c>
      <c r="N12" s="351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12585</v>
      </c>
      <c r="D13" s="86">
        <f t="shared" si="0"/>
        <v>8</v>
      </c>
      <c r="E13" s="86">
        <f t="shared" si="0"/>
        <v>12593</v>
      </c>
      <c r="F13" s="86">
        <f t="shared" si="0"/>
        <v>12593</v>
      </c>
      <c r="G13" s="87">
        <f t="shared" si="0"/>
        <v>3347</v>
      </c>
      <c r="H13" s="86">
        <f t="shared" si="0"/>
        <v>3202</v>
      </c>
      <c r="I13" s="86">
        <f t="shared" si="0"/>
        <v>3243</v>
      </c>
      <c r="J13" s="86">
        <f t="shared" si="0"/>
        <v>2801</v>
      </c>
      <c r="K13" s="86">
        <f t="shared" si="0"/>
        <v>15</v>
      </c>
      <c r="L13" s="86">
        <f t="shared" si="0"/>
        <v>12965</v>
      </c>
      <c r="M13" s="86">
        <f t="shared" si="0"/>
        <v>13390</v>
      </c>
      <c r="N13" s="86">
        <f t="shared" si="0"/>
        <v>13500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5667</v>
      </c>
      <c r="D14" s="67">
        <f t="shared" si="1"/>
        <v>0</v>
      </c>
      <c r="E14" s="67">
        <f t="shared" si="1"/>
        <v>5667</v>
      </c>
      <c r="F14" s="67">
        <f t="shared" si="1"/>
        <v>5667</v>
      </c>
      <c r="G14" s="82">
        <f t="shared" si="1"/>
        <v>1570</v>
      </c>
      <c r="H14" s="67">
        <f t="shared" si="1"/>
        <v>1510</v>
      </c>
      <c r="I14" s="67">
        <f t="shared" si="1"/>
        <v>1500</v>
      </c>
      <c r="J14" s="67">
        <f t="shared" si="1"/>
        <v>1087</v>
      </c>
      <c r="K14" s="67">
        <f t="shared" si="1"/>
        <v>15</v>
      </c>
      <c r="L14" s="67">
        <f t="shared" si="1"/>
        <v>5920</v>
      </c>
      <c r="M14" s="67">
        <f t="shared" si="1"/>
        <v>6400</v>
      </c>
      <c r="N14" s="67">
        <f t="shared" si="1"/>
        <v>6525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5667</v>
      </c>
      <c r="D20" s="67">
        <f t="shared" si="4"/>
        <v>0</v>
      </c>
      <c r="E20" s="67">
        <f t="shared" si="4"/>
        <v>5667</v>
      </c>
      <c r="F20" s="67">
        <f t="shared" si="4"/>
        <v>5667</v>
      </c>
      <c r="G20" s="67">
        <f t="shared" si="4"/>
        <v>1570</v>
      </c>
      <c r="H20" s="67">
        <f t="shared" si="4"/>
        <v>1510</v>
      </c>
      <c r="I20" s="67">
        <f t="shared" si="4"/>
        <v>1500</v>
      </c>
      <c r="J20" s="67">
        <f t="shared" si="4"/>
        <v>1087</v>
      </c>
      <c r="K20" s="67">
        <f t="shared" si="4"/>
        <v>15</v>
      </c>
      <c r="L20" s="67">
        <f t="shared" si="4"/>
        <v>5920</v>
      </c>
      <c r="M20" s="67">
        <f t="shared" si="4"/>
        <v>6400</v>
      </c>
      <c r="N20" s="67">
        <f t="shared" si="4"/>
        <v>6525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5667</v>
      </c>
      <c r="D32" s="67">
        <f t="shared" si="10"/>
        <v>0</v>
      </c>
      <c r="E32" s="67">
        <f t="shared" si="10"/>
        <v>5667</v>
      </c>
      <c r="F32" s="67">
        <f t="shared" si="10"/>
        <v>5667</v>
      </c>
      <c r="G32" s="82">
        <f t="shared" si="10"/>
        <v>1570</v>
      </c>
      <c r="H32" s="67">
        <f t="shared" si="10"/>
        <v>1510</v>
      </c>
      <c r="I32" s="67">
        <f t="shared" si="10"/>
        <v>1500</v>
      </c>
      <c r="J32" s="67">
        <f t="shared" si="10"/>
        <v>1087</v>
      </c>
      <c r="K32" s="67">
        <f t="shared" si="10"/>
        <v>15</v>
      </c>
      <c r="L32" s="67">
        <f t="shared" si="10"/>
        <v>5920</v>
      </c>
      <c r="M32" s="67">
        <f t="shared" si="10"/>
        <v>6400</v>
      </c>
      <c r="N32" s="67">
        <f t="shared" si="10"/>
        <v>6525</v>
      </c>
      <c r="O32" s="66"/>
      <c r="P32" s="9"/>
      <c r="Q32" s="237"/>
      <c r="R32" s="237"/>
      <c r="S32" s="23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1">C34+C35+C36+C37+C38+C39+C40+C41+C42+C43+C44+C45+C46+C47</f>
        <v>5667</v>
      </c>
      <c r="D33" s="226">
        <f t="shared" si="11"/>
        <v>0</v>
      </c>
      <c r="E33" s="226">
        <f t="shared" si="11"/>
        <v>5667</v>
      </c>
      <c r="F33" s="226">
        <f t="shared" si="11"/>
        <v>5667</v>
      </c>
      <c r="G33" s="276">
        <f t="shared" si="11"/>
        <v>1570</v>
      </c>
      <c r="H33" s="226">
        <f t="shared" si="11"/>
        <v>1510</v>
      </c>
      <c r="I33" s="226">
        <f t="shared" si="11"/>
        <v>1500</v>
      </c>
      <c r="J33" s="227">
        <f t="shared" si="11"/>
        <v>1087</v>
      </c>
      <c r="K33" s="67">
        <f t="shared" si="11"/>
        <v>0</v>
      </c>
      <c r="L33" s="67">
        <f t="shared" si="11"/>
        <v>5920</v>
      </c>
      <c r="M33" s="67">
        <f t="shared" si="11"/>
        <v>6400</v>
      </c>
      <c r="N33" s="67">
        <f t="shared" si="11"/>
        <v>6525</v>
      </c>
      <c r="O33" s="66"/>
      <c r="P33" s="9"/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9" t="s">
        <v>798</v>
      </c>
      <c r="C35" s="110">
        <v>80</v>
      </c>
      <c r="D35" s="235"/>
      <c r="E35" s="110">
        <f t="shared" si="12"/>
        <v>80</v>
      </c>
      <c r="F35" s="227">
        <f t="shared" si="13"/>
        <v>80</v>
      </c>
      <c r="G35" s="228">
        <v>30</v>
      </c>
      <c r="H35" s="228">
        <v>30</v>
      </c>
      <c r="I35" s="228">
        <v>20</v>
      </c>
      <c r="J35" s="228">
        <v>0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9"/>
      <c r="Q35" s="269"/>
      <c r="R35" s="264"/>
      <c r="S35" s="265"/>
      <c r="T35" s="233"/>
      <c r="U35" s="31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251" t="s">
        <v>782</v>
      </c>
      <c r="C43" s="110">
        <v>4920</v>
      </c>
      <c r="D43" s="235"/>
      <c r="E43" s="110">
        <f t="shared" si="12"/>
        <v>4920</v>
      </c>
      <c r="F43" s="227">
        <f t="shared" si="13"/>
        <v>4920</v>
      </c>
      <c r="G43" s="228">
        <v>1340</v>
      </c>
      <c r="H43" s="228">
        <v>1300</v>
      </c>
      <c r="I43" s="228">
        <v>1300</v>
      </c>
      <c r="J43" s="228">
        <v>980</v>
      </c>
      <c r="K43" s="70">
        <v>0</v>
      </c>
      <c r="L43" s="110">
        <v>5920</v>
      </c>
      <c r="M43" s="110">
        <v>6400</v>
      </c>
      <c r="N43" s="110">
        <v>6525</v>
      </c>
      <c r="O43" s="7">
        <v>1</v>
      </c>
      <c r="P43" s="236"/>
      <c r="Q43" s="312"/>
      <c r="R43" s="267"/>
      <c r="S43" s="239"/>
      <c r="T43" s="233"/>
      <c r="U43" s="315"/>
    </row>
    <row r="44" spans="1:24" s="31" customFormat="1" ht="25.5" x14ac:dyDescent="0.2">
      <c r="A44" s="108" t="s">
        <v>781</v>
      </c>
      <c r="B44" s="251" t="s">
        <v>780</v>
      </c>
      <c r="C44" s="110">
        <v>667</v>
      </c>
      <c r="D44" s="110"/>
      <c r="E44" s="110">
        <f t="shared" si="12"/>
        <v>667</v>
      </c>
      <c r="F44" s="227">
        <f t="shared" si="13"/>
        <v>667</v>
      </c>
      <c r="G44" s="228">
        <v>200</v>
      </c>
      <c r="H44" s="228">
        <v>180</v>
      </c>
      <c r="I44" s="228">
        <v>180</v>
      </c>
      <c r="J44" s="228">
        <v>107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9"/>
      <c r="Q44" s="277"/>
      <c r="R44" s="239"/>
      <c r="S44" s="239"/>
      <c r="T44" s="233"/>
      <c r="U44" s="31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2"/>
        <v>0</v>
      </c>
      <c r="F47" s="228">
        <f t="shared" si="13"/>
        <v>0</v>
      </c>
      <c r="G47" s="252">
        <v>0</v>
      </c>
      <c r="H47" s="252">
        <v>0</v>
      </c>
      <c r="I47" s="252">
        <v>0</v>
      </c>
      <c r="J47" s="252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9"/>
      <c r="Q47" s="289"/>
      <c r="R47" s="239"/>
      <c r="S47" s="239"/>
      <c r="T47" s="233"/>
      <c r="U47" s="31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23.25" customHeight="1" x14ac:dyDescent="0.2">
      <c r="A58" s="246" t="s">
        <v>753</v>
      </c>
      <c r="B58" s="247" t="s">
        <v>752</v>
      </c>
      <c r="C58" s="226">
        <f t="shared" ref="C58:N58" si="18">C59+C60+C61+C62</f>
        <v>0</v>
      </c>
      <c r="D58" s="226">
        <f t="shared" si="18"/>
        <v>0</v>
      </c>
      <c r="E58" s="226">
        <f t="shared" si="18"/>
        <v>0</v>
      </c>
      <c r="F58" s="227">
        <f t="shared" si="18"/>
        <v>0</v>
      </c>
      <c r="G58" s="253">
        <f t="shared" si="18"/>
        <v>0</v>
      </c>
      <c r="H58" s="253">
        <f t="shared" si="18"/>
        <v>0</v>
      </c>
      <c r="I58" s="253">
        <f t="shared" si="18"/>
        <v>0</v>
      </c>
      <c r="J58" s="253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hidden="1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6" t="s">
        <v>715</v>
      </c>
      <c r="B77" s="247" t="s">
        <v>714</v>
      </c>
      <c r="C77" s="226">
        <f t="shared" ref="C77:N77" si="25">C78</f>
        <v>6918</v>
      </c>
      <c r="D77" s="226">
        <f t="shared" si="25"/>
        <v>8</v>
      </c>
      <c r="E77" s="226">
        <f t="shared" si="25"/>
        <v>6926</v>
      </c>
      <c r="F77" s="227">
        <f t="shared" si="25"/>
        <v>6926</v>
      </c>
      <c r="G77" s="253">
        <f t="shared" si="25"/>
        <v>1777</v>
      </c>
      <c r="H77" s="253">
        <f t="shared" si="25"/>
        <v>1692</v>
      </c>
      <c r="I77" s="253">
        <f t="shared" si="25"/>
        <v>1743</v>
      </c>
      <c r="J77" s="253">
        <f t="shared" si="25"/>
        <v>1714</v>
      </c>
      <c r="K77" s="77">
        <f t="shared" si="25"/>
        <v>0</v>
      </c>
      <c r="L77" s="226">
        <f t="shared" si="25"/>
        <v>7045</v>
      </c>
      <c r="M77" s="226">
        <f t="shared" si="25"/>
        <v>6990</v>
      </c>
      <c r="N77" s="226">
        <f t="shared" si="25"/>
        <v>6975</v>
      </c>
      <c r="O77" s="76"/>
      <c r="P77" s="9"/>
      <c r="Q77" s="237"/>
      <c r="R77" s="237"/>
      <c r="S77" s="237"/>
    </row>
    <row r="78" spans="1:19" s="39" customFormat="1" x14ac:dyDescent="0.2">
      <c r="A78" s="246" t="s">
        <v>713</v>
      </c>
      <c r="B78" s="247" t="s">
        <v>712</v>
      </c>
      <c r="C78" s="226">
        <f t="shared" ref="C78:N78" si="26">C79+C85</f>
        <v>6918</v>
      </c>
      <c r="D78" s="226">
        <f t="shared" si="26"/>
        <v>8</v>
      </c>
      <c r="E78" s="226">
        <f t="shared" si="26"/>
        <v>6926</v>
      </c>
      <c r="F78" s="227">
        <f t="shared" si="26"/>
        <v>6926</v>
      </c>
      <c r="G78" s="253">
        <f t="shared" si="26"/>
        <v>1777</v>
      </c>
      <c r="H78" s="253">
        <f t="shared" si="26"/>
        <v>1692</v>
      </c>
      <c r="I78" s="253">
        <f t="shared" si="26"/>
        <v>1743</v>
      </c>
      <c r="J78" s="253">
        <f t="shared" si="26"/>
        <v>1714</v>
      </c>
      <c r="K78" s="77">
        <f t="shared" si="26"/>
        <v>0</v>
      </c>
      <c r="L78" s="226">
        <f t="shared" si="26"/>
        <v>7045</v>
      </c>
      <c r="M78" s="226">
        <f t="shared" si="26"/>
        <v>6990</v>
      </c>
      <c r="N78" s="226">
        <f t="shared" si="26"/>
        <v>6975</v>
      </c>
      <c r="O78" s="76"/>
      <c r="P78" s="9"/>
      <c r="Q78" s="237"/>
      <c r="R78" s="237"/>
      <c r="S78" s="237"/>
    </row>
    <row r="79" spans="1:19" s="8" customFormat="1" x14ac:dyDescent="0.2">
      <c r="A79" s="246" t="s">
        <v>711</v>
      </c>
      <c r="B79" s="247" t="s">
        <v>710</v>
      </c>
      <c r="C79" s="226">
        <f t="shared" ref="C79:N79" si="27">C80+C81+C82+C83+C84</f>
        <v>0</v>
      </c>
      <c r="D79" s="226">
        <f t="shared" si="27"/>
        <v>0</v>
      </c>
      <c r="E79" s="226">
        <f t="shared" si="27"/>
        <v>0</v>
      </c>
      <c r="F79" s="227">
        <f t="shared" si="27"/>
        <v>0</v>
      </c>
      <c r="G79" s="253">
        <f t="shared" si="27"/>
        <v>0</v>
      </c>
      <c r="H79" s="253">
        <f t="shared" si="27"/>
        <v>0</v>
      </c>
      <c r="I79" s="253">
        <f t="shared" si="27"/>
        <v>0</v>
      </c>
      <c r="J79" s="253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28">C86+C87+C88+C89+C90+C94+C98+C99+C100+C101</f>
        <v>6918</v>
      </c>
      <c r="D85" s="226">
        <f t="shared" si="28"/>
        <v>8</v>
      </c>
      <c r="E85" s="226">
        <f t="shared" si="28"/>
        <v>6926</v>
      </c>
      <c r="F85" s="226">
        <f t="shared" si="28"/>
        <v>6926</v>
      </c>
      <c r="G85" s="253">
        <f t="shared" si="28"/>
        <v>1777</v>
      </c>
      <c r="H85" s="253">
        <f t="shared" si="28"/>
        <v>1692</v>
      </c>
      <c r="I85" s="253">
        <f t="shared" si="28"/>
        <v>1743</v>
      </c>
      <c r="J85" s="253">
        <f t="shared" si="28"/>
        <v>1714</v>
      </c>
      <c r="K85" s="77">
        <f t="shared" si="28"/>
        <v>0</v>
      </c>
      <c r="L85" s="226">
        <f t="shared" si="28"/>
        <v>7045</v>
      </c>
      <c r="M85" s="226">
        <f t="shared" si="28"/>
        <v>6990</v>
      </c>
      <c r="N85" s="226">
        <f t="shared" si="28"/>
        <v>6975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27" customHeight="1" x14ac:dyDescent="0.2">
      <c r="A87" s="333" t="s">
        <v>695</v>
      </c>
      <c r="B87" s="334" t="s">
        <v>694</v>
      </c>
      <c r="C87" s="282">
        <v>992</v>
      </c>
      <c r="D87" s="313">
        <v>8</v>
      </c>
      <c r="E87" s="282">
        <f>C87+D87</f>
        <v>1000</v>
      </c>
      <c r="F87" s="354">
        <f>G87+H87+I87+J87</f>
        <v>1000</v>
      </c>
      <c r="G87" s="354">
        <v>261</v>
      </c>
      <c r="H87" s="354">
        <v>212</v>
      </c>
      <c r="I87" s="314">
        <v>273</v>
      </c>
      <c r="J87" s="354">
        <v>254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28.5" customHeight="1" x14ac:dyDescent="0.2">
      <c r="A88" s="248" t="s">
        <v>693</v>
      </c>
      <c r="B88" s="249" t="s">
        <v>692</v>
      </c>
      <c r="C88" s="228">
        <v>36</v>
      </c>
      <c r="D88" s="228"/>
      <c r="E88" s="228">
        <f>C88+D88</f>
        <v>36</v>
      </c>
      <c r="F88" s="227">
        <f>G88+H88+I88+J88</f>
        <v>36</v>
      </c>
      <c r="G88" s="228">
        <v>36</v>
      </c>
      <c r="H88" s="228">
        <v>0</v>
      </c>
      <c r="I88" s="228">
        <v>0</v>
      </c>
      <c r="J88" s="228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5890</v>
      </c>
      <c r="D100" s="235"/>
      <c r="E100" s="110">
        <f t="shared" si="31"/>
        <v>5890</v>
      </c>
      <c r="F100" s="110">
        <f t="shared" si="32"/>
        <v>5890</v>
      </c>
      <c r="G100" s="111">
        <v>1480</v>
      </c>
      <c r="H100" s="111">
        <v>1480</v>
      </c>
      <c r="I100" s="111">
        <v>1470</v>
      </c>
      <c r="J100" s="111">
        <v>1460</v>
      </c>
      <c r="K100" s="70">
        <v>0</v>
      </c>
      <c r="L100" s="110">
        <v>7045</v>
      </c>
      <c r="M100" s="110">
        <v>6990</v>
      </c>
      <c r="N100" s="110">
        <v>6975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1"/>
        <v>0</v>
      </c>
      <c r="F101" s="110">
        <f t="shared" si="32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9"/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13750</v>
      </c>
      <c r="D200" s="353">
        <f t="shared" si="58"/>
        <v>8</v>
      </c>
      <c r="E200" s="55">
        <f t="shared" si="58"/>
        <v>13758</v>
      </c>
      <c r="F200" s="55">
        <f t="shared" si="58"/>
        <v>13758</v>
      </c>
      <c r="G200" s="56">
        <f t="shared" si="58"/>
        <v>3347</v>
      </c>
      <c r="H200" s="56">
        <f t="shared" si="58"/>
        <v>3774</v>
      </c>
      <c r="I200" s="56">
        <f t="shared" si="58"/>
        <v>3399</v>
      </c>
      <c r="J200" s="56">
        <f t="shared" si="58"/>
        <v>3238</v>
      </c>
      <c r="K200" s="55">
        <f t="shared" si="58"/>
        <v>90</v>
      </c>
      <c r="L200" s="35">
        <f t="shared" si="58"/>
        <v>12880</v>
      </c>
      <c r="M200" s="35">
        <f t="shared" si="58"/>
        <v>13390</v>
      </c>
      <c r="N200" s="35">
        <f t="shared" si="58"/>
        <v>13500</v>
      </c>
      <c r="O200" s="10"/>
      <c r="P200" s="9"/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13714</v>
      </c>
      <c r="D201" s="11">
        <f t="shared" si="59"/>
        <v>8</v>
      </c>
      <c r="E201" s="11">
        <f t="shared" si="59"/>
        <v>13722</v>
      </c>
      <c r="F201" s="11">
        <f t="shared" si="59"/>
        <v>13722</v>
      </c>
      <c r="G201" s="12">
        <f t="shared" si="59"/>
        <v>3311</v>
      </c>
      <c r="H201" s="11">
        <f t="shared" si="59"/>
        <v>3774</v>
      </c>
      <c r="I201" s="11">
        <f t="shared" si="59"/>
        <v>3399</v>
      </c>
      <c r="J201" s="11">
        <f t="shared" si="59"/>
        <v>3238</v>
      </c>
      <c r="K201" s="11">
        <f t="shared" si="59"/>
        <v>90</v>
      </c>
      <c r="L201" s="35">
        <f t="shared" si="59"/>
        <v>12880</v>
      </c>
      <c r="M201" s="35">
        <f t="shared" si="59"/>
        <v>13390</v>
      </c>
      <c r="N201" s="35">
        <f t="shared" si="59"/>
        <v>13500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10350</v>
      </c>
      <c r="D202" s="11">
        <f t="shared" si="60"/>
        <v>0</v>
      </c>
      <c r="E202" s="11">
        <f t="shared" si="60"/>
        <v>10350</v>
      </c>
      <c r="F202" s="11">
        <f t="shared" si="60"/>
        <v>10350</v>
      </c>
      <c r="G202" s="36">
        <f t="shared" si="60"/>
        <v>2520</v>
      </c>
      <c r="H202" s="11">
        <f t="shared" si="60"/>
        <v>2750</v>
      </c>
      <c r="I202" s="11">
        <f t="shared" si="60"/>
        <v>2500</v>
      </c>
      <c r="J202" s="11">
        <f t="shared" si="60"/>
        <v>2580</v>
      </c>
      <c r="K202" s="11">
        <f t="shared" si="60"/>
        <v>90</v>
      </c>
      <c r="L202" s="35">
        <f t="shared" si="60"/>
        <v>10000</v>
      </c>
      <c r="M202" s="35">
        <f t="shared" si="60"/>
        <v>10500</v>
      </c>
      <c r="N202" s="35">
        <f t="shared" si="60"/>
        <v>10600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9980</v>
      </c>
      <c r="D203" s="42">
        <f t="shared" si="61"/>
        <v>0</v>
      </c>
      <c r="E203" s="42">
        <f t="shared" si="61"/>
        <v>9980</v>
      </c>
      <c r="F203" s="42">
        <f t="shared" si="61"/>
        <v>9980</v>
      </c>
      <c r="G203" s="52">
        <f t="shared" si="61"/>
        <v>2460</v>
      </c>
      <c r="H203" s="42">
        <f t="shared" si="61"/>
        <v>2540</v>
      </c>
      <c r="I203" s="42">
        <f t="shared" si="61"/>
        <v>2450</v>
      </c>
      <c r="J203" s="20">
        <f t="shared" si="61"/>
        <v>2530</v>
      </c>
      <c r="K203" s="20">
        <f t="shared" si="61"/>
        <v>90</v>
      </c>
      <c r="L203" s="42">
        <f t="shared" si="61"/>
        <v>10000</v>
      </c>
      <c r="M203" s="42">
        <f t="shared" si="61"/>
        <v>10500</v>
      </c>
      <c r="N203" s="42">
        <f t="shared" si="61"/>
        <v>10600</v>
      </c>
      <c r="O203" s="19"/>
      <c r="P203" s="9"/>
      <c r="Q203" s="245"/>
      <c r="R203" s="259"/>
      <c r="S203" s="259"/>
    </row>
    <row r="204" spans="1:22" s="31" customFormat="1" ht="17.25" customHeight="1" x14ac:dyDescent="0.2">
      <c r="A204" s="135" t="s">
        <v>530</v>
      </c>
      <c r="B204" s="136" t="s">
        <v>529</v>
      </c>
      <c r="C204" s="137">
        <v>6930</v>
      </c>
      <c r="D204" s="231"/>
      <c r="E204" s="137">
        <f t="shared" ref="E204:E218" si="62">C204+D204</f>
        <v>6930</v>
      </c>
      <c r="F204" s="137">
        <f t="shared" ref="F204:F218" si="63">G204+H204+I204+J204</f>
        <v>6930</v>
      </c>
      <c r="G204" s="137">
        <v>1650</v>
      </c>
      <c r="H204" s="48">
        <v>1780</v>
      </c>
      <c r="I204" s="137">
        <v>1650</v>
      </c>
      <c r="J204" s="137">
        <v>1850</v>
      </c>
      <c r="K204" s="28">
        <v>0</v>
      </c>
      <c r="L204" s="48">
        <v>10000</v>
      </c>
      <c r="M204" s="48">
        <v>10500</v>
      </c>
      <c r="N204" s="48">
        <v>10600</v>
      </c>
      <c r="O204" s="47">
        <v>1</v>
      </c>
      <c r="P204" s="9"/>
      <c r="Q204" s="275"/>
      <c r="R204" s="264"/>
      <c r="S204" s="265"/>
    </row>
    <row r="205" spans="1:22" ht="20.25" hidden="1" customHeight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ht="15" customHeight="1" x14ac:dyDescent="0.2">
      <c r="A206" s="135" t="s">
        <v>526</v>
      </c>
      <c r="B206" s="136" t="s">
        <v>525</v>
      </c>
      <c r="C206" s="137">
        <v>780</v>
      </c>
      <c r="D206" s="137"/>
      <c r="E206" s="137">
        <f t="shared" si="62"/>
        <v>780</v>
      </c>
      <c r="F206" s="137">
        <f t="shared" si="63"/>
        <v>780</v>
      </c>
      <c r="G206" s="137">
        <v>210</v>
      </c>
      <c r="H206" s="137">
        <v>200</v>
      </c>
      <c r="I206" s="137">
        <v>200</v>
      </c>
      <c r="J206" s="137">
        <v>170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135" t="s">
        <v>524</v>
      </c>
      <c r="B207" s="136" t="s">
        <v>523</v>
      </c>
      <c r="C207" s="137">
        <v>1100</v>
      </c>
      <c r="D207" s="137"/>
      <c r="E207" s="137">
        <f t="shared" si="62"/>
        <v>1100</v>
      </c>
      <c r="F207" s="137">
        <f t="shared" si="63"/>
        <v>1100</v>
      </c>
      <c r="G207" s="137">
        <v>300</v>
      </c>
      <c r="H207" s="137">
        <v>250</v>
      </c>
      <c r="I207" s="137">
        <v>300</v>
      </c>
      <c r="J207" s="137">
        <v>250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 t="s">
        <v>958</v>
      </c>
      <c r="R207" s="239"/>
      <c r="S207" s="239"/>
    </row>
    <row r="208" spans="1:22" ht="9" hidden="1" customHeight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t="12.75" hidden="1" customHeight="1" x14ac:dyDescent="0.2">
      <c r="A209" s="17" t="s">
        <v>520</v>
      </c>
      <c r="B209" s="16" t="s">
        <v>519</v>
      </c>
      <c r="C209" s="15">
        <v>0</v>
      </c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t="11.25" hidden="1" customHeight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t="2.25" hidden="1" customHeight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540</v>
      </c>
      <c r="D212" s="137"/>
      <c r="E212" s="137">
        <f t="shared" si="62"/>
        <v>540</v>
      </c>
      <c r="F212" s="137">
        <f t="shared" si="63"/>
        <v>540</v>
      </c>
      <c r="G212" s="137">
        <v>140</v>
      </c>
      <c r="H212" s="137">
        <v>140</v>
      </c>
      <c r="I212" s="137">
        <v>140</v>
      </c>
      <c r="J212" s="137">
        <v>120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137">
        <v>370</v>
      </c>
      <c r="D216" s="231"/>
      <c r="E216" s="137">
        <f t="shared" si="62"/>
        <v>370</v>
      </c>
      <c r="F216" s="137">
        <f t="shared" si="63"/>
        <v>370</v>
      </c>
      <c r="G216" s="137">
        <v>90</v>
      </c>
      <c r="H216" s="137">
        <v>100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 t="s">
        <v>958</v>
      </c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135" t="s">
        <v>502</v>
      </c>
      <c r="B218" s="136" t="s">
        <v>501</v>
      </c>
      <c r="C218" s="137">
        <v>260</v>
      </c>
      <c r="D218" s="137"/>
      <c r="E218" s="137">
        <f t="shared" si="62"/>
        <v>260</v>
      </c>
      <c r="F218" s="137">
        <f t="shared" si="63"/>
        <v>260</v>
      </c>
      <c r="G218" s="137">
        <v>70</v>
      </c>
      <c r="H218" s="137">
        <v>70</v>
      </c>
      <c r="I218" s="137">
        <v>70</v>
      </c>
      <c r="J218" s="137">
        <v>50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42">
        <f t="shared" ref="C219:N219" si="64">C220+C221+C222+C223+C224+C225+C226</f>
        <v>150</v>
      </c>
      <c r="D219" s="42">
        <f t="shared" si="64"/>
        <v>0</v>
      </c>
      <c r="E219" s="42">
        <f t="shared" si="64"/>
        <v>150</v>
      </c>
      <c r="F219" s="141">
        <f t="shared" si="64"/>
        <v>150</v>
      </c>
      <c r="G219" s="141">
        <f t="shared" si="64"/>
        <v>0</v>
      </c>
      <c r="H219" s="141">
        <f t="shared" si="64"/>
        <v>150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48">
        <v>150</v>
      </c>
      <c r="D225" s="231"/>
      <c r="E225" s="48">
        <f t="shared" si="65"/>
        <v>150</v>
      </c>
      <c r="F225" s="137">
        <f t="shared" si="66"/>
        <v>150</v>
      </c>
      <c r="G225" s="137">
        <v>0</v>
      </c>
      <c r="H225" s="137">
        <v>150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220</v>
      </c>
      <c r="D227" s="141">
        <f t="shared" si="67"/>
        <v>0</v>
      </c>
      <c r="E227" s="141">
        <f t="shared" si="67"/>
        <v>220</v>
      </c>
      <c r="F227" s="141">
        <f t="shared" si="67"/>
        <v>220</v>
      </c>
      <c r="G227" s="141">
        <f t="shared" si="67"/>
        <v>60</v>
      </c>
      <c r="H227" s="141">
        <f t="shared" si="67"/>
        <v>60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220</v>
      </c>
      <c r="D233" s="137"/>
      <c r="E233" s="137">
        <f t="shared" si="68"/>
        <v>220</v>
      </c>
      <c r="F233" s="137">
        <f t="shared" si="69"/>
        <v>220</v>
      </c>
      <c r="G233" s="137">
        <v>60</v>
      </c>
      <c r="H233" s="137">
        <v>60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38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3264</v>
      </c>
      <c r="D235" s="256">
        <f t="shared" si="70"/>
        <v>8</v>
      </c>
      <c r="E235" s="256">
        <f t="shared" si="70"/>
        <v>3272</v>
      </c>
      <c r="F235" s="256">
        <f t="shared" si="70"/>
        <v>3272</v>
      </c>
      <c r="G235" s="256">
        <f t="shared" si="70"/>
        <v>765</v>
      </c>
      <c r="H235" s="256">
        <f t="shared" si="70"/>
        <v>998</v>
      </c>
      <c r="I235" s="256">
        <f t="shared" si="70"/>
        <v>875</v>
      </c>
      <c r="J235" s="256">
        <f t="shared" si="70"/>
        <v>634</v>
      </c>
      <c r="K235" s="35">
        <f t="shared" si="70"/>
        <v>0</v>
      </c>
      <c r="L235" s="35">
        <f t="shared" si="70"/>
        <v>2780</v>
      </c>
      <c r="M235" s="35">
        <f t="shared" si="70"/>
        <v>2785</v>
      </c>
      <c r="N235" s="35">
        <f t="shared" si="70"/>
        <v>2790</v>
      </c>
      <c r="O235" s="35">
        <f t="shared" si="70"/>
        <v>17</v>
      </c>
      <c r="P235" s="35"/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1502</v>
      </c>
      <c r="D236" s="141">
        <f t="shared" si="71"/>
        <v>8</v>
      </c>
      <c r="E236" s="141">
        <f t="shared" si="71"/>
        <v>1510</v>
      </c>
      <c r="F236" s="141">
        <f t="shared" si="71"/>
        <v>1510</v>
      </c>
      <c r="G236" s="141">
        <f t="shared" si="71"/>
        <v>351</v>
      </c>
      <c r="H236" s="141">
        <f t="shared" si="71"/>
        <v>410</v>
      </c>
      <c r="I236" s="141">
        <f t="shared" si="71"/>
        <v>474</v>
      </c>
      <c r="J236" s="141">
        <f t="shared" si="71"/>
        <v>275</v>
      </c>
      <c r="K236" s="20">
        <f t="shared" si="71"/>
        <v>0</v>
      </c>
      <c r="L236" s="42">
        <f t="shared" si="71"/>
        <v>2780</v>
      </c>
      <c r="M236" s="42">
        <f t="shared" si="71"/>
        <v>2785</v>
      </c>
      <c r="N236" s="42">
        <f t="shared" si="71"/>
        <v>2790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72">C237+D237</f>
        <v>30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2780</v>
      </c>
      <c r="M237" s="48">
        <v>2785</v>
      </c>
      <c r="N237" s="48">
        <v>2790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135" t="s">
        <v>460</v>
      </c>
      <c r="B239" s="136" t="s">
        <v>459</v>
      </c>
      <c r="C239" s="137">
        <v>552</v>
      </c>
      <c r="D239" s="269"/>
      <c r="E239" s="137">
        <f t="shared" si="72"/>
        <v>552</v>
      </c>
      <c r="F239" s="137">
        <f t="shared" si="73"/>
        <v>552</v>
      </c>
      <c r="G239" s="137">
        <v>146</v>
      </c>
      <c r="H239" s="137">
        <v>107</v>
      </c>
      <c r="I239" s="137">
        <v>150</v>
      </c>
      <c r="J239" s="137">
        <v>149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/>
      <c r="Q239" s="291"/>
      <c r="R239" s="291"/>
      <c r="S239" s="265"/>
    </row>
    <row r="240" spans="1:22" s="31" customFormat="1" x14ac:dyDescent="0.2">
      <c r="A240" s="135" t="s">
        <v>458</v>
      </c>
      <c r="B240" s="136" t="s">
        <v>457</v>
      </c>
      <c r="C240" s="137">
        <v>70</v>
      </c>
      <c r="D240" s="269"/>
      <c r="E240" s="137">
        <f t="shared" si="72"/>
        <v>70</v>
      </c>
      <c r="F240" s="137">
        <f t="shared" si="73"/>
        <v>70</v>
      </c>
      <c r="G240" s="137">
        <v>20</v>
      </c>
      <c r="H240" s="137">
        <v>20</v>
      </c>
      <c r="I240" s="137">
        <v>20</v>
      </c>
      <c r="J240" s="137">
        <v>10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60</v>
      </c>
      <c r="D241" s="269"/>
      <c r="E241" s="137">
        <f t="shared" si="72"/>
        <v>60</v>
      </c>
      <c r="F241" s="137">
        <f t="shared" si="73"/>
        <v>60</v>
      </c>
      <c r="G241" s="137">
        <v>10</v>
      </c>
      <c r="H241" s="137">
        <v>20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t="6.75" hidden="1" customHeight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330" t="s">
        <v>448</v>
      </c>
      <c r="B245" s="328" t="s">
        <v>447</v>
      </c>
      <c r="C245" s="329">
        <v>740</v>
      </c>
      <c r="D245" s="340">
        <v>8</v>
      </c>
      <c r="E245" s="329">
        <f t="shared" si="72"/>
        <v>748</v>
      </c>
      <c r="F245" s="329">
        <f t="shared" si="73"/>
        <v>748</v>
      </c>
      <c r="G245" s="329">
        <v>151</v>
      </c>
      <c r="H245" s="329">
        <v>242</v>
      </c>
      <c r="I245" s="134">
        <v>273</v>
      </c>
      <c r="J245" s="329">
        <v>82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/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72"/>
        <v>8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80</v>
      </c>
      <c r="D247" s="232"/>
      <c r="E247" s="141">
        <f t="shared" si="72"/>
        <v>80</v>
      </c>
      <c r="F247" s="141">
        <f t="shared" si="73"/>
        <v>80</v>
      </c>
      <c r="G247" s="141">
        <v>20</v>
      </c>
      <c r="H247" s="141">
        <v>60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160</v>
      </c>
      <c r="D248" s="141">
        <f t="shared" si="74"/>
        <v>0</v>
      </c>
      <c r="E248" s="141">
        <f t="shared" si="74"/>
        <v>160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1220</v>
      </c>
      <c r="D251" s="141">
        <f t="shared" si="75"/>
        <v>0</v>
      </c>
      <c r="E251" s="141">
        <f t="shared" si="75"/>
        <v>1220</v>
      </c>
      <c r="F251" s="141">
        <f t="shared" si="75"/>
        <v>1220</v>
      </c>
      <c r="G251" s="141">
        <f t="shared" si="75"/>
        <v>280</v>
      </c>
      <c r="H251" s="141">
        <f t="shared" si="75"/>
        <v>360</v>
      </c>
      <c r="I251" s="141">
        <f t="shared" si="75"/>
        <v>312</v>
      </c>
      <c r="J251" s="141">
        <f t="shared" si="75"/>
        <v>268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135" t="s">
        <v>434</v>
      </c>
      <c r="B252" s="136" t="s">
        <v>433</v>
      </c>
      <c r="C252" s="137">
        <v>350</v>
      </c>
      <c r="D252" s="260"/>
      <c r="E252" s="137">
        <f>C252+D252</f>
        <v>350</v>
      </c>
      <c r="F252" s="137">
        <f>G252+H252+I252+J252</f>
        <v>350</v>
      </c>
      <c r="G252" s="137">
        <v>80</v>
      </c>
      <c r="H252" s="137">
        <v>120</v>
      </c>
      <c r="I252" s="137">
        <v>100</v>
      </c>
      <c r="J252" s="137">
        <v>50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339"/>
      <c r="Q252" s="245"/>
      <c r="R252" s="240"/>
      <c r="S252" s="265"/>
    </row>
    <row r="253" spans="1:19" s="31" customFormat="1" x14ac:dyDescent="0.2">
      <c r="A253" s="135" t="s">
        <v>432</v>
      </c>
      <c r="B253" s="136" t="s">
        <v>431</v>
      </c>
      <c r="C253" s="137">
        <v>340</v>
      </c>
      <c r="D253" s="260"/>
      <c r="E253" s="137">
        <f>C253+D253</f>
        <v>340</v>
      </c>
      <c r="F253" s="137">
        <f>G253+H253+I253+J253</f>
        <v>340</v>
      </c>
      <c r="G253" s="137">
        <v>80</v>
      </c>
      <c r="H253" s="137">
        <v>100</v>
      </c>
      <c r="I253" s="137">
        <v>80</v>
      </c>
      <c r="J253" s="137">
        <v>80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33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510</v>
      </c>
      <c r="D254" s="260"/>
      <c r="E254" s="137">
        <f>C254+D254</f>
        <v>510</v>
      </c>
      <c r="F254" s="137">
        <f>G254+H254+I254+J254</f>
        <v>510</v>
      </c>
      <c r="G254" s="137">
        <v>115</v>
      </c>
      <c r="H254" s="137">
        <v>130</v>
      </c>
      <c r="I254" s="137">
        <v>130</v>
      </c>
      <c r="J254" s="137">
        <v>135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339"/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137">
        <v>20</v>
      </c>
      <c r="D255" s="260"/>
      <c r="E255" s="137">
        <f>C255+D255</f>
        <v>20</v>
      </c>
      <c r="F255" s="137">
        <f>G255+H255+I255+J255</f>
        <v>20</v>
      </c>
      <c r="G255" s="137">
        <v>5</v>
      </c>
      <c r="H255" s="137">
        <v>10</v>
      </c>
      <c r="I255" s="137">
        <v>2</v>
      </c>
      <c r="J255" s="137">
        <v>3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165</v>
      </c>
      <c r="D256" s="141">
        <f t="shared" si="76"/>
        <v>0</v>
      </c>
      <c r="E256" s="141">
        <f t="shared" si="76"/>
        <v>165</v>
      </c>
      <c r="F256" s="141">
        <f t="shared" si="76"/>
        <v>165</v>
      </c>
      <c r="G256" s="141">
        <f t="shared" si="76"/>
        <v>35</v>
      </c>
      <c r="H256" s="141">
        <f t="shared" si="76"/>
        <v>90</v>
      </c>
      <c r="I256" s="141">
        <f t="shared" si="76"/>
        <v>20</v>
      </c>
      <c r="J256" s="141">
        <f t="shared" si="76"/>
        <v>20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15</v>
      </c>
      <c r="D257" s="231"/>
      <c r="E257" s="137">
        <f>C257+D257</f>
        <v>15</v>
      </c>
      <c r="F257" s="137">
        <f>G257+H257+I257+J257</f>
        <v>15</v>
      </c>
      <c r="G257" s="137">
        <v>5</v>
      </c>
      <c r="H257" s="137">
        <v>10</v>
      </c>
      <c r="I257" s="137">
        <v>0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30</v>
      </c>
      <c r="D258" s="231"/>
      <c r="E258" s="48">
        <f>C258+D258</f>
        <v>30</v>
      </c>
      <c r="F258" s="48">
        <f>G258+H258+I258+J258</f>
        <v>30</v>
      </c>
      <c r="G258" s="49">
        <v>10</v>
      </c>
      <c r="H258" s="137">
        <v>20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51" t="s">
        <v>420</v>
      </c>
      <c r="B259" s="50" t="s">
        <v>419</v>
      </c>
      <c r="C259" s="48">
        <v>120</v>
      </c>
      <c r="D259" s="231"/>
      <c r="E259" s="48">
        <f>C259+D259</f>
        <v>120</v>
      </c>
      <c r="F259" s="48">
        <f>G259+H259+I259+J259</f>
        <v>120</v>
      </c>
      <c r="G259" s="49">
        <v>20</v>
      </c>
      <c r="H259" s="137">
        <v>60</v>
      </c>
      <c r="I259" s="48">
        <v>20</v>
      </c>
      <c r="J259" s="137">
        <v>20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35</v>
      </c>
      <c r="D263" s="141"/>
      <c r="E263" s="141">
        <f t="shared" si="78"/>
        <v>35</v>
      </c>
      <c r="F263" s="141">
        <f t="shared" si="79"/>
        <v>35</v>
      </c>
      <c r="G263" s="141">
        <v>6</v>
      </c>
      <c r="H263" s="141">
        <v>9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17</v>
      </c>
      <c r="D266" s="141">
        <v>0</v>
      </c>
      <c r="E266" s="141">
        <f t="shared" si="78"/>
        <v>17</v>
      </c>
      <c r="F266" s="141">
        <f t="shared" si="79"/>
        <v>17</v>
      </c>
      <c r="G266" s="141">
        <v>7</v>
      </c>
      <c r="H266" s="141">
        <v>10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26</v>
      </c>
      <c r="G268" s="141">
        <v>10</v>
      </c>
      <c r="H268" s="141">
        <v>5</v>
      </c>
      <c r="I268" s="141">
        <v>6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29</v>
      </c>
      <c r="D282" s="141">
        <f t="shared" si="81"/>
        <v>0</v>
      </c>
      <c r="E282" s="141">
        <f t="shared" si="81"/>
        <v>29</v>
      </c>
      <c r="F282" s="141">
        <f t="shared" si="81"/>
        <v>29</v>
      </c>
      <c r="G282" s="141">
        <f t="shared" si="81"/>
        <v>8</v>
      </c>
      <c r="H282" s="141">
        <f t="shared" si="81"/>
        <v>7</v>
      </c>
      <c r="I282" s="141">
        <f t="shared" si="81"/>
        <v>6</v>
      </c>
      <c r="J282" s="141">
        <f t="shared" si="81"/>
        <v>8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31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135" t="s">
        <v>368</v>
      </c>
      <c r="B285" s="136" t="s">
        <v>367</v>
      </c>
      <c r="C285" s="137">
        <v>10</v>
      </c>
      <c r="D285" s="231"/>
      <c r="E285" s="137">
        <f t="shared" si="82"/>
        <v>10</v>
      </c>
      <c r="F285" s="137">
        <f t="shared" si="83"/>
        <v>10</v>
      </c>
      <c r="G285" s="137">
        <v>2</v>
      </c>
      <c r="H285" s="137">
        <v>0</v>
      </c>
      <c r="I285" s="137">
        <v>3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15</v>
      </c>
      <c r="D290" s="231"/>
      <c r="E290" s="137">
        <f t="shared" si="82"/>
        <v>15</v>
      </c>
      <c r="F290" s="137">
        <f t="shared" si="83"/>
        <v>15</v>
      </c>
      <c r="G290" s="137">
        <v>5</v>
      </c>
      <c r="H290" s="137">
        <v>6</v>
      </c>
      <c r="I290" s="137">
        <v>2</v>
      </c>
      <c r="J290" s="137">
        <v>2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100</v>
      </c>
      <c r="G453" s="256">
        <f t="shared" si="130"/>
        <v>26</v>
      </c>
      <c r="H453" s="256">
        <f t="shared" si="130"/>
        <v>26</v>
      </c>
      <c r="I453" s="256">
        <f t="shared" si="130"/>
        <v>24</v>
      </c>
      <c r="J453" s="256">
        <f t="shared" si="130"/>
        <v>24</v>
      </c>
      <c r="K453" s="25">
        <f t="shared" si="130"/>
        <v>0</v>
      </c>
      <c r="L453" s="35">
        <f t="shared" si="130"/>
        <v>100</v>
      </c>
      <c r="M453" s="35">
        <f t="shared" si="130"/>
        <v>105</v>
      </c>
      <c r="N453" s="35">
        <f t="shared" si="130"/>
        <v>110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100</v>
      </c>
      <c r="G467" s="141">
        <v>26</v>
      </c>
      <c r="H467" s="141">
        <v>26</v>
      </c>
      <c r="I467" s="141">
        <v>24</v>
      </c>
      <c r="J467" s="141">
        <v>24</v>
      </c>
      <c r="K467" s="20">
        <v>0</v>
      </c>
      <c r="L467" s="42">
        <v>100</v>
      </c>
      <c r="M467" s="42">
        <v>105</v>
      </c>
      <c r="N467" s="42">
        <v>110</v>
      </c>
      <c r="O467" s="19">
        <v>1</v>
      </c>
      <c r="P467" s="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36</v>
      </c>
      <c r="D468" s="256">
        <f t="shared" si="133"/>
        <v>0</v>
      </c>
      <c r="E468" s="256">
        <f t="shared" si="133"/>
        <v>36</v>
      </c>
      <c r="F468" s="256">
        <f t="shared" si="133"/>
        <v>36</v>
      </c>
      <c r="G468" s="256">
        <f t="shared" si="133"/>
        <v>36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36</v>
      </c>
      <c r="D469" s="256">
        <f t="shared" si="134"/>
        <v>0</v>
      </c>
      <c r="E469" s="256">
        <f t="shared" si="134"/>
        <v>36</v>
      </c>
      <c r="F469" s="256">
        <f t="shared" si="134"/>
        <v>36</v>
      </c>
      <c r="G469" s="256">
        <f t="shared" si="134"/>
        <v>36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36</v>
      </c>
      <c r="D470" s="141">
        <f t="shared" si="135"/>
        <v>0</v>
      </c>
      <c r="E470" s="141">
        <f t="shared" si="135"/>
        <v>36</v>
      </c>
      <c r="F470" s="141">
        <f t="shared" si="135"/>
        <v>36</v>
      </c>
      <c r="G470" s="141">
        <f t="shared" si="135"/>
        <v>36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36</v>
      </c>
      <c r="D472" s="137"/>
      <c r="E472" s="256">
        <f>C472+D472</f>
        <v>36</v>
      </c>
      <c r="F472" s="256">
        <f>G472+H472+I472+J472</f>
        <v>36</v>
      </c>
      <c r="G472" s="137">
        <v>36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254" t="s">
        <v>4</v>
      </c>
      <c r="B500" s="255" t="s">
        <v>3</v>
      </c>
      <c r="C500" s="256">
        <f t="shared" ref="C500:N500" si="144">C13-C200</f>
        <v>-1165</v>
      </c>
      <c r="D500" s="256">
        <f t="shared" si="144"/>
        <v>0</v>
      </c>
      <c r="E500" s="256">
        <f t="shared" si="144"/>
        <v>-1165</v>
      </c>
      <c r="F500" s="256">
        <f t="shared" si="144"/>
        <v>-1165</v>
      </c>
      <c r="G500" s="256">
        <f t="shared" si="144"/>
        <v>0</v>
      </c>
      <c r="H500" s="256">
        <f t="shared" si="144"/>
        <v>-572</v>
      </c>
      <c r="I500" s="256">
        <f t="shared" si="144"/>
        <v>-156</v>
      </c>
      <c r="J500" s="256">
        <f t="shared" si="144"/>
        <v>-437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>
        <v>1165</v>
      </c>
      <c r="Q500" s="237" t="s">
        <v>966</v>
      </c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50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50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4" fitToHeight="0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21" activePane="bottomLeft" state="frozen"/>
      <selection pane="bottomLeft" activeCell="A202" sqref="A202:C233"/>
    </sheetView>
  </sheetViews>
  <sheetFormatPr defaultColWidth="9.140625" defaultRowHeight="12.75" x14ac:dyDescent="0.2"/>
  <cols>
    <col min="1" max="1" width="78.5703125" style="6" customWidth="1"/>
    <col min="2" max="2" width="10.7109375" style="5" customWidth="1"/>
    <col min="3" max="3" width="10.85546875" style="3" customWidth="1"/>
    <col min="4" max="4" width="10.42578125" style="3" customWidth="1"/>
    <col min="5" max="5" width="12.42578125" style="3" customWidth="1"/>
    <col min="6" max="6" width="11.42578125" style="3" customWidth="1"/>
    <col min="7" max="7" width="13.140625" style="4" customWidth="1"/>
    <col min="8" max="8" width="10.140625" style="3" customWidth="1"/>
    <col min="9" max="10" width="10.42578125" style="3" customWidth="1"/>
    <col min="11" max="11" width="4.42578125" style="3" hidden="1" customWidth="1"/>
    <col min="12" max="12" width="0.7109375" style="3" hidden="1" customWidth="1"/>
    <col min="13" max="13" width="11.42578125" style="3" hidden="1" customWidth="1"/>
    <col min="14" max="14" width="16.42578125" style="3" hidden="1" customWidth="1"/>
    <col min="15" max="15" width="14.42578125" style="2" hidden="1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971</v>
      </c>
      <c r="C2" s="1068" t="s">
        <v>856</v>
      </c>
      <c r="D2" s="1068"/>
      <c r="E2" s="1068"/>
      <c r="F2" s="93"/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35"/>
      <c r="H3" s="1068" t="s">
        <v>855</v>
      </c>
      <c r="I3" s="1068"/>
      <c r="J3" s="1068"/>
      <c r="L3" s="335"/>
      <c r="M3" s="335"/>
      <c r="N3" s="335"/>
      <c r="Q3" s="286"/>
    </row>
    <row r="4" spans="1:19" x14ac:dyDescent="0.2">
      <c r="A4" s="96" t="s">
        <v>958</v>
      </c>
      <c r="B4" s="142"/>
      <c r="G4" s="335"/>
      <c r="H4" s="335"/>
      <c r="I4" s="335"/>
      <c r="J4" s="93"/>
      <c r="L4" s="335"/>
      <c r="M4" s="335"/>
      <c r="N4" s="335"/>
      <c r="Q4" s="286"/>
    </row>
    <row r="5" spans="1:19" x14ac:dyDescent="0.2">
      <c r="A5" s="96"/>
      <c r="G5" s="335"/>
      <c r="H5" s="335"/>
      <c r="I5" s="335"/>
      <c r="J5" s="93"/>
      <c r="L5" s="335"/>
      <c r="M5" s="335"/>
      <c r="N5" s="335"/>
      <c r="Q5" s="286"/>
    </row>
    <row r="6" spans="1:19" x14ac:dyDescent="0.2">
      <c r="Q6" s="286"/>
    </row>
    <row r="7" spans="1:19" s="8" customFormat="1" ht="12.75" customHeight="1" x14ac:dyDescent="0.2">
      <c r="A7" s="1071" t="s">
        <v>967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970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961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2024</v>
      </c>
      <c r="M10" s="1097">
        <v>2025</v>
      </c>
      <c r="N10" s="1097">
        <v>2026</v>
      </c>
      <c r="O10" s="10"/>
      <c r="Q10" s="287"/>
    </row>
    <row r="11" spans="1:19" s="8" customFormat="1" ht="48" customHeight="1" x14ac:dyDescent="0.2">
      <c r="A11" s="1100"/>
      <c r="B11" s="1102"/>
      <c r="C11" s="338" t="s">
        <v>851</v>
      </c>
      <c r="D11" s="230" t="s">
        <v>956</v>
      </c>
      <c r="E11" s="338" t="s">
        <v>850</v>
      </c>
      <c r="F11" s="338" t="s">
        <v>960</v>
      </c>
      <c r="G11" s="90" t="s">
        <v>849</v>
      </c>
      <c r="H11" s="338" t="s">
        <v>848</v>
      </c>
      <c r="I11" s="338" t="s">
        <v>847</v>
      </c>
      <c r="J11" s="338" t="s">
        <v>846</v>
      </c>
      <c r="K11" s="338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38">
        <v>1</v>
      </c>
      <c r="B12" s="91" t="s">
        <v>844</v>
      </c>
      <c r="C12" s="338">
        <v>3</v>
      </c>
      <c r="D12" s="337">
        <v>4</v>
      </c>
      <c r="E12" s="338">
        <v>5</v>
      </c>
      <c r="F12" s="338">
        <v>6</v>
      </c>
      <c r="G12" s="90">
        <v>7</v>
      </c>
      <c r="H12" s="338">
        <v>8</v>
      </c>
      <c r="I12" s="338">
        <v>9</v>
      </c>
      <c r="J12" s="338">
        <v>10</v>
      </c>
      <c r="K12" s="338">
        <v>11</v>
      </c>
      <c r="L12" s="337">
        <v>12</v>
      </c>
      <c r="M12" s="337">
        <v>13</v>
      </c>
      <c r="N12" s="337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12585</v>
      </c>
      <c r="D13" s="86">
        <f t="shared" si="0"/>
        <v>0</v>
      </c>
      <c r="E13" s="86">
        <f t="shared" si="0"/>
        <v>12585</v>
      </c>
      <c r="F13" s="86">
        <f t="shared" si="0"/>
        <v>12585</v>
      </c>
      <c r="G13" s="87">
        <f t="shared" si="0"/>
        <v>3347</v>
      </c>
      <c r="H13" s="86">
        <f t="shared" si="0"/>
        <v>3202</v>
      </c>
      <c r="I13" s="86">
        <f t="shared" si="0"/>
        <v>3235</v>
      </c>
      <c r="J13" s="86">
        <f t="shared" si="0"/>
        <v>2801</v>
      </c>
      <c r="K13" s="86">
        <f t="shared" si="0"/>
        <v>15</v>
      </c>
      <c r="L13" s="86">
        <f t="shared" si="0"/>
        <v>12965</v>
      </c>
      <c r="M13" s="86">
        <f t="shared" si="0"/>
        <v>13390</v>
      </c>
      <c r="N13" s="86">
        <f t="shared" si="0"/>
        <v>13500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5667</v>
      </c>
      <c r="D14" s="67">
        <f t="shared" si="1"/>
        <v>0</v>
      </c>
      <c r="E14" s="67">
        <f t="shared" si="1"/>
        <v>5667</v>
      </c>
      <c r="F14" s="67">
        <f t="shared" si="1"/>
        <v>5667</v>
      </c>
      <c r="G14" s="82">
        <f t="shared" si="1"/>
        <v>1570</v>
      </c>
      <c r="H14" s="67">
        <f t="shared" si="1"/>
        <v>1510</v>
      </c>
      <c r="I14" s="67">
        <f t="shared" si="1"/>
        <v>1500</v>
      </c>
      <c r="J14" s="67">
        <f t="shared" si="1"/>
        <v>1087</v>
      </c>
      <c r="K14" s="67">
        <f t="shared" si="1"/>
        <v>15</v>
      </c>
      <c r="L14" s="67">
        <f t="shared" si="1"/>
        <v>5920</v>
      </c>
      <c r="M14" s="67">
        <f t="shared" si="1"/>
        <v>6400</v>
      </c>
      <c r="N14" s="67">
        <f t="shared" si="1"/>
        <v>6525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5667</v>
      </c>
      <c r="D20" s="67">
        <f t="shared" si="4"/>
        <v>0</v>
      </c>
      <c r="E20" s="67">
        <f t="shared" si="4"/>
        <v>5667</v>
      </c>
      <c r="F20" s="67">
        <f t="shared" si="4"/>
        <v>5667</v>
      </c>
      <c r="G20" s="67">
        <f t="shared" si="4"/>
        <v>1570</v>
      </c>
      <c r="H20" s="67">
        <f t="shared" si="4"/>
        <v>1510</v>
      </c>
      <c r="I20" s="67">
        <f t="shared" si="4"/>
        <v>1500</v>
      </c>
      <c r="J20" s="67">
        <f t="shared" si="4"/>
        <v>1087</v>
      </c>
      <c r="K20" s="67">
        <f t="shared" si="4"/>
        <v>15</v>
      </c>
      <c r="L20" s="67">
        <f t="shared" si="4"/>
        <v>5920</v>
      </c>
      <c r="M20" s="67">
        <f t="shared" si="4"/>
        <v>6400</v>
      </c>
      <c r="N20" s="67">
        <f t="shared" si="4"/>
        <v>6525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5667</v>
      </c>
      <c r="D32" s="67">
        <f t="shared" si="10"/>
        <v>0</v>
      </c>
      <c r="E32" s="67">
        <f t="shared" si="10"/>
        <v>5667</v>
      </c>
      <c r="F32" s="67">
        <f t="shared" si="10"/>
        <v>5667</v>
      </c>
      <c r="G32" s="82">
        <f t="shared" si="10"/>
        <v>1570</v>
      </c>
      <c r="H32" s="67">
        <f t="shared" si="10"/>
        <v>1510</v>
      </c>
      <c r="I32" s="67">
        <f t="shared" si="10"/>
        <v>1500</v>
      </c>
      <c r="J32" s="67">
        <f t="shared" si="10"/>
        <v>1087</v>
      </c>
      <c r="K32" s="67">
        <f t="shared" si="10"/>
        <v>15</v>
      </c>
      <c r="L32" s="67">
        <f t="shared" si="10"/>
        <v>5920</v>
      </c>
      <c r="M32" s="67">
        <f t="shared" si="10"/>
        <v>6400</v>
      </c>
      <c r="N32" s="67">
        <f t="shared" si="10"/>
        <v>6525</v>
      </c>
      <c r="O32" s="66"/>
      <c r="P32" s="9"/>
      <c r="Q32" s="237"/>
      <c r="R32" s="237"/>
      <c r="S32" s="23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1">C34+C35+C36+C37+C38+C39+C40+C41+C42+C43+C44+C45+C46+C47</f>
        <v>5667</v>
      </c>
      <c r="D33" s="226">
        <f t="shared" si="11"/>
        <v>0</v>
      </c>
      <c r="E33" s="226">
        <f t="shared" si="11"/>
        <v>5667</v>
      </c>
      <c r="F33" s="226">
        <f t="shared" si="11"/>
        <v>5667</v>
      </c>
      <c r="G33" s="276">
        <f t="shared" si="11"/>
        <v>1570</v>
      </c>
      <c r="H33" s="226">
        <f t="shared" si="11"/>
        <v>1510</v>
      </c>
      <c r="I33" s="226">
        <f t="shared" si="11"/>
        <v>1500</v>
      </c>
      <c r="J33" s="227">
        <f t="shared" si="11"/>
        <v>1087</v>
      </c>
      <c r="K33" s="67">
        <f t="shared" si="11"/>
        <v>0</v>
      </c>
      <c r="L33" s="67">
        <f t="shared" si="11"/>
        <v>5920</v>
      </c>
      <c r="M33" s="67">
        <f t="shared" si="11"/>
        <v>6400</v>
      </c>
      <c r="N33" s="67">
        <f t="shared" si="11"/>
        <v>6525</v>
      </c>
      <c r="O33" s="66"/>
      <c r="P33" s="9"/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9" t="s">
        <v>798</v>
      </c>
      <c r="C35" s="110">
        <v>80</v>
      </c>
      <c r="D35" s="235"/>
      <c r="E35" s="110">
        <f t="shared" si="12"/>
        <v>80</v>
      </c>
      <c r="F35" s="227">
        <f t="shared" si="13"/>
        <v>80</v>
      </c>
      <c r="G35" s="228">
        <v>30</v>
      </c>
      <c r="H35" s="228">
        <v>30</v>
      </c>
      <c r="I35" s="228">
        <v>20</v>
      </c>
      <c r="J35" s="228">
        <v>0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9"/>
      <c r="Q35" s="269"/>
      <c r="R35" s="264"/>
      <c r="S35" s="265"/>
      <c r="T35" s="233"/>
      <c r="U35" s="31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251" t="s">
        <v>782</v>
      </c>
      <c r="C43" s="110">
        <v>4920</v>
      </c>
      <c r="D43" s="235"/>
      <c r="E43" s="110">
        <f t="shared" si="12"/>
        <v>4920</v>
      </c>
      <c r="F43" s="227">
        <f t="shared" si="13"/>
        <v>4920</v>
      </c>
      <c r="G43" s="228">
        <v>1340</v>
      </c>
      <c r="H43" s="228">
        <v>1300</v>
      </c>
      <c r="I43" s="228">
        <v>1300</v>
      </c>
      <c r="J43" s="228">
        <v>980</v>
      </c>
      <c r="K43" s="70">
        <v>0</v>
      </c>
      <c r="L43" s="110">
        <v>5920</v>
      </c>
      <c r="M43" s="110">
        <v>6400</v>
      </c>
      <c r="N43" s="110">
        <v>6525</v>
      </c>
      <c r="O43" s="7">
        <v>1</v>
      </c>
      <c r="P43" s="236"/>
      <c r="Q43" s="312"/>
      <c r="R43" s="267"/>
      <c r="S43" s="239"/>
      <c r="T43" s="233"/>
      <c r="U43" s="315"/>
    </row>
    <row r="44" spans="1:24" s="31" customFormat="1" ht="25.5" x14ac:dyDescent="0.2">
      <c r="A44" s="108" t="s">
        <v>781</v>
      </c>
      <c r="B44" s="251" t="s">
        <v>780</v>
      </c>
      <c r="C44" s="110">
        <v>667</v>
      </c>
      <c r="D44" s="110"/>
      <c r="E44" s="110">
        <f t="shared" si="12"/>
        <v>667</v>
      </c>
      <c r="F44" s="227">
        <f t="shared" si="13"/>
        <v>667</v>
      </c>
      <c r="G44" s="228">
        <v>200</v>
      </c>
      <c r="H44" s="228">
        <v>180</v>
      </c>
      <c r="I44" s="228">
        <v>180</v>
      </c>
      <c r="J44" s="228">
        <v>107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9"/>
      <c r="Q44" s="277"/>
      <c r="R44" s="239"/>
      <c r="S44" s="239"/>
      <c r="T44" s="233"/>
      <c r="U44" s="31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2"/>
        <v>0</v>
      </c>
      <c r="F47" s="228">
        <f t="shared" si="13"/>
        <v>0</v>
      </c>
      <c r="G47" s="252">
        <v>0</v>
      </c>
      <c r="H47" s="252">
        <v>0</v>
      </c>
      <c r="I47" s="252">
        <v>0</v>
      </c>
      <c r="J47" s="252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9"/>
      <c r="Q47" s="289"/>
      <c r="R47" s="239"/>
      <c r="S47" s="239"/>
      <c r="T47" s="233"/>
      <c r="U47" s="31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23.25" customHeight="1" x14ac:dyDescent="0.2">
      <c r="A58" s="246" t="s">
        <v>753</v>
      </c>
      <c r="B58" s="247" t="s">
        <v>752</v>
      </c>
      <c r="C58" s="226">
        <f t="shared" ref="C58:N58" si="18">C59+C60+C61+C62</f>
        <v>0</v>
      </c>
      <c r="D58" s="226">
        <f t="shared" si="18"/>
        <v>0</v>
      </c>
      <c r="E58" s="226">
        <f t="shared" si="18"/>
        <v>0</v>
      </c>
      <c r="F58" s="227">
        <f t="shared" si="18"/>
        <v>0</v>
      </c>
      <c r="G58" s="253">
        <f t="shared" si="18"/>
        <v>0</v>
      </c>
      <c r="H58" s="253">
        <f t="shared" si="18"/>
        <v>0</v>
      </c>
      <c r="I58" s="253">
        <f t="shared" si="18"/>
        <v>0</v>
      </c>
      <c r="J58" s="253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hidden="1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6" t="s">
        <v>715</v>
      </c>
      <c r="B77" s="247" t="s">
        <v>714</v>
      </c>
      <c r="C77" s="226">
        <f t="shared" ref="C77:N77" si="25">C78</f>
        <v>6918</v>
      </c>
      <c r="D77" s="226">
        <f t="shared" si="25"/>
        <v>0</v>
      </c>
      <c r="E77" s="226">
        <f t="shared" si="25"/>
        <v>6918</v>
      </c>
      <c r="F77" s="227">
        <f t="shared" si="25"/>
        <v>6918</v>
      </c>
      <c r="G77" s="253">
        <f t="shared" si="25"/>
        <v>1777</v>
      </c>
      <c r="H77" s="253">
        <f t="shared" si="25"/>
        <v>1692</v>
      </c>
      <c r="I77" s="253">
        <f t="shared" si="25"/>
        <v>1735</v>
      </c>
      <c r="J77" s="253">
        <f t="shared" si="25"/>
        <v>1714</v>
      </c>
      <c r="K77" s="77">
        <f t="shared" si="25"/>
        <v>0</v>
      </c>
      <c r="L77" s="226">
        <f t="shared" si="25"/>
        <v>7045</v>
      </c>
      <c r="M77" s="226">
        <f t="shared" si="25"/>
        <v>6990</v>
      </c>
      <c r="N77" s="226">
        <f t="shared" si="25"/>
        <v>6975</v>
      </c>
      <c r="O77" s="76"/>
      <c r="P77" s="9"/>
      <c r="Q77" s="237"/>
      <c r="R77" s="237"/>
      <c r="S77" s="237"/>
    </row>
    <row r="78" spans="1:19" s="39" customFormat="1" x14ac:dyDescent="0.2">
      <c r="A78" s="246" t="s">
        <v>713</v>
      </c>
      <c r="B78" s="247" t="s">
        <v>712</v>
      </c>
      <c r="C78" s="226">
        <f t="shared" ref="C78:N78" si="26">C79+C85</f>
        <v>6918</v>
      </c>
      <c r="D78" s="226">
        <f t="shared" si="26"/>
        <v>0</v>
      </c>
      <c r="E78" s="226">
        <f t="shared" si="26"/>
        <v>6918</v>
      </c>
      <c r="F78" s="227">
        <f t="shared" si="26"/>
        <v>6918</v>
      </c>
      <c r="G78" s="253">
        <f t="shared" si="26"/>
        <v>1777</v>
      </c>
      <c r="H78" s="253">
        <f t="shared" si="26"/>
        <v>1692</v>
      </c>
      <c r="I78" s="253">
        <f t="shared" si="26"/>
        <v>1735</v>
      </c>
      <c r="J78" s="253">
        <f t="shared" si="26"/>
        <v>1714</v>
      </c>
      <c r="K78" s="77">
        <f t="shared" si="26"/>
        <v>0</v>
      </c>
      <c r="L78" s="226">
        <f t="shared" si="26"/>
        <v>7045</v>
      </c>
      <c r="M78" s="226">
        <f t="shared" si="26"/>
        <v>6990</v>
      </c>
      <c r="N78" s="226">
        <f t="shared" si="26"/>
        <v>6975</v>
      </c>
      <c r="O78" s="76"/>
      <c r="P78" s="9"/>
      <c r="Q78" s="237"/>
      <c r="R78" s="237"/>
      <c r="S78" s="237"/>
    </row>
    <row r="79" spans="1:19" s="8" customFormat="1" x14ac:dyDescent="0.2">
      <c r="A79" s="246" t="s">
        <v>711</v>
      </c>
      <c r="B79" s="247" t="s">
        <v>710</v>
      </c>
      <c r="C79" s="226">
        <f t="shared" ref="C79:N79" si="27">C80+C81+C82+C83+C84</f>
        <v>0</v>
      </c>
      <c r="D79" s="226">
        <f t="shared" si="27"/>
        <v>0</v>
      </c>
      <c r="E79" s="226">
        <f t="shared" si="27"/>
        <v>0</v>
      </c>
      <c r="F79" s="227">
        <f t="shared" si="27"/>
        <v>0</v>
      </c>
      <c r="G79" s="253">
        <f t="shared" si="27"/>
        <v>0</v>
      </c>
      <c r="H79" s="253">
        <f t="shared" si="27"/>
        <v>0</v>
      </c>
      <c r="I79" s="253">
        <f t="shared" si="27"/>
        <v>0</v>
      </c>
      <c r="J79" s="253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28">C86+C87+C88+C89+C90+C94+C98+C99+C100+C101</f>
        <v>6918</v>
      </c>
      <c r="D85" s="226">
        <f t="shared" si="28"/>
        <v>0</v>
      </c>
      <c r="E85" s="226">
        <f t="shared" si="28"/>
        <v>6918</v>
      </c>
      <c r="F85" s="226">
        <f t="shared" si="28"/>
        <v>6918</v>
      </c>
      <c r="G85" s="253">
        <f t="shared" si="28"/>
        <v>1777</v>
      </c>
      <c r="H85" s="253">
        <f t="shared" si="28"/>
        <v>1692</v>
      </c>
      <c r="I85" s="253">
        <f t="shared" si="28"/>
        <v>1735</v>
      </c>
      <c r="J85" s="253">
        <f t="shared" si="28"/>
        <v>1714</v>
      </c>
      <c r="K85" s="77">
        <f t="shared" si="28"/>
        <v>0</v>
      </c>
      <c r="L85" s="226">
        <f t="shared" si="28"/>
        <v>7045</v>
      </c>
      <c r="M85" s="226">
        <f t="shared" si="28"/>
        <v>6990</v>
      </c>
      <c r="N85" s="226">
        <f t="shared" si="28"/>
        <v>6975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27" customHeight="1" x14ac:dyDescent="0.2">
      <c r="A87" s="248" t="s">
        <v>695</v>
      </c>
      <c r="B87" s="249" t="s">
        <v>694</v>
      </c>
      <c r="C87" s="110">
        <v>992</v>
      </c>
      <c r="D87" s="235"/>
      <c r="E87" s="110">
        <f>C87+D87</f>
        <v>992</v>
      </c>
      <c r="F87" s="227">
        <f>G87+H87+I87+J87</f>
        <v>992</v>
      </c>
      <c r="G87" s="227">
        <v>261</v>
      </c>
      <c r="H87" s="227">
        <v>212</v>
      </c>
      <c r="I87" s="227">
        <v>265</v>
      </c>
      <c r="J87" s="227">
        <v>254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28.5" customHeight="1" x14ac:dyDescent="0.2">
      <c r="A88" s="248" t="s">
        <v>693</v>
      </c>
      <c r="B88" s="249" t="s">
        <v>692</v>
      </c>
      <c r="C88" s="228">
        <v>36</v>
      </c>
      <c r="D88" s="228"/>
      <c r="E88" s="228">
        <f>C88+D88</f>
        <v>36</v>
      </c>
      <c r="F88" s="227">
        <f>G88+H88+I88+J88</f>
        <v>36</v>
      </c>
      <c r="G88" s="228">
        <v>36</v>
      </c>
      <c r="H88" s="228">
        <v>0</v>
      </c>
      <c r="I88" s="228">
        <v>0</v>
      </c>
      <c r="J88" s="228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5890</v>
      </c>
      <c r="D100" s="235"/>
      <c r="E100" s="110">
        <f t="shared" si="31"/>
        <v>5890</v>
      </c>
      <c r="F100" s="110">
        <f t="shared" si="32"/>
        <v>5890</v>
      </c>
      <c r="G100" s="111">
        <v>1480</v>
      </c>
      <c r="H100" s="111">
        <v>1480</v>
      </c>
      <c r="I100" s="111">
        <v>1470</v>
      </c>
      <c r="J100" s="111">
        <v>1460</v>
      </c>
      <c r="K100" s="70">
        <v>0</v>
      </c>
      <c r="L100" s="110">
        <v>7045</v>
      </c>
      <c r="M100" s="110">
        <v>6990</v>
      </c>
      <c r="N100" s="110">
        <v>6975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1"/>
        <v>0</v>
      </c>
      <c r="F101" s="110">
        <f t="shared" si="32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9"/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13338</v>
      </c>
      <c r="D200" s="285">
        <f t="shared" si="58"/>
        <v>412</v>
      </c>
      <c r="E200" s="55">
        <f t="shared" si="58"/>
        <v>13750</v>
      </c>
      <c r="F200" s="55">
        <f t="shared" si="58"/>
        <v>13750</v>
      </c>
      <c r="G200" s="56">
        <f t="shared" si="58"/>
        <v>3347</v>
      </c>
      <c r="H200" s="56">
        <f t="shared" si="58"/>
        <v>3774</v>
      </c>
      <c r="I200" s="56">
        <f t="shared" si="58"/>
        <v>3391</v>
      </c>
      <c r="J200" s="56">
        <f t="shared" si="58"/>
        <v>3238</v>
      </c>
      <c r="K200" s="55">
        <f t="shared" si="58"/>
        <v>90</v>
      </c>
      <c r="L200" s="35">
        <f t="shared" si="58"/>
        <v>12880</v>
      </c>
      <c r="M200" s="35">
        <f t="shared" si="58"/>
        <v>13390</v>
      </c>
      <c r="N200" s="35">
        <f t="shared" si="58"/>
        <v>13500</v>
      </c>
      <c r="O200" s="10"/>
      <c r="P200" s="9"/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13302</v>
      </c>
      <c r="D201" s="11">
        <f t="shared" si="59"/>
        <v>412</v>
      </c>
      <c r="E201" s="11">
        <f t="shared" si="59"/>
        <v>13714</v>
      </c>
      <c r="F201" s="11">
        <f t="shared" si="59"/>
        <v>13714</v>
      </c>
      <c r="G201" s="12">
        <f t="shared" si="59"/>
        <v>3311</v>
      </c>
      <c r="H201" s="11">
        <f t="shared" si="59"/>
        <v>3774</v>
      </c>
      <c r="I201" s="11">
        <f t="shared" si="59"/>
        <v>3391</v>
      </c>
      <c r="J201" s="11">
        <f t="shared" si="59"/>
        <v>3238</v>
      </c>
      <c r="K201" s="11">
        <f t="shared" si="59"/>
        <v>90</v>
      </c>
      <c r="L201" s="35">
        <f t="shared" si="59"/>
        <v>12880</v>
      </c>
      <c r="M201" s="35">
        <f t="shared" si="59"/>
        <v>13390</v>
      </c>
      <c r="N201" s="35">
        <f t="shared" si="59"/>
        <v>13500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10200</v>
      </c>
      <c r="D202" s="11">
        <f t="shared" si="60"/>
        <v>150</v>
      </c>
      <c r="E202" s="11">
        <f t="shared" si="60"/>
        <v>10350</v>
      </c>
      <c r="F202" s="11">
        <f t="shared" si="60"/>
        <v>10350</v>
      </c>
      <c r="G202" s="36">
        <f t="shared" si="60"/>
        <v>2520</v>
      </c>
      <c r="H202" s="11">
        <f t="shared" si="60"/>
        <v>2750</v>
      </c>
      <c r="I202" s="11">
        <f t="shared" si="60"/>
        <v>2500</v>
      </c>
      <c r="J202" s="11">
        <f t="shared" si="60"/>
        <v>2580</v>
      </c>
      <c r="K202" s="11">
        <f t="shared" si="60"/>
        <v>90</v>
      </c>
      <c r="L202" s="35">
        <f t="shared" si="60"/>
        <v>10000</v>
      </c>
      <c r="M202" s="35">
        <f t="shared" si="60"/>
        <v>10500</v>
      </c>
      <c r="N202" s="35">
        <f t="shared" si="60"/>
        <v>10600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9840</v>
      </c>
      <c r="D203" s="42">
        <f t="shared" si="61"/>
        <v>140</v>
      </c>
      <c r="E203" s="42">
        <f t="shared" si="61"/>
        <v>9980</v>
      </c>
      <c r="F203" s="42">
        <f t="shared" si="61"/>
        <v>9980</v>
      </c>
      <c r="G203" s="52">
        <f t="shared" si="61"/>
        <v>2460</v>
      </c>
      <c r="H203" s="42">
        <f t="shared" si="61"/>
        <v>2540</v>
      </c>
      <c r="I203" s="42">
        <f t="shared" si="61"/>
        <v>2450</v>
      </c>
      <c r="J203" s="20">
        <f t="shared" si="61"/>
        <v>2530</v>
      </c>
      <c r="K203" s="20">
        <f t="shared" si="61"/>
        <v>90</v>
      </c>
      <c r="L203" s="42">
        <f t="shared" si="61"/>
        <v>10000</v>
      </c>
      <c r="M203" s="42">
        <f t="shared" si="61"/>
        <v>10500</v>
      </c>
      <c r="N203" s="42">
        <f t="shared" si="61"/>
        <v>10600</v>
      </c>
      <c r="O203" s="19"/>
      <c r="P203" s="9"/>
      <c r="Q203" s="245"/>
      <c r="R203" s="259"/>
      <c r="S203" s="259"/>
    </row>
    <row r="204" spans="1:22" s="31" customFormat="1" ht="17.25" customHeight="1" x14ac:dyDescent="0.2">
      <c r="A204" s="330" t="s">
        <v>530</v>
      </c>
      <c r="B204" s="328" t="s">
        <v>529</v>
      </c>
      <c r="C204" s="329">
        <v>6800</v>
      </c>
      <c r="D204" s="134">
        <v>130</v>
      </c>
      <c r="E204" s="329">
        <f t="shared" ref="E204:E218" si="62">C204+D204</f>
        <v>6930</v>
      </c>
      <c r="F204" s="329">
        <f t="shared" ref="F204:F218" si="63">G204+H204+I204+J204</f>
        <v>6930</v>
      </c>
      <c r="G204" s="329">
        <v>1650</v>
      </c>
      <c r="H204" s="134">
        <v>1780</v>
      </c>
      <c r="I204" s="329">
        <v>1650</v>
      </c>
      <c r="J204" s="329">
        <v>1850</v>
      </c>
      <c r="K204" s="28">
        <v>0</v>
      </c>
      <c r="L204" s="48">
        <v>10000</v>
      </c>
      <c r="M204" s="48">
        <v>10500</v>
      </c>
      <c r="N204" s="48">
        <v>10600</v>
      </c>
      <c r="O204" s="47">
        <v>1</v>
      </c>
      <c r="P204" s="9"/>
      <c r="Q204" s="275"/>
      <c r="R204" s="264"/>
      <c r="S204" s="265"/>
    </row>
    <row r="205" spans="1:22" ht="20.25" hidden="1" customHeight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ht="15" customHeight="1" x14ac:dyDescent="0.2">
      <c r="A206" s="135" t="s">
        <v>526</v>
      </c>
      <c r="B206" s="136" t="s">
        <v>525</v>
      </c>
      <c r="C206" s="137">
        <v>780</v>
      </c>
      <c r="D206" s="137"/>
      <c r="E206" s="137">
        <f t="shared" si="62"/>
        <v>780</v>
      </c>
      <c r="F206" s="137">
        <f t="shared" si="63"/>
        <v>780</v>
      </c>
      <c r="G206" s="137">
        <v>210</v>
      </c>
      <c r="H206" s="137">
        <v>200</v>
      </c>
      <c r="I206" s="137">
        <v>200</v>
      </c>
      <c r="J206" s="137">
        <v>170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135" t="s">
        <v>524</v>
      </c>
      <c r="B207" s="136" t="s">
        <v>523</v>
      </c>
      <c r="C207" s="137">
        <v>1100</v>
      </c>
      <c r="D207" s="137"/>
      <c r="E207" s="137">
        <f t="shared" si="62"/>
        <v>1100</v>
      </c>
      <c r="F207" s="137">
        <f t="shared" si="63"/>
        <v>1100</v>
      </c>
      <c r="G207" s="137">
        <v>300</v>
      </c>
      <c r="H207" s="137">
        <v>250</v>
      </c>
      <c r="I207" s="137">
        <v>300</v>
      </c>
      <c r="J207" s="137">
        <v>250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 t="s">
        <v>958</v>
      </c>
      <c r="R207" s="239"/>
      <c r="S207" s="239"/>
    </row>
    <row r="208" spans="1:22" ht="9" hidden="1" customHeight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t="12.75" hidden="1" customHeight="1" x14ac:dyDescent="0.2">
      <c r="A209" s="17" t="s">
        <v>520</v>
      </c>
      <c r="B209" s="16" t="s">
        <v>519</v>
      </c>
      <c r="C209" s="15">
        <v>0</v>
      </c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t="11.25" hidden="1" customHeight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t="2.25" hidden="1" customHeight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136" t="s">
        <v>513</v>
      </c>
      <c r="C212" s="137">
        <v>540</v>
      </c>
      <c r="D212" s="137"/>
      <c r="E212" s="137">
        <f t="shared" si="62"/>
        <v>540</v>
      </c>
      <c r="F212" s="137">
        <f t="shared" si="63"/>
        <v>540</v>
      </c>
      <c r="G212" s="137">
        <v>140</v>
      </c>
      <c r="H212" s="137">
        <v>140</v>
      </c>
      <c r="I212" s="137">
        <v>140</v>
      </c>
      <c r="J212" s="137">
        <v>120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330" t="s">
        <v>506</v>
      </c>
      <c r="B216" s="347" t="s">
        <v>505</v>
      </c>
      <c r="C216" s="329">
        <v>360</v>
      </c>
      <c r="D216" s="134">
        <v>10</v>
      </c>
      <c r="E216" s="329">
        <f t="shared" si="62"/>
        <v>370</v>
      </c>
      <c r="F216" s="329">
        <f t="shared" si="63"/>
        <v>370</v>
      </c>
      <c r="G216" s="329">
        <v>90</v>
      </c>
      <c r="H216" s="134">
        <v>100</v>
      </c>
      <c r="I216" s="329">
        <v>90</v>
      </c>
      <c r="J216" s="329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 t="s">
        <v>958</v>
      </c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137">
        <v>0</v>
      </c>
      <c r="D217" s="137"/>
      <c r="E217" s="137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135" t="s">
        <v>502</v>
      </c>
      <c r="B218" s="136" t="s">
        <v>501</v>
      </c>
      <c r="C218" s="137">
        <v>260</v>
      </c>
      <c r="D218" s="137"/>
      <c r="E218" s="137">
        <f t="shared" si="62"/>
        <v>260</v>
      </c>
      <c r="F218" s="137">
        <f t="shared" si="63"/>
        <v>260</v>
      </c>
      <c r="G218" s="137">
        <v>70</v>
      </c>
      <c r="H218" s="137">
        <v>70</v>
      </c>
      <c r="I218" s="137">
        <v>70</v>
      </c>
      <c r="J218" s="137">
        <v>50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42">
        <f t="shared" ref="C219:N219" si="64">C220+C221+C222+C223+C224+C225+C226</f>
        <v>140</v>
      </c>
      <c r="D219" s="42">
        <f t="shared" si="64"/>
        <v>10</v>
      </c>
      <c r="E219" s="42">
        <f t="shared" si="64"/>
        <v>150</v>
      </c>
      <c r="F219" s="141">
        <f t="shared" si="64"/>
        <v>150</v>
      </c>
      <c r="G219" s="141">
        <f t="shared" si="64"/>
        <v>0</v>
      </c>
      <c r="H219" s="141">
        <f t="shared" si="64"/>
        <v>150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330" t="s">
        <v>488</v>
      </c>
      <c r="B225" s="328" t="s">
        <v>487</v>
      </c>
      <c r="C225" s="133">
        <v>140</v>
      </c>
      <c r="D225" s="134">
        <v>10</v>
      </c>
      <c r="E225" s="133">
        <f t="shared" si="65"/>
        <v>150</v>
      </c>
      <c r="F225" s="329">
        <f t="shared" si="66"/>
        <v>150</v>
      </c>
      <c r="G225" s="329">
        <v>0</v>
      </c>
      <c r="H225" s="134">
        <v>150</v>
      </c>
      <c r="I225" s="329">
        <v>0</v>
      </c>
      <c r="J225" s="329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220</v>
      </c>
      <c r="D227" s="141">
        <f t="shared" si="67"/>
        <v>0</v>
      </c>
      <c r="E227" s="141">
        <f t="shared" si="67"/>
        <v>220</v>
      </c>
      <c r="F227" s="141">
        <f t="shared" si="67"/>
        <v>220</v>
      </c>
      <c r="G227" s="141">
        <f t="shared" si="67"/>
        <v>60</v>
      </c>
      <c r="H227" s="141">
        <f t="shared" si="67"/>
        <v>60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220</v>
      </c>
      <c r="D233" s="137"/>
      <c r="E233" s="137">
        <f t="shared" si="68"/>
        <v>220</v>
      </c>
      <c r="F233" s="137">
        <f t="shared" si="69"/>
        <v>220</v>
      </c>
      <c r="G233" s="137">
        <v>60</v>
      </c>
      <c r="H233" s="137">
        <v>60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23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3002</v>
      </c>
      <c r="D235" s="256">
        <f t="shared" si="70"/>
        <v>262</v>
      </c>
      <c r="E235" s="256">
        <f t="shared" si="70"/>
        <v>3264</v>
      </c>
      <c r="F235" s="256">
        <f t="shared" si="70"/>
        <v>3264</v>
      </c>
      <c r="G235" s="256">
        <f t="shared" si="70"/>
        <v>765</v>
      </c>
      <c r="H235" s="256">
        <f t="shared" si="70"/>
        <v>998</v>
      </c>
      <c r="I235" s="256">
        <f t="shared" si="70"/>
        <v>867</v>
      </c>
      <c r="J235" s="256">
        <f t="shared" si="70"/>
        <v>634</v>
      </c>
      <c r="K235" s="35">
        <f t="shared" si="70"/>
        <v>0</v>
      </c>
      <c r="L235" s="35">
        <f t="shared" si="70"/>
        <v>2780</v>
      </c>
      <c r="M235" s="35">
        <f t="shared" si="70"/>
        <v>2785</v>
      </c>
      <c r="N235" s="35">
        <f t="shared" si="70"/>
        <v>2790</v>
      </c>
      <c r="O235" s="35">
        <f t="shared" si="70"/>
        <v>17</v>
      </c>
      <c r="P235" s="35"/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1392</v>
      </c>
      <c r="D236" s="141">
        <f t="shared" si="71"/>
        <v>110</v>
      </c>
      <c r="E236" s="141">
        <f t="shared" si="71"/>
        <v>1502</v>
      </c>
      <c r="F236" s="141">
        <f t="shared" si="71"/>
        <v>1502</v>
      </c>
      <c r="G236" s="141">
        <f t="shared" si="71"/>
        <v>351</v>
      </c>
      <c r="H236" s="141">
        <f t="shared" si="71"/>
        <v>410</v>
      </c>
      <c r="I236" s="141">
        <f t="shared" si="71"/>
        <v>466</v>
      </c>
      <c r="J236" s="141">
        <f t="shared" si="71"/>
        <v>275</v>
      </c>
      <c r="K236" s="20">
        <f t="shared" si="71"/>
        <v>0</v>
      </c>
      <c r="L236" s="42">
        <f t="shared" si="71"/>
        <v>2780</v>
      </c>
      <c r="M236" s="42">
        <f t="shared" si="71"/>
        <v>2785</v>
      </c>
      <c r="N236" s="42">
        <f t="shared" si="71"/>
        <v>2790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72">C237+D237</f>
        <v>30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2780</v>
      </c>
      <c r="M237" s="48">
        <v>2785</v>
      </c>
      <c r="N237" s="48">
        <v>2790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135" t="s">
        <v>460</v>
      </c>
      <c r="B239" s="136" t="s">
        <v>459</v>
      </c>
      <c r="C239" s="137">
        <v>552</v>
      </c>
      <c r="D239" s="269"/>
      <c r="E239" s="137">
        <f t="shared" si="72"/>
        <v>552</v>
      </c>
      <c r="F239" s="137">
        <f t="shared" si="73"/>
        <v>552</v>
      </c>
      <c r="G239" s="137">
        <v>146</v>
      </c>
      <c r="H239" s="137">
        <v>107</v>
      </c>
      <c r="I239" s="137">
        <v>150</v>
      </c>
      <c r="J239" s="137">
        <v>149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/>
      <c r="Q239" s="291"/>
      <c r="R239" s="291"/>
      <c r="S239" s="265"/>
    </row>
    <row r="240" spans="1:22" s="31" customFormat="1" x14ac:dyDescent="0.2">
      <c r="A240" s="330" t="s">
        <v>458</v>
      </c>
      <c r="B240" s="328" t="s">
        <v>457</v>
      </c>
      <c r="C240" s="329">
        <v>60</v>
      </c>
      <c r="D240" s="340">
        <v>10</v>
      </c>
      <c r="E240" s="329">
        <f t="shared" si="72"/>
        <v>70</v>
      </c>
      <c r="F240" s="329">
        <f t="shared" si="73"/>
        <v>70</v>
      </c>
      <c r="G240" s="329">
        <v>20</v>
      </c>
      <c r="H240" s="134">
        <v>20</v>
      </c>
      <c r="I240" s="329">
        <v>20</v>
      </c>
      <c r="J240" s="329">
        <v>10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330" t="s">
        <v>456</v>
      </c>
      <c r="B241" s="328" t="s">
        <v>455</v>
      </c>
      <c r="C241" s="329">
        <v>50</v>
      </c>
      <c r="D241" s="340">
        <v>10</v>
      </c>
      <c r="E241" s="329">
        <f t="shared" si="72"/>
        <v>60</v>
      </c>
      <c r="F241" s="329">
        <f t="shared" si="73"/>
        <v>60</v>
      </c>
      <c r="G241" s="329">
        <v>10</v>
      </c>
      <c r="H241" s="134">
        <v>20</v>
      </c>
      <c r="I241" s="329">
        <v>15</v>
      </c>
      <c r="J241" s="329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t="6.75" hidden="1" customHeight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330" t="s">
        <v>448</v>
      </c>
      <c r="B245" s="328" t="s">
        <v>447</v>
      </c>
      <c r="C245" s="329">
        <v>650</v>
      </c>
      <c r="D245" s="340">
        <v>90</v>
      </c>
      <c r="E245" s="329">
        <f t="shared" si="72"/>
        <v>740</v>
      </c>
      <c r="F245" s="329">
        <f t="shared" si="73"/>
        <v>740</v>
      </c>
      <c r="G245" s="329">
        <v>151</v>
      </c>
      <c r="H245" s="134">
        <v>242</v>
      </c>
      <c r="I245" s="329">
        <v>265</v>
      </c>
      <c r="J245" s="329">
        <v>82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/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72"/>
        <v>8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341" t="s">
        <v>444</v>
      </c>
      <c r="B247" s="342" t="s">
        <v>443</v>
      </c>
      <c r="C247" s="343">
        <v>50</v>
      </c>
      <c r="D247" s="348">
        <v>30</v>
      </c>
      <c r="E247" s="343">
        <f t="shared" si="72"/>
        <v>80</v>
      </c>
      <c r="F247" s="343">
        <f t="shared" si="73"/>
        <v>80</v>
      </c>
      <c r="G247" s="343">
        <v>20</v>
      </c>
      <c r="H247" s="348">
        <v>60</v>
      </c>
      <c r="I247" s="343">
        <v>0</v>
      </c>
      <c r="J247" s="343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160</v>
      </c>
      <c r="D248" s="141">
        <f t="shared" si="74"/>
        <v>0</v>
      </c>
      <c r="E248" s="141">
        <f t="shared" si="74"/>
        <v>160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1172</v>
      </c>
      <c r="D251" s="141">
        <f t="shared" si="75"/>
        <v>48</v>
      </c>
      <c r="E251" s="141">
        <f t="shared" si="75"/>
        <v>1220</v>
      </c>
      <c r="F251" s="141">
        <f t="shared" si="75"/>
        <v>1220</v>
      </c>
      <c r="G251" s="141">
        <f t="shared" si="75"/>
        <v>280</v>
      </c>
      <c r="H251" s="141">
        <f t="shared" si="75"/>
        <v>360</v>
      </c>
      <c r="I251" s="141">
        <f t="shared" si="75"/>
        <v>312</v>
      </c>
      <c r="J251" s="141">
        <f t="shared" si="75"/>
        <v>268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330" t="s">
        <v>434</v>
      </c>
      <c r="B252" s="328" t="s">
        <v>433</v>
      </c>
      <c r="C252" s="329">
        <v>330</v>
      </c>
      <c r="D252" s="331">
        <v>20</v>
      </c>
      <c r="E252" s="329">
        <f>C252+D252</f>
        <v>350</v>
      </c>
      <c r="F252" s="329">
        <f>G252+H252+I252+J252</f>
        <v>350</v>
      </c>
      <c r="G252" s="329">
        <v>80</v>
      </c>
      <c r="H252" s="134">
        <v>120</v>
      </c>
      <c r="I252" s="329">
        <v>100</v>
      </c>
      <c r="J252" s="329">
        <v>50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339"/>
      <c r="Q252" s="245"/>
      <c r="R252" s="240"/>
      <c r="S252" s="265"/>
    </row>
    <row r="253" spans="1:19" s="31" customFormat="1" x14ac:dyDescent="0.2">
      <c r="A253" s="330" t="s">
        <v>432</v>
      </c>
      <c r="B253" s="328" t="s">
        <v>431</v>
      </c>
      <c r="C253" s="329">
        <v>320</v>
      </c>
      <c r="D253" s="331">
        <v>20</v>
      </c>
      <c r="E253" s="329">
        <f>C253+D253</f>
        <v>340</v>
      </c>
      <c r="F253" s="329">
        <f>G253+H253+I253+J253</f>
        <v>340</v>
      </c>
      <c r="G253" s="329">
        <v>80</v>
      </c>
      <c r="H253" s="134">
        <v>100</v>
      </c>
      <c r="I253" s="329">
        <v>80</v>
      </c>
      <c r="J253" s="329">
        <v>80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339"/>
      <c r="Q253" s="293"/>
      <c r="R253" s="294"/>
      <c r="S253" s="265"/>
    </row>
    <row r="254" spans="1:19" s="31" customFormat="1" x14ac:dyDescent="0.2">
      <c r="A254" s="135" t="s">
        <v>430</v>
      </c>
      <c r="B254" s="136" t="s">
        <v>429</v>
      </c>
      <c r="C254" s="137">
        <v>510</v>
      </c>
      <c r="D254" s="260"/>
      <c r="E254" s="137">
        <f>C254+D254</f>
        <v>510</v>
      </c>
      <c r="F254" s="137">
        <f>G254+H254+I254+J254</f>
        <v>510</v>
      </c>
      <c r="G254" s="137">
        <v>115</v>
      </c>
      <c r="H254" s="137">
        <v>130</v>
      </c>
      <c r="I254" s="137">
        <v>130</v>
      </c>
      <c r="J254" s="137">
        <v>135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339"/>
      <c r="Q254" s="291"/>
      <c r="R254" s="264"/>
      <c r="S254" s="265"/>
    </row>
    <row r="255" spans="1:19" s="31" customFormat="1" x14ac:dyDescent="0.2">
      <c r="A255" s="330" t="s">
        <v>428</v>
      </c>
      <c r="B255" s="328" t="s">
        <v>427</v>
      </c>
      <c r="C255" s="329">
        <v>12</v>
      </c>
      <c r="D255" s="331">
        <v>8</v>
      </c>
      <c r="E255" s="329">
        <f>C255+D255</f>
        <v>20</v>
      </c>
      <c r="F255" s="329">
        <f>G255+H255+I255+J255</f>
        <v>20</v>
      </c>
      <c r="G255" s="329">
        <v>5</v>
      </c>
      <c r="H255" s="134">
        <v>10</v>
      </c>
      <c r="I255" s="329">
        <v>2</v>
      </c>
      <c r="J255" s="329">
        <v>3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95</v>
      </c>
      <c r="D256" s="141">
        <f t="shared" si="76"/>
        <v>70</v>
      </c>
      <c r="E256" s="141">
        <f t="shared" si="76"/>
        <v>165</v>
      </c>
      <c r="F256" s="141">
        <f t="shared" si="76"/>
        <v>165</v>
      </c>
      <c r="G256" s="141">
        <f t="shared" si="76"/>
        <v>35</v>
      </c>
      <c r="H256" s="141">
        <f t="shared" si="76"/>
        <v>90</v>
      </c>
      <c r="I256" s="141">
        <f t="shared" si="76"/>
        <v>20</v>
      </c>
      <c r="J256" s="141">
        <f t="shared" si="76"/>
        <v>20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330" t="s">
        <v>424</v>
      </c>
      <c r="B257" s="328" t="s">
        <v>423</v>
      </c>
      <c r="C257" s="329">
        <v>5</v>
      </c>
      <c r="D257" s="134">
        <v>10</v>
      </c>
      <c r="E257" s="329">
        <f>C257+D257</f>
        <v>15</v>
      </c>
      <c r="F257" s="329">
        <f>G257+H257+I257+J257</f>
        <v>15</v>
      </c>
      <c r="G257" s="329">
        <v>5</v>
      </c>
      <c r="H257" s="134">
        <v>10</v>
      </c>
      <c r="I257" s="329">
        <v>0</v>
      </c>
      <c r="J257" s="329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344" t="s">
        <v>422</v>
      </c>
      <c r="B258" s="345" t="s">
        <v>421</v>
      </c>
      <c r="C258" s="133">
        <v>10</v>
      </c>
      <c r="D258" s="134">
        <v>20</v>
      </c>
      <c r="E258" s="133">
        <f>C258+D258</f>
        <v>30</v>
      </c>
      <c r="F258" s="133">
        <f>G258+H258+I258+J258</f>
        <v>30</v>
      </c>
      <c r="G258" s="346">
        <v>10</v>
      </c>
      <c r="H258" s="134">
        <v>20</v>
      </c>
      <c r="I258" s="133">
        <v>0</v>
      </c>
      <c r="J258" s="329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344" t="s">
        <v>420</v>
      </c>
      <c r="B259" s="345" t="s">
        <v>419</v>
      </c>
      <c r="C259" s="133">
        <v>80</v>
      </c>
      <c r="D259" s="134">
        <v>40</v>
      </c>
      <c r="E259" s="133">
        <f>C259+D259</f>
        <v>120</v>
      </c>
      <c r="F259" s="133">
        <f>G259+H259+I259+J259</f>
        <v>120</v>
      </c>
      <c r="G259" s="346">
        <v>20</v>
      </c>
      <c r="H259" s="134">
        <v>60</v>
      </c>
      <c r="I259" s="133">
        <v>20</v>
      </c>
      <c r="J259" s="329">
        <v>20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35</v>
      </c>
      <c r="D263" s="141"/>
      <c r="E263" s="141">
        <f t="shared" si="78"/>
        <v>35</v>
      </c>
      <c r="F263" s="141">
        <f t="shared" si="79"/>
        <v>35</v>
      </c>
      <c r="G263" s="141">
        <v>6</v>
      </c>
      <c r="H263" s="141">
        <v>9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17</v>
      </c>
      <c r="D266" s="141">
        <v>0</v>
      </c>
      <c r="E266" s="141">
        <f t="shared" si="78"/>
        <v>17</v>
      </c>
      <c r="F266" s="141">
        <f t="shared" si="79"/>
        <v>17</v>
      </c>
      <c r="G266" s="141">
        <v>7</v>
      </c>
      <c r="H266" s="141">
        <v>10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26</v>
      </c>
      <c r="G268" s="141">
        <v>10</v>
      </c>
      <c r="H268" s="141">
        <v>5</v>
      </c>
      <c r="I268" s="141">
        <v>6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25</v>
      </c>
      <c r="D282" s="141">
        <f t="shared" si="81"/>
        <v>4</v>
      </c>
      <c r="E282" s="141">
        <f t="shared" si="81"/>
        <v>29</v>
      </c>
      <c r="F282" s="141">
        <f t="shared" si="81"/>
        <v>29</v>
      </c>
      <c r="G282" s="141">
        <f t="shared" si="81"/>
        <v>8</v>
      </c>
      <c r="H282" s="141">
        <f t="shared" si="81"/>
        <v>7</v>
      </c>
      <c r="I282" s="141">
        <f t="shared" si="81"/>
        <v>6</v>
      </c>
      <c r="J282" s="141">
        <f t="shared" si="81"/>
        <v>8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31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135" t="s">
        <v>368</v>
      </c>
      <c r="B285" s="136" t="s">
        <v>367</v>
      </c>
      <c r="C285" s="137">
        <v>10</v>
      </c>
      <c r="D285" s="231"/>
      <c r="E285" s="137">
        <f t="shared" si="82"/>
        <v>10</v>
      </c>
      <c r="F285" s="137">
        <f t="shared" si="83"/>
        <v>10</v>
      </c>
      <c r="G285" s="137">
        <v>2</v>
      </c>
      <c r="H285" s="137">
        <v>0</v>
      </c>
      <c r="I285" s="137">
        <v>3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330" t="s">
        <v>358</v>
      </c>
      <c r="B290" s="328" t="s">
        <v>357</v>
      </c>
      <c r="C290" s="329">
        <v>11</v>
      </c>
      <c r="D290" s="134">
        <v>4</v>
      </c>
      <c r="E290" s="329">
        <f t="shared" si="82"/>
        <v>15</v>
      </c>
      <c r="F290" s="329">
        <f t="shared" si="83"/>
        <v>15</v>
      </c>
      <c r="G290" s="329">
        <v>5</v>
      </c>
      <c r="H290" s="134">
        <v>6</v>
      </c>
      <c r="I290" s="329">
        <v>2</v>
      </c>
      <c r="J290" s="329">
        <v>2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100</v>
      </c>
      <c r="G453" s="256">
        <f t="shared" si="130"/>
        <v>26</v>
      </c>
      <c r="H453" s="256">
        <f t="shared" si="130"/>
        <v>26</v>
      </c>
      <c r="I453" s="256">
        <f t="shared" si="130"/>
        <v>24</v>
      </c>
      <c r="J453" s="256">
        <f t="shared" si="130"/>
        <v>24</v>
      </c>
      <c r="K453" s="25">
        <f t="shared" si="130"/>
        <v>0</v>
      </c>
      <c r="L453" s="35">
        <f t="shared" si="130"/>
        <v>100</v>
      </c>
      <c r="M453" s="35">
        <f t="shared" si="130"/>
        <v>105</v>
      </c>
      <c r="N453" s="35">
        <f t="shared" si="130"/>
        <v>110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100</v>
      </c>
      <c r="G467" s="141">
        <v>26</v>
      </c>
      <c r="H467" s="141">
        <v>26</v>
      </c>
      <c r="I467" s="141">
        <v>24</v>
      </c>
      <c r="J467" s="141">
        <v>24</v>
      </c>
      <c r="K467" s="20">
        <v>0</v>
      </c>
      <c r="L467" s="42">
        <v>100</v>
      </c>
      <c r="M467" s="42">
        <v>105</v>
      </c>
      <c r="N467" s="42">
        <v>110</v>
      </c>
      <c r="O467" s="19">
        <v>1</v>
      </c>
      <c r="P467" s="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36</v>
      </c>
      <c r="D468" s="256">
        <f t="shared" si="133"/>
        <v>0</v>
      </c>
      <c r="E468" s="256">
        <f t="shared" si="133"/>
        <v>36</v>
      </c>
      <c r="F468" s="256">
        <f t="shared" si="133"/>
        <v>36</v>
      </c>
      <c r="G468" s="256">
        <f t="shared" si="133"/>
        <v>36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36</v>
      </c>
      <c r="D469" s="256">
        <f t="shared" si="134"/>
        <v>0</v>
      </c>
      <c r="E469" s="256">
        <f t="shared" si="134"/>
        <v>36</v>
      </c>
      <c r="F469" s="256">
        <f t="shared" si="134"/>
        <v>36</v>
      </c>
      <c r="G469" s="256">
        <f t="shared" si="134"/>
        <v>36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36</v>
      </c>
      <c r="D470" s="141">
        <f t="shared" si="135"/>
        <v>0</v>
      </c>
      <c r="E470" s="141">
        <f t="shared" si="135"/>
        <v>36</v>
      </c>
      <c r="F470" s="141">
        <f t="shared" si="135"/>
        <v>36</v>
      </c>
      <c r="G470" s="141">
        <f t="shared" si="135"/>
        <v>36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135" t="s">
        <v>60</v>
      </c>
      <c r="B472" s="136" t="s">
        <v>59</v>
      </c>
      <c r="C472" s="137">
        <v>36</v>
      </c>
      <c r="D472" s="137"/>
      <c r="E472" s="256">
        <f>C472+D472</f>
        <v>36</v>
      </c>
      <c r="F472" s="256">
        <f>G472+H472+I472+J472</f>
        <v>36</v>
      </c>
      <c r="G472" s="137">
        <v>36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254" t="s">
        <v>4</v>
      </c>
      <c r="B500" s="255" t="s">
        <v>3</v>
      </c>
      <c r="C500" s="256">
        <f t="shared" ref="C500:N500" si="144">C13-C200</f>
        <v>-753</v>
      </c>
      <c r="D500" s="256">
        <f t="shared" si="144"/>
        <v>-412</v>
      </c>
      <c r="E500" s="256">
        <f t="shared" si="144"/>
        <v>-1165</v>
      </c>
      <c r="F500" s="256">
        <f t="shared" si="144"/>
        <v>-1165</v>
      </c>
      <c r="G500" s="256">
        <f t="shared" si="144"/>
        <v>0</v>
      </c>
      <c r="H500" s="256">
        <f t="shared" si="144"/>
        <v>-572</v>
      </c>
      <c r="I500" s="256">
        <f t="shared" si="144"/>
        <v>-156</v>
      </c>
      <c r="J500" s="256">
        <f t="shared" si="144"/>
        <v>-437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>
        <v>1165</v>
      </c>
      <c r="Q500" s="237" t="s">
        <v>966</v>
      </c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36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36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54" fitToHeight="0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CCCCFF"/>
    <pageSetUpPr fitToPage="1"/>
  </sheetPr>
  <dimension ref="A1:X505"/>
  <sheetViews>
    <sheetView zoomScale="98" zoomScaleNormal="98" workbookViewId="0">
      <pane ySplit="12" topLeftCell="A32" activePane="bottomLeft" state="frozen"/>
      <selection pane="bottomLeft" activeCell="P10" sqref="P10"/>
    </sheetView>
  </sheetViews>
  <sheetFormatPr defaultColWidth="9.140625" defaultRowHeight="12.75" x14ac:dyDescent="0.2"/>
  <cols>
    <col min="1" max="1" width="78.5703125" style="6" customWidth="1"/>
    <col min="2" max="2" width="10.7109375" style="5" customWidth="1"/>
    <col min="3" max="3" width="14.42578125" style="3" hidden="1" customWidth="1"/>
    <col min="4" max="4" width="8.85546875" style="3" hidden="1" customWidth="1"/>
    <col min="5" max="5" width="10.140625" style="3" hidden="1" customWidth="1"/>
    <col min="6" max="6" width="11.42578125" style="3" customWidth="1"/>
    <col min="7" max="7" width="13.140625" style="4" customWidth="1"/>
    <col min="8" max="8" width="10.140625" style="3" customWidth="1"/>
    <col min="9" max="10" width="10.42578125" style="3" customWidth="1"/>
    <col min="11" max="11" width="4.42578125" style="3" hidden="1" customWidth="1"/>
    <col min="12" max="12" width="0.7109375" style="3" hidden="1" customWidth="1"/>
    <col min="13" max="13" width="11.42578125" style="3" hidden="1" customWidth="1"/>
    <col min="14" max="14" width="16.42578125" style="3" hidden="1" customWidth="1"/>
    <col min="15" max="15" width="14.42578125" style="2" hidden="1" customWidth="1"/>
    <col min="16" max="16" width="13.7109375" style="1" customWidth="1"/>
    <col min="17" max="16384" width="9.140625" style="1"/>
  </cols>
  <sheetData>
    <row r="1" spans="1:19" ht="15" x14ac:dyDescent="0.25">
      <c r="A1" s="97" t="s">
        <v>859</v>
      </c>
      <c r="C1" s="1088" t="s">
        <v>858</v>
      </c>
      <c r="D1" s="1104"/>
      <c r="E1" s="1104"/>
      <c r="F1" s="1104"/>
      <c r="G1" s="1104"/>
      <c r="H1" s="1104"/>
      <c r="I1" s="1104"/>
      <c r="J1" s="93"/>
      <c r="L1" s="1068" t="s">
        <v>857</v>
      </c>
      <c r="M1" s="1068"/>
      <c r="N1" s="1068"/>
    </row>
    <row r="2" spans="1:19" x14ac:dyDescent="0.2">
      <c r="A2" s="96" t="s">
        <v>968</v>
      </c>
      <c r="C2" s="1068" t="s">
        <v>856</v>
      </c>
      <c r="D2" s="1068"/>
      <c r="E2" s="1068"/>
      <c r="F2" s="93" t="s">
        <v>856</v>
      </c>
      <c r="G2" s="93"/>
      <c r="H2" s="1068" t="s">
        <v>857</v>
      </c>
      <c r="I2" s="1068"/>
      <c r="J2" s="1068"/>
      <c r="L2" s="1068" t="s">
        <v>855</v>
      </c>
      <c r="M2" s="1068"/>
      <c r="N2" s="1068"/>
      <c r="Q2" s="286"/>
    </row>
    <row r="3" spans="1:19" x14ac:dyDescent="0.2">
      <c r="A3" s="96"/>
      <c r="D3" s="257"/>
      <c r="G3" s="324"/>
      <c r="H3" s="1068" t="s">
        <v>855</v>
      </c>
      <c r="I3" s="1068"/>
      <c r="J3" s="1068"/>
      <c r="L3" s="324"/>
      <c r="M3" s="324"/>
      <c r="N3" s="324"/>
      <c r="Q3" s="286"/>
    </row>
    <row r="4" spans="1:19" x14ac:dyDescent="0.2">
      <c r="A4" s="96" t="s">
        <v>958</v>
      </c>
      <c r="B4" s="142"/>
      <c r="G4" s="324"/>
      <c r="H4" s="324"/>
      <c r="I4" s="324"/>
      <c r="J4" s="93"/>
      <c r="L4" s="324"/>
      <c r="M4" s="324"/>
      <c r="N4" s="324"/>
      <c r="Q4" s="286"/>
    </row>
    <row r="5" spans="1:19" x14ac:dyDescent="0.2">
      <c r="A5" s="96"/>
      <c r="G5" s="324"/>
      <c r="H5" s="324"/>
      <c r="I5" s="324"/>
      <c r="J5" s="93"/>
      <c r="L5" s="324"/>
      <c r="M5" s="324"/>
      <c r="N5" s="324"/>
      <c r="Q5" s="286"/>
    </row>
    <row r="6" spans="1:19" x14ac:dyDescent="0.2">
      <c r="Q6" s="286"/>
    </row>
    <row r="7" spans="1:19" s="8" customFormat="1" ht="12.75" customHeight="1" x14ac:dyDescent="0.2">
      <c r="A7" s="1071" t="s">
        <v>967</v>
      </c>
      <c r="B7" s="1071"/>
      <c r="C7" s="1071"/>
      <c r="D7" s="1071"/>
      <c r="E7" s="1071"/>
      <c r="F7" s="1071"/>
      <c r="G7" s="1071"/>
      <c r="H7" s="1071"/>
      <c r="I7" s="1071"/>
      <c r="J7" s="1071"/>
      <c r="K7" s="1071"/>
      <c r="L7" s="1071"/>
      <c r="M7" s="1071"/>
      <c r="N7" s="1071"/>
      <c r="O7" s="10"/>
      <c r="Q7" s="287"/>
    </row>
    <row r="8" spans="1:19" s="8" customFormat="1" x14ac:dyDescent="0.2">
      <c r="A8" s="95"/>
      <c r="B8" s="94"/>
      <c r="C8" s="66"/>
      <c r="D8" s="66"/>
      <c r="E8" s="66"/>
      <c r="F8" s="66"/>
      <c r="G8" s="93"/>
      <c r="H8" s="66"/>
      <c r="I8" s="66"/>
      <c r="J8" s="66"/>
      <c r="K8" s="66"/>
      <c r="L8" s="66"/>
      <c r="M8" s="66"/>
      <c r="N8" s="66"/>
      <c r="O8" s="10"/>
      <c r="Q8" s="287"/>
    </row>
    <row r="9" spans="1:19" s="8" customFormat="1" x14ac:dyDescent="0.2">
      <c r="A9" s="95" t="s">
        <v>969</v>
      </c>
      <c r="B9" s="94"/>
      <c r="C9" s="66"/>
      <c r="D9" s="66"/>
      <c r="E9" s="66"/>
      <c r="F9" s="66"/>
      <c r="G9" s="93"/>
      <c r="H9" s="66"/>
      <c r="I9" s="66"/>
      <c r="J9" s="66"/>
      <c r="K9" s="66"/>
      <c r="L9" s="66"/>
      <c r="M9" s="66"/>
      <c r="N9" s="92" t="s">
        <v>854</v>
      </c>
      <c r="O9" s="10"/>
      <c r="Q9" s="287"/>
    </row>
    <row r="10" spans="1:19" s="8" customFormat="1" x14ac:dyDescent="0.2">
      <c r="A10" s="1099" t="s">
        <v>853</v>
      </c>
      <c r="B10" s="1101" t="s">
        <v>852</v>
      </c>
      <c r="C10" s="1103" t="s">
        <v>961</v>
      </c>
      <c r="D10" s="1077"/>
      <c r="E10" s="1077"/>
      <c r="F10" s="1077"/>
      <c r="G10" s="1077"/>
      <c r="H10" s="1077"/>
      <c r="I10" s="1077"/>
      <c r="J10" s="1077"/>
      <c r="K10" s="1096"/>
      <c r="L10" s="1097">
        <v>2024</v>
      </c>
      <c r="M10" s="1097">
        <v>2025</v>
      </c>
      <c r="N10" s="1097">
        <v>2026</v>
      </c>
      <c r="O10" s="10"/>
      <c r="Q10" s="287"/>
    </row>
    <row r="11" spans="1:19" s="8" customFormat="1" ht="48" customHeight="1" x14ac:dyDescent="0.2">
      <c r="A11" s="1100"/>
      <c r="B11" s="1102"/>
      <c r="C11" s="327" t="s">
        <v>851</v>
      </c>
      <c r="D11" s="230" t="s">
        <v>956</v>
      </c>
      <c r="E11" s="327" t="s">
        <v>850</v>
      </c>
      <c r="F11" s="327" t="s">
        <v>960</v>
      </c>
      <c r="G11" s="90" t="s">
        <v>849</v>
      </c>
      <c r="H11" s="327" t="s">
        <v>848</v>
      </c>
      <c r="I11" s="327" t="s">
        <v>847</v>
      </c>
      <c r="J11" s="327" t="s">
        <v>846</v>
      </c>
      <c r="K11" s="327" t="s">
        <v>845</v>
      </c>
      <c r="L11" s="1098"/>
      <c r="M11" s="1098"/>
      <c r="N11" s="1098"/>
      <c r="O11" s="10"/>
      <c r="Q11" s="287"/>
    </row>
    <row r="12" spans="1:19" s="8" customFormat="1" x14ac:dyDescent="0.2">
      <c r="A12" s="327">
        <v>1</v>
      </c>
      <c r="B12" s="91" t="s">
        <v>844</v>
      </c>
      <c r="C12" s="327">
        <v>3</v>
      </c>
      <c r="D12" s="326">
        <v>4</v>
      </c>
      <c r="E12" s="327">
        <v>5</v>
      </c>
      <c r="F12" s="327">
        <v>6</v>
      </c>
      <c r="G12" s="90">
        <v>7</v>
      </c>
      <c r="H12" s="327">
        <v>8</v>
      </c>
      <c r="I12" s="327">
        <v>9</v>
      </c>
      <c r="J12" s="327">
        <v>10</v>
      </c>
      <c r="K12" s="327">
        <v>11</v>
      </c>
      <c r="L12" s="326">
        <v>12</v>
      </c>
      <c r="M12" s="326">
        <v>13</v>
      </c>
      <c r="N12" s="326">
        <v>14</v>
      </c>
      <c r="O12" s="10"/>
      <c r="Q12" s="287"/>
    </row>
    <row r="13" spans="1:19" s="8" customFormat="1" x14ac:dyDescent="0.2">
      <c r="A13" s="89" t="s">
        <v>843</v>
      </c>
      <c r="B13" s="88" t="s">
        <v>842</v>
      </c>
      <c r="C13" s="86">
        <f t="shared" ref="C13:N13" si="0">C14+C63+C67+C77+C102+C164</f>
        <v>12549</v>
      </c>
      <c r="D13" s="86">
        <f t="shared" si="0"/>
        <v>36</v>
      </c>
      <c r="E13" s="86">
        <f t="shared" si="0"/>
        <v>12585</v>
      </c>
      <c r="F13" s="86">
        <f t="shared" si="0"/>
        <v>12585</v>
      </c>
      <c r="G13" s="87">
        <f t="shared" si="0"/>
        <v>3347</v>
      </c>
      <c r="H13" s="86">
        <f t="shared" si="0"/>
        <v>3202</v>
      </c>
      <c r="I13" s="86">
        <f t="shared" si="0"/>
        <v>3235</v>
      </c>
      <c r="J13" s="86">
        <f t="shared" si="0"/>
        <v>2801</v>
      </c>
      <c r="K13" s="86">
        <f t="shared" si="0"/>
        <v>15</v>
      </c>
      <c r="L13" s="86">
        <f t="shared" si="0"/>
        <v>12965</v>
      </c>
      <c r="M13" s="86">
        <f t="shared" si="0"/>
        <v>13390</v>
      </c>
      <c r="N13" s="86">
        <f t="shared" si="0"/>
        <v>13500</v>
      </c>
      <c r="O13" s="66"/>
      <c r="P13" s="9"/>
      <c r="Q13" s="237"/>
      <c r="R13" s="288"/>
      <c r="S13" s="288"/>
    </row>
    <row r="14" spans="1:19" s="8" customFormat="1" x14ac:dyDescent="0.2">
      <c r="A14" s="69" t="s">
        <v>841</v>
      </c>
      <c r="B14" s="68" t="s">
        <v>840</v>
      </c>
      <c r="C14" s="67">
        <f t="shared" ref="C14:N14" si="1">C15+C20</f>
        <v>5667</v>
      </c>
      <c r="D14" s="67">
        <f t="shared" si="1"/>
        <v>0</v>
      </c>
      <c r="E14" s="67">
        <f t="shared" si="1"/>
        <v>5667</v>
      </c>
      <c r="F14" s="67">
        <f t="shared" si="1"/>
        <v>5667</v>
      </c>
      <c r="G14" s="82">
        <f t="shared" si="1"/>
        <v>1570</v>
      </c>
      <c r="H14" s="67">
        <f t="shared" si="1"/>
        <v>1510</v>
      </c>
      <c r="I14" s="67">
        <f t="shared" si="1"/>
        <v>1500</v>
      </c>
      <c r="J14" s="67">
        <f t="shared" si="1"/>
        <v>1087</v>
      </c>
      <c r="K14" s="67">
        <f t="shared" si="1"/>
        <v>15</v>
      </c>
      <c r="L14" s="67">
        <f t="shared" si="1"/>
        <v>5920</v>
      </c>
      <c r="M14" s="67">
        <f t="shared" si="1"/>
        <v>6400</v>
      </c>
      <c r="N14" s="67">
        <f t="shared" si="1"/>
        <v>6525</v>
      </c>
      <c r="O14" s="66"/>
      <c r="P14" s="9"/>
      <c r="Q14" s="237"/>
      <c r="R14" s="288"/>
      <c r="S14" s="288"/>
    </row>
    <row r="15" spans="1:19" s="8" customFormat="1" x14ac:dyDescent="0.2">
      <c r="A15" s="69" t="s">
        <v>839</v>
      </c>
      <c r="B15" s="68" t="s">
        <v>838</v>
      </c>
      <c r="C15" s="67">
        <f t="shared" ref="C15:N16" si="2">C16</f>
        <v>0</v>
      </c>
      <c r="D15" s="67">
        <f t="shared" si="2"/>
        <v>0</v>
      </c>
      <c r="E15" s="67">
        <f t="shared" si="2"/>
        <v>0</v>
      </c>
      <c r="F15" s="67">
        <f t="shared" si="2"/>
        <v>0</v>
      </c>
      <c r="G15" s="82">
        <f t="shared" si="2"/>
        <v>0</v>
      </c>
      <c r="H15" s="67">
        <f t="shared" si="2"/>
        <v>0</v>
      </c>
      <c r="I15" s="67">
        <f t="shared" si="2"/>
        <v>0</v>
      </c>
      <c r="J15" s="67">
        <f t="shared" si="2"/>
        <v>0</v>
      </c>
      <c r="K15" s="67">
        <f t="shared" si="2"/>
        <v>0</v>
      </c>
      <c r="L15" s="67">
        <f t="shared" si="2"/>
        <v>0</v>
      </c>
      <c r="M15" s="67">
        <f t="shared" si="2"/>
        <v>0</v>
      </c>
      <c r="N15" s="67">
        <f t="shared" si="2"/>
        <v>0</v>
      </c>
      <c r="O15" s="66"/>
      <c r="P15" s="9"/>
      <c r="Q15" s="237"/>
      <c r="R15" s="288"/>
      <c r="S15" s="288"/>
    </row>
    <row r="16" spans="1:19" s="8" customFormat="1" x14ac:dyDescent="0.2">
      <c r="A16" s="69" t="s">
        <v>837</v>
      </c>
      <c r="B16" s="68" t="s">
        <v>836</v>
      </c>
      <c r="C16" s="67">
        <f t="shared" si="2"/>
        <v>0</v>
      </c>
      <c r="D16" s="67">
        <f t="shared" si="2"/>
        <v>0</v>
      </c>
      <c r="E16" s="67">
        <f t="shared" si="2"/>
        <v>0</v>
      </c>
      <c r="F16" s="67">
        <f t="shared" si="2"/>
        <v>0</v>
      </c>
      <c r="G16" s="82">
        <f t="shared" si="2"/>
        <v>0</v>
      </c>
      <c r="H16" s="67">
        <f t="shared" si="2"/>
        <v>0</v>
      </c>
      <c r="I16" s="67">
        <f t="shared" si="2"/>
        <v>0</v>
      </c>
      <c r="J16" s="67">
        <f t="shared" si="2"/>
        <v>0</v>
      </c>
      <c r="K16" s="67">
        <f t="shared" si="2"/>
        <v>0</v>
      </c>
      <c r="L16" s="67">
        <f t="shared" si="2"/>
        <v>0</v>
      </c>
      <c r="M16" s="67">
        <f t="shared" si="2"/>
        <v>0</v>
      </c>
      <c r="N16" s="67">
        <f t="shared" si="2"/>
        <v>0</v>
      </c>
      <c r="O16" s="66"/>
      <c r="P16" s="9"/>
      <c r="Q16" s="237"/>
      <c r="R16" s="288"/>
      <c r="S16" s="288"/>
    </row>
    <row r="17" spans="1:19" s="8" customFormat="1" hidden="1" x14ac:dyDescent="0.2">
      <c r="A17" s="69" t="s">
        <v>835</v>
      </c>
      <c r="B17" s="68" t="s">
        <v>834</v>
      </c>
      <c r="C17" s="67">
        <f t="shared" ref="C17:N17" si="3">C18+C19</f>
        <v>0</v>
      </c>
      <c r="D17" s="67">
        <f t="shared" si="3"/>
        <v>0</v>
      </c>
      <c r="E17" s="67">
        <f t="shared" si="3"/>
        <v>0</v>
      </c>
      <c r="F17" s="67">
        <f t="shared" si="3"/>
        <v>0</v>
      </c>
      <c r="G17" s="67">
        <f t="shared" si="3"/>
        <v>0</v>
      </c>
      <c r="H17" s="67">
        <f t="shared" si="3"/>
        <v>0</v>
      </c>
      <c r="I17" s="67">
        <f t="shared" si="3"/>
        <v>0</v>
      </c>
      <c r="J17" s="67">
        <f t="shared" si="3"/>
        <v>0</v>
      </c>
      <c r="K17" s="67">
        <f t="shared" si="3"/>
        <v>0</v>
      </c>
      <c r="L17" s="67">
        <f t="shared" si="3"/>
        <v>0</v>
      </c>
      <c r="M17" s="67">
        <f t="shared" si="3"/>
        <v>0</v>
      </c>
      <c r="N17" s="67">
        <f t="shared" si="3"/>
        <v>0</v>
      </c>
      <c r="O17" s="66"/>
    </row>
    <row r="18" spans="1:19" hidden="1" x14ac:dyDescent="0.2">
      <c r="A18" s="61" t="s">
        <v>833</v>
      </c>
      <c r="B18" s="60" t="s">
        <v>832</v>
      </c>
      <c r="C18" s="59"/>
      <c r="D18" s="59"/>
      <c r="E18" s="59">
        <f>C18+D18</f>
        <v>0</v>
      </c>
      <c r="F18" s="59">
        <f>G18+H18+I18+J18</f>
        <v>0</v>
      </c>
      <c r="G18" s="59"/>
      <c r="H18" s="59"/>
      <c r="I18" s="59"/>
      <c r="J18" s="59"/>
      <c r="K18" s="59">
        <v>0</v>
      </c>
      <c r="L18" s="59">
        <v>0</v>
      </c>
      <c r="M18" s="59">
        <v>0</v>
      </c>
      <c r="N18" s="59">
        <v>0</v>
      </c>
      <c r="O18" s="3">
        <v>1</v>
      </c>
    </row>
    <row r="19" spans="1:19" hidden="1" x14ac:dyDescent="0.2">
      <c r="A19" s="61" t="s">
        <v>831</v>
      </c>
      <c r="B19" s="60" t="s">
        <v>830</v>
      </c>
      <c r="C19" s="59"/>
      <c r="D19" s="59"/>
      <c r="E19" s="59">
        <f>C19+D19</f>
        <v>0</v>
      </c>
      <c r="F19" s="59">
        <f>G19+H19+I19+J19</f>
        <v>0</v>
      </c>
      <c r="G19" s="59"/>
      <c r="H19" s="59"/>
      <c r="I19" s="59"/>
      <c r="J19" s="59"/>
      <c r="K19" s="59">
        <v>0</v>
      </c>
      <c r="L19" s="59">
        <v>0</v>
      </c>
      <c r="M19" s="59">
        <v>0</v>
      </c>
      <c r="N19" s="59">
        <v>0</v>
      </c>
      <c r="O19" s="3">
        <v>1</v>
      </c>
    </row>
    <row r="20" spans="1:19" s="8" customFormat="1" hidden="1" x14ac:dyDescent="0.2">
      <c r="A20" s="69" t="s">
        <v>829</v>
      </c>
      <c r="B20" s="68" t="s">
        <v>828</v>
      </c>
      <c r="C20" s="67">
        <f t="shared" ref="C20:N20" si="4">C21+C32</f>
        <v>5667</v>
      </c>
      <c r="D20" s="67">
        <f t="shared" si="4"/>
        <v>0</v>
      </c>
      <c r="E20" s="67">
        <f t="shared" si="4"/>
        <v>5667</v>
      </c>
      <c r="F20" s="67">
        <f t="shared" si="4"/>
        <v>5667</v>
      </c>
      <c r="G20" s="67">
        <f t="shared" si="4"/>
        <v>1570</v>
      </c>
      <c r="H20" s="67">
        <f t="shared" si="4"/>
        <v>1510</v>
      </c>
      <c r="I20" s="67">
        <f t="shared" si="4"/>
        <v>1500</v>
      </c>
      <c r="J20" s="67">
        <f t="shared" si="4"/>
        <v>1087</v>
      </c>
      <c r="K20" s="67">
        <f t="shared" si="4"/>
        <v>15</v>
      </c>
      <c r="L20" s="67">
        <f t="shared" si="4"/>
        <v>5920</v>
      </c>
      <c r="M20" s="67">
        <f t="shared" si="4"/>
        <v>6400</v>
      </c>
      <c r="N20" s="67">
        <f t="shared" si="4"/>
        <v>6525</v>
      </c>
      <c r="O20" s="66"/>
    </row>
    <row r="21" spans="1:19" s="8" customFormat="1" x14ac:dyDescent="0.2">
      <c r="A21" s="69" t="s">
        <v>827</v>
      </c>
      <c r="B21" s="68" t="s">
        <v>826</v>
      </c>
      <c r="C21" s="67">
        <f t="shared" ref="C21:N21" si="5">C22+C30</f>
        <v>0</v>
      </c>
      <c r="D21" s="67">
        <f t="shared" si="5"/>
        <v>0</v>
      </c>
      <c r="E21" s="67">
        <f t="shared" si="5"/>
        <v>0</v>
      </c>
      <c r="F21" s="67">
        <f t="shared" si="5"/>
        <v>0</v>
      </c>
      <c r="G21" s="82">
        <f t="shared" si="5"/>
        <v>0</v>
      </c>
      <c r="H21" s="67">
        <f t="shared" si="5"/>
        <v>0</v>
      </c>
      <c r="I21" s="67">
        <f t="shared" si="5"/>
        <v>0</v>
      </c>
      <c r="J21" s="67">
        <f t="shared" si="5"/>
        <v>0</v>
      </c>
      <c r="K21" s="67">
        <f t="shared" si="5"/>
        <v>0</v>
      </c>
      <c r="L21" s="67">
        <f t="shared" si="5"/>
        <v>0</v>
      </c>
      <c r="M21" s="67">
        <f t="shared" si="5"/>
        <v>0</v>
      </c>
      <c r="N21" s="67">
        <f t="shared" si="5"/>
        <v>0</v>
      </c>
      <c r="O21" s="66"/>
      <c r="P21" s="9"/>
      <c r="Q21" s="237"/>
      <c r="R21" s="237"/>
      <c r="S21" s="237"/>
    </row>
    <row r="22" spans="1:19" s="8" customFormat="1" x14ac:dyDescent="0.2">
      <c r="A22" s="69" t="s">
        <v>825</v>
      </c>
      <c r="B22" s="68" t="s">
        <v>824</v>
      </c>
      <c r="C22" s="67">
        <f t="shared" ref="C22:N22" si="6">C23+C25+C28+C29</f>
        <v>0</v>
      </c>
      <c r="D22" s="67">
        <f t="shared" si="6"/>
        <v>0</v>
      </c>
      <c r="E22" s="67">
        <f t="shared" si="6"/>
        <v>0</v>
      </c>
      <c r="F22" s="67">
        <f t="shared" si="6"/>
        <v>0</v>
      </c>
      <c r="G22" s="82">
        <f t="shared" si="6"/>
        <v>0</v>
      </c>
      <c r="H22" s="67">
        <f t="shared" si="6"/>
        <v>0</v>
      </c>
      <c r="I22" s="67">
        <f t="shared" si="6"/>
        <v>0</v>
      </c>
      <c r="J22" s="67">
        <f t="shared" si="6"/>
        <v>0</v>
      </c>
      <c r="K22" s="67">
        <f t="shared" si="6"/>
        <v>0</v>
      </c>
      <c r="L22" s="67">
        <f t="shared" si="6"/>
        <v>0</v>
      </c>
      <c r="M22" s="67">
        <f t="shared" si="6"/>
        <v>0</v>
      </c>
      <c r="N22" s="67">
        <f t="shared" si="6"/>
        <v>0</v>
      </c>
      <c r="O22" s="66"/>
      <c r="P22" s="9"/>
      <c r="Q22" s="237"/>
      <c r="R22" s="237"/>
      <c r="S22" s="237"/>
    </row>
    <row r="23" spans="1:19" s="18" customFormat="1" x14ac:dyDescent="0.2">
      <c r="A23" s="65" t="s">
        <v>823</v>
      </c>
      <c r="B23" s="64" t="s">
        <v>822</v>
      </c>
      <c r="C23" s="63">
        <f t="shared" ref="C23:N23" si="7">C24</f>
        <v>0</v>
      </c>
      <c r="D23" s="63">
        <f t="shared" si="7"/>
        <v>0</v>
      </c>
      <c r="E23" s="63">
        <f t="shared" si="7"/>
        <v>0</v>
      </c>
      <c r="F23" s="63">
        <f t="shared" si="7"/>
        <v>0</v>
      </c>
      <c r="G23" s="85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2"/>
      <c r="P23" s="9"/>
      <c r="Q23" s="238"/>
      <c r="R23" s="238"/>
      <c r="S23" s="238"/>
    </row>
    <row r="24" spans="1:19" x14ac:dyDescent="0.2">
      <c r="A24" s="61" t="s">
        <v>821</v>
      </c>
      <c r="B24" s="60" t="s">
        <v>820</v>
      </c>
      <c r="C24" s="59">
        <v>0</v>
      </c>
      <c r="D24" s="59"/>
      <c r="E24" s="59">
        <f>C24+D24</f>
        <v>0</v>
      </c>
      <c r="F24" s="59">
        <f>G24+H24+I24+J24</f>
        <v>0</v>
      </c>
      <c r="G24" s="84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3">
        <v>1</v>
      </c>
      <c r="P24" s="9"/>
      <c r="Q24" s="239"/>
      <c r="R24" s="239"/>
      <c r="S24" s="239"/>
    </row>
    <row r="25" spans="1:19" s="18" customFormat="1" hidden="1" x14ac:dyDescent="0.2">
      <c r="A25" s="65" t="s">
        <v>819</v>
      </c>
      <c r="B25" s="64" t="s">
        <v>818</v>
      </c>
      <c r="C25" s="63">
        <f t="shared" ref="C25:N25" si="8">C26+C27</f>
        <v>0</v>
      </c>
      <c r="D25" s="63">
        <f t="shared" si="8"/>
        <v>0</v>
      </c>
      <c r="E25" s="63">
        <f t="shared" si="8"/>
        <v>0</v>
      </c>
      <c r="F25" s="63">
        <f t="shared" si="8"/>
        <v>0</v>
      </c>
      <c r="G25" s="63">
        <f t="shared" si="8"/>
        <v>0</v>
      </c>
      <c r="H25" s="63">
        <f t="shared" si="8"/>
        <v>0</v>
      </c>
      <c r="I25" s="63">
        <f t="shared" si="8"/>
        <v>0</v>
      </c>
      <c r="J25" s="63">
        <f t="shared" si="8"/>
        <v>0</v>
      </c>
      <c r="K25" s="63">
        <f t="shared" si="8"/>
        <v>0</v>
      </c>
      <c r="L25" s="63">
        <f t="shared" si="8"/>
        <v>0</v>
      </c>
      <c r="M25" s="63">
        <f t="shared" si="8"/>
        <v>0</v>
      </c>
      <c r="N25" s="63">
        <f t="shared" si="8"/>
        <v>0</v>
      </c>
      <c r="O25" s="62"/>
    </row>
    <row r="26" spans="1:19" hidden="1" x14ac:dyDescent="0.2">
      <c r="A26" s="61" t="s">
        <v>817</v>
      </c>
      <c r="B26" s="60" t="s">
        <v>816</v>
      </c>
      <c r="C26" s="59"/>
      <c r="D26" s="59"/>
      <c r="E26" s="59">
        <f>C26+D26</f>
        <v>0</v>
      </c>
      <c r="F26" s="59">
        <f>G26+H26+I26+J26</f>
        <v>0</v>
      </c>
      <c r="G26" s="59"/>
      <c r="H26" s="59"/>
      <c r="I26" s="59"/>
      <c r="J26" s="59"/>
      <c r="K26" s="59">
        <v>0</v>
      </c>
      <c r="L26" s="59">
        <v>0</v>
      </c>
      <c r="M26" s="59">
        <v>0</v>
      </c>
      <c r="N26" s="59">
        <v>0</v>
      </c>
      <c r="O26" s="3">
        <v>1</v>
      </c>
    </row>
    <row r="27" spans="1:19" ht="25.5" hidden="1" x14ac:dyDescent="0.2">
      <c r="A27" s="61" t="s">
        <v>815</v>
      </c>
      <c r="B27" s="60" t="s">
        <v>814</v>
      </c>
      <c r="C27" s="59"/>
      <c r="D27" s="59"/>
      <c r="E27" s="59">
        <f>C27+D27</f>
        <v>0</v>
      </c>
      <c r="F27" s="59">
        <f>G27+H27+I27+J27</f>
        <v>0</v>
      </c>
      <c r="G27" s="59"/>
      <c r="H27" s="59"/>
      <c r="I27" s="59"/>
      <c r="J27" s="59"/>
      <c r="K27" s="59">
        <v>0</v>
      </c>
      <c r="L27" s="59">
        <v>0</v>
      </c>
      <c r="M27" s="59">
        <v>0</v>
      </c>
      <c r="N27" s="59">
        <v>0</v>
      </c>
      <c r="O27" s="3">
        <v>1</v>
      </c>
    </row>
    <row r="28" spans="1:19" hidden="1" x14ac:dyDescent="0.2">
      <c r="A28" s="61" t="s">
        <v>813</v>
      </c>
      <c r="B28" s="60" t="s">
        <v>812</v>
      </c>
      <c r="C28" s="59"/>
      <c r="D28" s="59"/>
      <c r="E28" s="59">
        <f>C28+D28</f>
        <v>0</v>
      </c>
      <c r="F28" s="59">
        <f>G28+H28+I28+J28</f>
        <v>0</v>
      </c>
      <c r="G28" s="59"/>
      <c r="H28" s="59"/>
      <c r="I28" s="59"/>
      <c r="J28" s="59"/>
      <c r="K28" s="59">
        <v>0</v>
      </c>
      <c r="L28" s="59">
        <v>0</v>
      </c>
      <c r="M28" s="59">
        <v>0</v>
      </c>
      <c r="N28" s="59">
        <v>0</v>
      </c>
      <c r="O28" s="3">
        <v>1</v>
      </c>
    </row>
    <row r="29" spans="1:19" hidden="1" x14ac:dyDescent="0.2">
      <c r="A29" s="61" t="s">
        <v>811</v>
      </c>
      <c r="B29" s="60" t="s">
        <v>810</v>
      </c>
      <c r="C29" s="59"/>
      <c r="D29" s="59"/>
      <c r="E29" s="59">
        <f>C29+D29</f>
        <v>0</v>
      </c>
      <c r="F29" s="59">
        <f>G29+H29+I29+J29</f>
        <v>0</v>
      </c>
      <c r="G29" s="59"/>
      <c r="H29" s="59"/>
      <c r="I29" s="59"/>
      <c r="J29" s="59"/>
      <c r="K29" s="59">
        <v>0</v>
      </c>
      <c r="L29" s="59">
        <v>0</v>
      </c>
      <c r="M29" s="59">
        <v>0</v>
      </c>
      <c r="N29" s="59">
        <v>0</v>
      </c>
      <c r="O29" s="83">
        <v>1</v>
      </c>
    </row>
    <row r="30" spans="1:19" s="8" customFormat="1" hidden="1" x14ac:dyDescent="0.2">
      <c r="A30" s="69" t="s">
        <v>809</v>
      </c>
      <c r="B30" s="68" t="s">
        <v>808</v>
      </c>
      <c r="C30" s="67">
        <f t="shared" ref="C30:N30" si="9">C31</f>
        <v>0</v>
      </c>
      <c r="D30" s="67">
        <f t="shared" si="9"/>
        <v>0</v>
      </c>
      <c r="E30" s="67">
        <f t="shared" si="9"/>
        <v>0</v>
      </c>
      <c r="F30" s="67">
        <f t="shared" si="9"/>
        <v>0</v>
      </c>
      <c r="G30" s="67">
        <f t="shared" si="9"/>
        <v>0</v>
      </c>
      <c r="H30" s="67">
        <f t="shared" si="9"/>
        <v>0</v>
      </c>
      <c r="I30" s="67">
        <f t="shared" si="9"/>
        <v>0</v>
      </c>
      <c r="J30" s="67">
        <f t="shared" si="9"/>
        <v>0</v>
      </c>
      <c r="K30" s="67">
        <f t="shared" si="9"/>
        <v>0</v>
      </c>
      <c r="L30" s="67">
        <f t="shared" si="9"/>
        <v>0</v>
      </c>
      <c r="M30" s="67">
        <f t="shared" si="9"/>
        <v>0</v>
      </c>
      <c r="N30" s="67">
        <f t="shared" si="9"/>
        <v>0</v>
      </c>
      <c r="O30" s="66"/>
    </row>
    <row r="31" spans="1:19" hidden="1" x14ac:dyDescent="0.2">
      <c r="A31" s="61" t="s">
        <v>807</v>
      </c>
      <c r="B31" s="60" t="s">
        <v>806</v>
      </c>
      <c r="C31" s="59"/>
      <c r="D31" s="59"/>
      <c r="E31" s="59">
        <f>C31+D31</f>
        <v>0</v>
      </c>
      <c r="F31" s="59">
        <f>G31+H31+I31+J31</f>
        <v>0</v>
      </c>
      <c r="G31" s="59"/>
      <c r="H31" s="59"/>
      <c r="I31" s="59"/>
      <c r="J31" s="59"/>
      <c r="K31" s="59">
        <v>0</v>
      </c>
      <c r="L31" s="59">
        <v>0</v>
      </c>
      <c r="M31" s="59">
        <v>0</v>
      </c>
      <c r="N31" s="59">
        <v>0</v>
      </c>
      <c r="O31" s="3">
        <v>1</v>
      </c>
    </row>
    <row r="32" spans="1:19" s="8" customFormat="1" x14ac:dyDescent="0.2">
      <c r="A32" s="69" t="s">
        <v>805</v>
      </c>
      <c r="B32" s="68" t="s">
        <v>804</v>
      </c>
      <c r="C32" s="67">
        <f t="shared" ref="C32:N32" si="10">C33+C48+C50+C52+C58</f>
        <v>5667</v>
      </c>
      <c r="D32" s="67">
        <f t="shared" si="10"/>
        <v>0</v>
      </c>
      <c r="E32" s="67">
        <f t="shared" si="10"/>
        <v>5667</v>
      </c>
      <c r="F32" s="67">
        <f t="shared" si="10"/>
        <v>5667</v>
      </c>
      <c r="G32" s="82">
        <f t="shared" si="10"/>
        <v>1570</v>
      </c>
      <c r="H32" s="67">
        <f t="shared" si="10"/>
        <v>1510</v>
      </c>
      <c r="I32" s="67">
        <f t="shared" si="10"/>
        <v>1500</v>
      </c>
      <c r="J32" s="67">
        <f t="shared" si="10"/>
        <v>1087</v>
      </c>
      <c r="K32" s="67">
        <f t="shared" si="10"/>
        <v>15</v>
      </c>
      <c r="L32" s="67">
        <f t="shared" si="10"/>
        <v>5920</v>
      </c>
      <c r="M32" s="67">
        <f t="shared" si="10"/>
        <v>6400</v>
      </c>
      <c r="N32" s="67">
        <f t="shared" si="10"/>
        <v>6525</v>
      </c>
      <c r="O32" s="66"/>
      <c r="P32" s="9"/>
      <c r="Q32" s="237"/>
      <c r="R32" s="237"/>
      <c r="S32" s="237"/>
    </row>
    <row r="33" spans="1:24" s="8" customFormat="1" ht="38.25" x14ac:dyDescent="0.2">
      <c r="A33" s="69" t="s">
        <v>803</v>
      </c>
      <c r="B33" s="247" t="s">
        <v>802</v>
      </c>
      <c r="C33" s="226">
        <f t="shared" ref="C33:N33" si="11">C34+C35+C36+C37+C38+C39+C40+C41+C42+C43+C44+C45+C46+C47</f>
        <v>5667</v>
      </c>
      <c r="D33" s="226">
        <f t="shared" si="11"/>
        <v>0</v>
      </c>
      <c r="E33" s="226">
        <f t="shared" si="11"/>
        <v>5667</v>
      </c>
      <c r="F33" s="226">
        <f t="shared" si="11"/>
        <v>5667</v>
      </c>
      <c r="G33" s="276">
        <f t="shared" si="11"/>
        <v>1570</v>
      </c>
      <c r="H33" s="226">
        <f t="shared" si="11"/>
        <v>1510</v>
      </c>
      <c r="I33" s="226">
        <f t="shared" si="11"/>
        <v>1500</v>
      </c>
      <c r="J33" s="227">
        <f t="shared" si="11"/>
        <v>1087</v>
      </c>
      <c r="K33" s="67">
        <f t="shared" si="11"/>
        <v>0</v>
      </c>
      <c r="L33" s="67">
        <f t="shared" si="11"/>
        <v>5920</v>
      </c>
      <c r="M33" s="67">
        <f t="shared" si="11"/>
        <v>6400</v>
      </c>
      <c r="N33" s="67">
        <f t="shared" si="11"/>
        <v>6525</v>
      </c>
      <c r="O33" s="66"/>
      <c r="P33" s="9"/>
      <c r="Q33" s="245"/>
      <c r="R33" s="259"/>
      <c r="S33" s="259"/>
    </row>
    <row r="34" spans="1:24" hidden="1" x14ac:dyDescent="0.2">
      <c r="A34" s="61" t="s">
        <v>801</v>
      </c>
      <c r="B34" s="60" t="s">
        <v>800</v>
      </c>
      <c r="C34" s="59"/>
      <c r="D34" s="59"/>
      <c r="E34" s="59">
        <f t="shared" ref="E34:E47" si="12">C34+D34</f>
        <v>0</v>
      </c>
      <c r="F34" s="59">
        <f t="shared" ref="F34:F47" si="13">G34+H34+I34+J34</f>
        <v>0</v>
      </c>
      <c r="G34" s="59"/>
      <c r="H34" s="59"/>
      <c r="I34" s="59"/>
      <c r="J34" s="59"/>
      <c r="K34" s="59">
        <v>0</v>
      </c>
      <c r="L34" s="59">
        <v>0</v>
      </c>
      <c r="M34" s="59">
        <v>0</v>
      </c>
      <c r="N34" s="59">
        <v>0</v>
      </c>
      <c r="O34" s="3">
        <v>1</v>
      </c>
      <c r="Q34" s="261">
        <v>0</v>
      </c>
      <c r="R34" s="262"/>
      <c r="S34" s="263"/>
    </row>
    <row r="35" spans="1:24" s="31" customFormat="1" x14ac:dyDescent="0.2">
      <c r="A35" s="246" t="s">
        <v>799</v>
      </c>
      <c r="B35" s="249" t="s">
        <v>798</v>
      </c>
      <c r="C35" s="110">
        <v>80</v>
      </c>
      <c r="D35" s="235"/>
      <c r="E35" s="110">
        <f t="shared" si="12"/>
        <v>80</v>
      </c>
      <c r="F35" s="227">
        <f t="shared" si="13"/>
        <v>80</v>
      </c>
      <c r="G35" s="228">
        <v>30</v>
      </c>
      <c r="H35" s="228">
        <v>30</v>
      </c>
      <c r="I35" s="228">
        <v>20</v>
      </c>
      <c r="J35" s="228">
        <v>0</v>
      </c>
      <c r="K35" s="70">
        <v>0</v>
      </c>
      <c r="L35" s="110">
        <v>0</v>
      </c>
      <c r="M35" s="110">
        <v>0</v>
      </c>
      <c r="N35" s="110">
        <v>0</v>
      </c>
      <c r="O35" s="7">
        <v>1</v>
      </c>
      <c r="P35" s="9"/>
      <c r="Q35" s="269"/>
      <c r="R35" s="264"/>
      <c r="S35" s="265"/>
      <c r="T35" s="233"/>
      <c r="U35" s="315"/>
    </row>
    <row r="36" spans="1:24" hidden="1" x14ac:dyDescent="0.2">
      <c r="A36" s="61" t="s">
        <v>797</v>
      </c>
      <c r="B36" s="60" t="s">
        <v>796</v>
      </c>
      <c r="C36" s="59"/>
      <c r="D36" s="59"/>
      <c r="E36" s="59">
        <f t="shared" si="12"/>
        <v>0</v>
      </c>
      <c r="F36" s="59">
        <f t="shared" si="13"/>
        <v>0</v>
      </c>
      <c r="G36" s="59"/>
      <c r="H36" s="59"/>
      <c r="I36" s="59"/>
      <c r="J36" s="59"/>
      <c r="K36" s="59">
        <v>0</v>
      </c>
      <c r="L36" s="59">
        <v>0</v>
      </c>
      <c r="M36" s="59">
        <v>0</v>
      </c>
      <c r="N36" s="59">
        <v>0</v>
      </c>
      <c r="O36" s="3">
        <v>1</v>
      </c>
      <c r="T36" s="1">
        <v>4920</v>
      </c>
      <c r="U36" s="1">
        <v>-280</v>
      </c>
    </row>
    <row r="37" spans="1:24" hidden="1" x14ac:dyDescent="0.2">
      <c r="A37" s="61" t="s">
        <v>795</v>
      </c>
      <c r="B37" s="60" t="s">
        <v>794</v>
      </c>
      <c r="C37" s="59"/>
      <c r="D37" s="59"/>
      <c r="E37" s="59">
        <f t="shared" si="12"/>
        <v>0</v>
      </c>
      <c r="F37" s="59">
        <f t="shared" si="13"/>
        <v>0</v>
      </c>
      <c r="G37" s="59"/>
      <c r="H37" s="59"/>
      <c r="I37" s="59"/>
      <c r="J37" s="59"/>
      <c r="K37" s="59">
        <v>0</v>
      </c>
      <c r="L37" s="59">
        <v>0</v>
      </c>
      <c r="M37" s="59">
        <v>0</v>
      </c>
      <c r="N37" s="59">
        <v>0</v>
      </c>
      <c r="O37" s="3">
        <v>1</v>
      </c>
      <c r="T37" s="1">
        <v>667</v>
      </c>
      <c r="U37" s="1">
        <v>-33</v>
      </c>
    </row>
    <row r="38" spans="1:24" hidden="1" x14ac:dyDescent="0.2">
      <c r="A38" s="61" t="s">
        <v>793</v>
      </c>
      <c r="B38" s="60" t="s">
        <v>792</v>
      </c>
      <c r="C38" s="59"/>
      <c r="D38" s="59"/>
      <c r="E38" s="59">
        <f t="shared" si="12"/>
        <v>0</v>
      </c>
      <c r="F38" s="59">
        <f t="shared" si="13"/>
        <v>0</v>
      </c>
      <c r="G38" s="59"/>
      <c r="H38" s="59"/>
      <c r="I38" s="59"/>
      <c r="J38" s="59"/>
      <c r="K38" s="59">
        <v>0</v>
      </c>
      <c r="L38" s="59">
        <v>0</v>
      </c>
      <c r="M38" s="59">
        <v>0</v>
      </c>
      <c r="N38" s="59">
        <v>0</v>
      </c>
      <c r="O38" s="3">
        <v>1</v>
      </c>
      <c r="U38" s="1">
        <v>-353</v>
      </c>
    </row>
    <row r="39" spans="1:24" hidden="1" x14ac:dyDescent="0.2">
      <c r="A39" s="61" t="s">
        <v>791</v>
      </c>
      <c r="B39" s="60" t="s">
        <v>790</v>
      </c>
      <c r="C39" s="59"/>
      <c r="D39" s="59"/>
      <c r="E39" s="59">
        <f t="shared" si="12"/>
        <v>0</v>
      </c>
      <c r="F39" s="59">
        <f t="shared" si="13"/>
        <v>0</v>
      </c>
      <c r="G39" s="59"/>
      <c r="H39" s="59"/>
      <c r="I39" s="59"/>
      <c r="J39" s="59"/>
      <c r="K39" s="59">
        <v>0</v>
      </c>
      <c r="L39" s="59">
        <v>0</v>
      </c>
      <c r="M39" s="59">
        <v>0</v>
      </c>
      <c r="N39" s="59">
        <v>0</v>
      </c>
      <c r="O39" s="3">
        <v>1</v>
      </c>
    </row>
    <row r="40" spans="1:24" ht="25.5" hidden="1" x14ac:dyDescent="0.2">
      <c r="A40" s="61" t="s">
        <v>789</v>
      </c>
      <c r="B40" s="60" t="s">
        <v>788</v>
      </c>
      <c r="C40" s="59"/>
      <c r="D40" s="59"/>
      <c r="E40" s="59">
        <f t="shared" si="12"/>
        <v>0</v>
      </c>
      <c r="F40" s="59">
        <f t="shared" si="13"/>
        <v>0</v>
      </c>
      <c r="G40" s="59"/>
      <c r="H40" s="59"/>
      <c r="I40" s="59"/>
      <c r="J40" s="59"/>
      <c r="K40" s="59">
        <v>0</v>
      </c>
      <c r="L40" s="59">
        <v>0</v>
      </c>
      <c r="M40" s="59">
        <v>0</v>
      </c>
      <c r="N40" s="59">
        <v>0</v>
      </c>
      <c r="O40" s="3">
        <v>1</v>
      </c>
    </row>
    <row r="41" spans="1:24" hidden="1" x14ac:dyDescent="0.2">
      <c r="A41" s="61" t="s">
        <v>787</v>
      </c>
      <c r="B41" s="60" t="s">
        <v>786</v>
      </c>
      <c r="C41" s="59"/>
      <c r="D41" s="59"/>
      <c r="E41" s="59">
        <f t="shared" si="12"/>
        <v>0</v>
      </c>
      <c r="F41" s="59">
        <f t="shared" si="13"/>
        <v>0</v>
      </c>
      <c r="G41" s="59"/>
      <c r="H41" s="59"/>
      <c r="I41" s="59"/>
      <c r="J41" s="59"/>
      <c r="K41" s="59">
        <v>0</v>
      </c>
      <c r="L41" s="59">
        <v>0</v>
      </c>
      <c r="M41" s="59">
        <v>0</v>
      </c>
      <c r="N41" s="59">
        <v>0</v>
      </c>
      <c r="O41" s="3">
        <v>1</v>
      </c>
    </row>
    <row r="42" spans="1:24" hidden="1" x14ac:dyDescent="0.2">
      <c r="A42" s="61" t="s">
        <v>785</v>
      </c>
      <c r="B42" s="60" t="s">
        <v>784</v>
      </c>
      <c r="C42" s="59"/>
      <c r="D42" s="59"/>
      <c r="E42" s="59">
        <f t="shared" si="12"/>
        <v>0</v>
      </c>
      <c r="F42" s="59">
        <f t="shared" si="13"/>
        <v>0</v>
      </c>
      <c r="G42" s="59"/>
      <c r="H42" s="59"/>
      <c r="I42" s="59"/>
      <c r="J42" s="59"/>
      <c r="K42" s="59">
        <v>0</v>
      </c>
      <c r="L42" s="59">
        <v>0</v>
      </c>
      <c r="M42" s="59">
        <v>0</v>
      </c>
      <c r="N42" s="59">
        <v>0</v>
      </c>
      <c r="O42" s="3">
        <v>1</v>
      </c>
    </row>
    <row r="43" spans="1:24" s="31" customFormat="1" x14ac:dyDescent="0.2">
      <c r="A43" s="108" t="s">
        <v>783</v>
      </c>
      <c r="B43" s="251" t="s">
        <v>782</v>
      </c>
      <c r="C43" s="110">
        <v>4920</v>
      </c>
      <c r="D43" s="235"/>
      <c r="E43" s="110">
        <f t="shared" si="12"/>
        <v>4920</v>
      </c>
      <c r="F43" s="227">
        <f t="shared" si="13"/>
        <v>4920</v>
      </c>
      <c r="G43" s="228">
        <v>1340</v>
      </c>
      <c r="H43" s="228">
        <v>1300</v>
      </c>
      <c r="I43" s="228">
        <v>1300</v>
      </c>
      <c r="J43" s="228">
        <v>980</v>
      </c>
      <c r="K43" s="70">
        <v>0</v>
      </c>
      <c r="L43" s="110">
        <v>5920</v>
      </c>
      <c r="M43" s="110">
        <v>6400</v>
      </c>
      <c r="N43" s="110">
        <v>6525</v>
      </c>
      <c r="O43" s="7">
        <v>1</v>
      </c>
      <c r="P43" s="236"/>
      <c r="Q43" s="312"/>
      <c r="R43" s="267"/>
      <c r="S43" s="239"/>
      <c r="T43" s="233"/>
      <c r="U43" s="315"/>
    </row>
    <row r="44" spans="1:24" s="31" customFormat="1" ht="25.5" x14ac:dyDescent="0.2">
      <c r="A44" s="108" t="s">
        <v>781</v>
      </c>
      <c r="B44" s="251" t="s">
        <v>780</v>
      </c>
      <c r="C44" s="110">
        <v>667</v>
      </c>
      <c r="D44" s="110"/>
      <c r="E44" s="110">
        <f t="shared" si="12"/>
        <v>667</v>
      </c>
      <c r="F44" s="227">
        <f t="shared" si="13"/>
        <v>667</v>
      </c>
      <c r="G44" s="228">
        <v>200</v>
      </c>
      <c r="H44" s="228">
        <v>180</v>
      </c>
      <c r="I44" s="228">
        <v>180</v>
      </c>
      <c r="J44" s="228">
        <v>107</v>
      </c>
      <c r="K44" s="70">
        <v>0</v>
      </c>
      <c r="L44" s="110">
        <v>0</v>
      </c>
      <c r="M44" s="110">
        <v>0</v>
      </c>
      <c r="N44" s="110">
        <v>0</v>
      </c>
      <c r="O44" s="7">
        <v>1</v>
      </c>
      <c r="P44" s="9"/>
      <c r="Q44" s="277"/>
      <c r="R44" s="239"/>
      <c r="S44" s="239"/>
      <c r="T44" s="233"/>
      <c r="U44" s="315"/>
      <c r="X44" s="31" t="s">
        <v>958</v>
      </c>
    </row>
    <row r="45" spans="1:24" ht="25.5" hidden="1" x14ac:dyDescent="0.2">
      <c r="A45" s="61" t="s">
        <v>779</v>
      </c>
      <c r="B45" s="60" t="s">
        <v>778</v>
      </c>
      <c r="C45" s="59"/>
      <c r="D45" s="59"/>
      <c r="E45" s="59">
        <f t="shared" si="12"/>
        <v>0</v>
      </c>
      <c r="F45" s="59">
        <f t="shared" si="13"/>
        <v>0</v>
      </c>
      <c r="G45" s="59"/>
      <c r="H45" s="59"/>
      <c r="I45" s="59"/>
      <c r="J45" s="59"/>
      <c r="K45" s="59">
        <v>0</v>
      </c>
      <c r="L45" s="59">
        <v>0</v>
      </c>
      <c r="M45" s="59">
        <v>0</v>
      </c>
      <c r="N45" s="59">
        <v>0</v>
      </c>
      <c r="O45" s="3">
        <v>1</v>
      </c>
    </row>
    <row r="46" spans="1:24" hidden="1" x14ac:dyDescent="0.2">
      <c r="A46" s="61" t="s">
        <v>777</v>
      </c>
      <c r="B46" s="60" t="s">
        <v>776</v>
      </c>
      <c r="C46" s="59"/>
      <c r="D46" s="59"/>
      <c r="E46" s="59">
        <f t="shared" si="12"/>
        <v>0</v>
      </c>
      <c r="F46" s="59">
        <f t="shared" si="13"/>
        <v>0</v>
      </c>
      <c r="G46" s="59"/>
      <c r="H46" s="59"/>
      <c r="I46" s="59"/>
      <c r="J46" s="59"/>
      <c r="K46" s="59">
        <v>0</v>
      </c>
      <c r="L46" s="59">
        <v>0</v>
      </c>
      <c r="M46" s="59">
        <v>0</v>
      </c>
      <c r="N46" s="59">
        <v>0</v>
      </c>
      <c r="O46" s="3">
        <v>1</v>
      </c>
    </row>
    <row r="47" spans="1:24" s="31" customFormat="1" x14ac:dyDescent="0.2">
      <c r="A47" s="108" t="s">
        <v>775</v>
      </c>
      <c r="B47" s="109" t="s">
        <v>774</v>
      </c>
      <c r="C47" s="110">
        <v>0</v>
      </c>
      <c r="D47" s="110"/>
      <c r="E47" s="110">
        <f t="shared" si="12"/>
        <v>0</v>
      </c>
      <c r="F47" s="228">
        <f t="shared" si="13"/>
        <v>0</v>
      </c>
      <c r="G47" s="252">
        <v>0</v>
      </c>
      <c r="H47" s="252">
        <v>0</v>
      </c>
      <c r="I47" s="252">
        <v>0</v>
      </c>
      <c r="J47" s="252">
        <v>0</v>
      </c>
      <c r="K47" s="70">
        <v>0</v>
      </c>
      <c r="L47" s="110">
        <v>0</v>
      </c>
      <c r="M47" s="110">
        <v>0</v>
      </c>
      <c r="N47" s="110">
        <v>0</v>
      </c>
      <c r="O47" s="7">
        <v>1</v>
      </c>
      <c r="P47" s="9"/>
      <c r="Q47" s="289"/>
      <c r="R47" s="239"/>
      <c r="S47" s="239"/>
      <c r="T47" s="233"/>
      <c r="U47" s="315"/>
    </row>
    <row r="48" spans="1:24" s="8" customFormat="1" hidden="1" x14ac:dyDescent="0.2">
      <c r="A48" s="69" t="s">
        <v>773</v>
      </c>
      <c r="B48" s="68" t="s">
        <v>772</v>
      </c>
      <c r="C48" s="67">
        <f t="shared" ref="C48:N48" si="14">C49</f>
        <v>0</v>
      </c>
      <c r="D48" s="67">
        <f t="shared" si="14"/>
        <v>0</v>
      </c>
      <c r="E48" s="67">
        <f t="shared" si="14"/>
        <v>0</v>
      </c>
      <c r="F48" s="67">
        <f t="shared" si="14"/>
        <v>0</v>
      </c>
      <c r="G48" s="67">
        <f t="shared" si="14"/>
        <v>0</v>
      </c>
      <c r="H48" s="67">
        <f t="shared" si="14"/>
        <v>0</v>
      </c>
      <c r="I48" s="67">
        <f t="shared" si="14"/>
        <v>0</v>
      </c>
      <c r="J48" s="67">
        <f t="shared" si="14"/>
        <v>0</v>
      </c>
      <c r="K48" s="67">
        <f t="shared" si="14"/>
        <v>0</v>
      </c>
      <c r="L48" s="67">
        <f t="shared" si="14"/>
        <v>0</v>
      </c>
      <c r="M48" s="67">
        <f t="shared" si="14"/>
        <v>0</v>
      </c>
      <c r="N48" s="67">
        <f t="shared" si="14"/>
        <v>0</v>
      </c>
      <c r="O48" s="66"/>
    </row>
    <row r="49" spans="1:19" hidden="1" x14ac:dyDescent="0.2">
      <c r="A49" s="61" t="s">
        <v>771</v>
      </c>
      <c r="B49" s="60" t="s">
        <v>770</v>
      </c>
      <c r="C49" s="59"/>
      <c r="D49" s="59"/>
      <c r="E49" s="59">
        <f>C49+D49</f>
        <v>0</v>
      </c>
      <c r="F49" s="59">
        <f>G49+H49+I49+J49</f>
        <v>0</v>
      </c>
      <c r="G49" s="59"/>
      <c r="H49" s="59"/>
      <c r="I49" s="59"/>
      <c r="J49" s="59"/>
      <c r="K49" s="59">
        <v>0</v>
      </c>
      <c r="L49" s="59">
        <v>0</v>
      </c>
      <c r="M49" s="59">
        <v>0</v>
      </c>
      <c r="N49" s="59">
        <v>0</v>
      </c>
      <c r="O49" s="3">
        <v>1</v>
      </c>
    </row>
    <row r="50" spans="1:19" s="8" customFormat="1" hidden="1" x14ac:dyDescent="0.2">
      <c r="A50" s="69" t="s">
        <v>769</v>
      </c>
      <c r="B50" s="68" t="s">
        <v>768</v>
      </c>
      <c r="C50" s="67">
        <f t="shared" ref="C50:N50" si="15">C51</f>
        <v>0</v>
      </c>
      <c r="D50" s="67">
        <f t="shared" si="15"/>
        <v>0</v>
      </c>
      <c r="E50" s="67">
        <f t="shared" si="15"/>
        <v>0</v>
      </c>
      <c r="F50" s="67">
        <f t="shared" si="15"/>
        <v>0</v>
      </c>
      <c r="G50" s="67">
        <f t="shared" si="15"/>
        <v>0</v>
      </c>
      <c r="H50" s="67">
        <f t="shared" si="15"/>
        <v>0</v>
      </c>
      <c r="I50" s="67">
        <f t="shared" si="15"/>
        <v>0</v>
      </c>
      <c r="J50" s="67">
        <f t="shared" si="15"/>
        <v>0</v>
      </c>
      <c r="K50" s="67">
        <f t="shared" si="15"/>
        <v>0</v>
      </c>
      <c r="L50" s="67">
        <f t="shared" si="15"/>
        <v>0</v>
      </c>
      <c r="M50" s="67">
        <f t="shared" si="15"/>
        <v>0</v>
      </c>
      <c r="N50" s="67">
        <f t="shared" si="15"/>
        <v>0</v>
      </c>
      <c r="O50" s="66"/>
    </row>
    <row r="51" spans="1:19" hidden="1" x14ac:dyDescent="0.2">
      <c r="A51" s="61" t="s">
        <v>767</v>
      </c>
      <c r="B51" s="60" t="s">
        <v>766</v>
      </c>
      <c r="C51" s="59"/>
      <c r="D51" s="59"/>
      <c r="E51" s="59">
        <f>C51+D51</f>
        <v>0</v>
      </c>
      <c r="F51" s="59">
        <f>G51+H51+I51+J51</f>
        <v>0</v>
      </c>
      <c r="G51" s="59"/>
      <c r="H51" s="59"/>
      <c r="I51" s="59"/>
      <c r="J51" s="59"/>
      <c r="K51" s="59">
        <v>0</v>
      </c>
      <c r="L51" s="59">
        <v>0</v>
      </c>
      <c r="M51" s="59">
        <v>0</v>
      </c>
      <c r="N51" s="59">
        <v>0</v>
      </c>
      <c r="O51" s="3">
        <v>1</v>
      </c>
    </row>
    <row r="52" spans="1:19" s="8" customFormat="1" hidden="1" x14ac:dyDescent="0.2">
      <c r="A52" s="69" t="s">
        <v>765</v>
      </c>
      <c r="B52" s="68" t="s">
        <v>764</v>
      </c>
      <c r="C52" s="67">
        <f t="shared" ref="C52:N52" si="16">C53+C54+C57</f>
        <v>0</v>
      </c>
      <c r="D52" s="67">
        <f t="shared" si="16"/>
        <v>0</v>
      </c>
      <c r="E52" s="67">
        <f t="shared" si="16"/>
        <v>0</v>
      </c>
      <c r="F52" s="67">
        <f t="shared" si="16"/>
        <v>0</v>
      </c>
      <c r="G52" s="67">
        <f t="shared" si="16"/>
        <v>0</v>
      </c>
      <c r="H52" s="67">
        <f t="shared" si="16"/>
        <v>0</v>
      </c>
      <c r="I52" s="67">
        <f t="shared" si="16"/>
        <v>0</v>
      </c>
      <c r="J52" s="67">
        <f t="shared" si="16"/>
        <v>0</v>
      </c>
      <c r="K52" s="67">
        <f t="shared" si="16"/>
        <v>0</v>
      </c>
      <c r="L52" s="67">
        <f t="shared" si="16"/>
        <v>0</v>
      </c>
      <c r="M52" s="67">
        <f t="shared" si="16"/>
        <v>0</v>
      </c>
      <c r="N52" s="67">
        <f t="shared" si="16"/>
        <v>0</v>
      </c>
      <c r="O52" s="66"/>
    </row>
    <row r="53" spans="1:19" hidden="1" x14ac:dyDescent="0.2">
      <c r="A53" s="61" t="s">
        <v>763</v>
      </c>
      <c r="B53" s="60" t="s">
        <v>762</v>
      </c>
      <c r="C53" s="59"/>
      <c r="D53" s="59"/>
      <c r="E53" s="59">
        <f>C53+D53</f>
        <v>0</v>
      </c>
      <c r="F53" s="59">
        <f>G53+H53+I53+J53</f>
        <v>0</v>
      </c>
      <c r="G53" s="59"/>
      <c r="H53" s="59"/>
      <c r="I53" s="59"/>
      <c r="J53" s="59"/>
      <c r="K53" s="59">
        <v>0</v>
      </c>
      <c r="L53" s="59">
        <v>0</v>
      </c>
      <c r="M53" s="59">
        <v>0</v>
      </c>
      <c r="N53" s="59">
        <v>0</v>
      </c>
      <c r="O53" s="3">
        <v>1</v>
      </c>
    </row>
    <row r="54" spans="1:19" s="18" customFormat="1" ht="25.5" hidden="1" x14ac:dyDescent="0.2">
      <c r="A54" s="65" t="s">
        <v>761</v>
      </c>
      <c r="B54" s="64" t="s">
        <v>760</v>
      </c>
      <c r="C54" s="63">
        <f t="shared" ref="C54:N54" si="17">C55+C56</f>
        <v>0</v>
      </c>
      <c r="D54" s="63">
        <f t="shared" si="17"/>
        <v>0</v>
      </c>
      <c r="E54" s="63">
        <f t="shared" si="17"/>
        <v>0</v>
      </c>
      <c r="F54" s="63">
        <f t="shared" si="17"/>
        <v>0</v>
      </c>
      <c r="G54" s="63">
        <f t="shared" si="17"/>
        <v>0</v>
      </c>
      <c r="H54" s="63">
        <f t="shared" si="17"/>
        <v>0</v>
      </c>
      <c r="I54" s="63">
        <f t="shared" si="17"/>
        <v>0</v>
      </c>
      <c r="J54" s="63">
        <f t="shared" si="17"/>
        <v>0</v>
      </c>
      <c r="K54" s="63">
        <f t="shared" si="17"/>
        <v>0</v>
      </c>
      <c r="L54" s="63">
        <f t="shared" si="17"/>
        <v>0</v>
      </c>
      <c r="M54" s="63">
        <f t="shared" si="17"/>
        <v>0</v>
      </c>
      <c r="N54" s="63">
        <f t="shared" si="17"/>
        <v>0</v>
      </c>
      <c r="O54" s="62"/>
    </row>
    <row r="55" spans="1:19" ht="25.5" hidden="1" x14ac:dyDescent="0.2">
      <c r="A55" s="61" t="s">
        <v>759</v>
      </c>
      <c r="B55" s="60" t="s">
        <v>758</v>
      </c>
      <c r="C55" s="59"/>
      <c r="D55" s="59"/>
      <c r="E55" s="59">
        <f>C55+D55</f>
        <v>0</v>
      </c>
      <c r="F55" s="59">
        <f>G55+H55+I55+J55</f>
        <v>0</v>
      </c>
      <c r="G55" s="59"/>
      <c r="H55" s="59"/>
      <c r="I55" s="59"/>
      <c r="J55" s="59"/>
      <c r="K55" s="59">
        <v>0</v>
      </c>
      <c r="L55" s="59">
        <v>0</v>
      </c>
      <c r="M55" s="59">
        <v>0</v>
      </c>
      <c r="N55" s="59">
        <v>0</v>
      </c>
      <c r="O55" s="3">
        <v>2</v>
      </c>
    </row>
    <row r="56" spans="1:19" ht="25.5" hidden="1" x14ac:dyDescent="0.2">
      <c r="A56" s="61" t="s">
        <v>757</v>
      </c>
      <c r="B56" s="60" t="s">
        <v>756</v>
      </c>
      <c r="C56" s="59"/>
      <c r="D56" s="59"/>
      <c r="E56" s="59">
        <f>C56+D56</f>
        <v>0</v>
      </c>
      <c r="F56" s="59">
        <f>G56+H56+I56+J56</f>
        <v>0</v>
      </c>
      <c r="G56" s="59"/>
      <c r="H56" s="59"/>
      <c r="I56" s="59"/>
      <c r="J56" s="59"/>
      <c r="K56" s="59">
        <v>0</v>
      </c>
      <c r="L56" s="59">
        <v>0</v>
      </c>
      <c r="M56" s="59">
        <v>0</v>
      </c>
      <c r="N56" s="59">
        <v>0</v>
      </c>
      <c r="O56" s="3">
        <v>1</v>
      </c>
    </row>
    <row r="57" spans="1:19" hidden="1" x14ac:dyDescent="0.2">
      <c r="A57" s="61" t="s">
        <v>755</v>
      </c>
      <c r="B57" s="60" t="s">
        <v>754</v>
      </c>
      <c r="C57" s="59"/>
      <c r="D57" s="59"/>
      <c r="E57" s="59">
        <f>C57+D57</f>
        <v>0</v>
      </c>
      <c r="F57" s="59">
        <f>G57+H57+I57+J57</f>
        <v>0</v>
      </c>
      <c r="G57" s="59"/>
      <c r="H57" s="59"/>
      <c r="I57" s="59"/>
      <c r="J57" s="59"/>
      <c r="K57" s="59">
        <v>0</v>
      </c>
      <c r="L57" s="59">
        <v>0</v>
      </c>
      <c r="M57" s="59">
        <v>0</v>
      </c>
      <c r="N57" s="59">
        <v>0</v>
      </c>
      <c r="O57" s="3">
        <v>1</v>
      </c>
    </row>
    <row r="58" spans="1:19" s="8" customFormat="1" ht="23.25" customHeight="1" x14ac:dyDescent="0.2">
      <c r="A58" s="246" t="s">
        <v>753</v>
      </c>
      <c r="B58" s="247" t="s">
        <v>752</v>
      </c>
      <c r="C58" s="226">
        <f t="shared" ref="C58:N58" si="18">C59+C60+C61+C62</f>
        <v>0</v>
      </c>
      <c r="D58" s="226">
        <f t="shared" si="18"/>
        <v>0</v>
      </c>
      <c r="E58" s="226">
        <f t="shared" si="18"/>
        <v>0</v>
      </c>
      <c r="F58" s="227">
        <f t="shared" si="18"/>
        <v>0</v>
      </c>
      <c r="G58" s="253">
        <f t="shared" si="18"/>
        <v>0</v>
      </c>
      <c r="H58" s="253">
        <f t="shared" si="18"/>
        <v>0</v>
      </c>
      <c r="I58" s="253">
        <f t="shared" si="18"/>
        <v>0</v>
      </c>
      <c r="J58" s="253">
        <f t="shared" si="18"/>
        <v>0</v>
      </c>
      <c r="K58" s="67">
        <f t="shared" si="18"/>
        <v>15</v>
      </c>
      <c r="L58" s="226">
        <f t="shared" si="18"/>
        <v>0</v>
      </c>
      <c r="M58" s="226">
        <f t="shared" si="18"/>
        <v>0</v>
      </c>
      <c r="N58" s="226">
        <f t="shared" si="18"/>
        <v>0</v>
      </c>
      <c r="O58" s="66"/>
      <c r="P58" s="9"/>
      <c r="Q58" s="237"/>
      <c r="R58" s="237"/>
      <c r="S58" s="237"/>
    </row>
    <row r="59" spans="1:19" hidden="1" x14ac:dyDescent="0.2">
      <c r="A59" s="61" t="s">
        <v>751</v>
      </c>
      <c r="B59" s="60" t="s">
        <v>750</v>
      </c>
      <c r="C59" s="59"/>
      <c r="D59" s="59"/>
      <c r="E59" s="59">
        <f>C59+D59</f>
        <v>0</v>
      </c>
      <c r="F59" s="59">
        <f>G59+H59+I59+J59</f>
        <v>0</v>
      </c>
      <c r="G59" s="59"/>
      <c r="H59" s="59"/>
      <c r="I59" s="59"/>
      <c r="J59" s="59"/>
      <c r="K59" s="59">
        <v>0</v>
      </c>
      <c r="L59" s="59">
        <v>0</v>
      </c>
      <c r="M59" s="59">
        <v>0</v>
      </c>
      <c r="N59" s="59">
        <v>0</v>
      </c>
      <c r="O59" s="3">
        <v>1</v>
      </c>
    </row>
    <row r="60" spans="1:19" s="31" customFormat="1" ht="15.75" hidden="1" customHeight="1" x14ac:dyDescent="0.2">
      <c r="A60" s="108" t="s">
        <v>749</v>
      </c>
      <c r="B60" s="109" t="s">
        <v>748</v>
      </c>
      <c r="C60" s="110">
        <v>0</v>
      </c>
      <c r="D60" s="110"/>
      <c r="E60" s="226">
        <f>C60+D60</f>
        <v>0</v>
      </c>
      <c r="F60" s="226">
        <f>G60+H60+I60+J60</f>
        <v>0</v>
      </c>
      <c r="G60" s="111">
        <v>0</v>
      </c>
      <c r="H60" s="110">
        <v>0</v>
      </c>
      <c r="I60" s="226">
        <v>0</v>
      </c>
      <c r="J60" s="226">
        <v>0</v>
      </c>
      <c r="K60" s="70">
        <v>0</v>
      </c>
      <c r="L60" s="110">
        <v>0</v>
      </c>
      <c r="M60" s="110">
        <v>0</v>
      </c>
      <c r="N60" s="110">
        <v>0</v>
      </c>
      <c r="O60" s="7">
        <v>1</v>
      </c>
      <c r="P60" s="9"/>
      <c r="Q60" s="239"/>
      <c r="R60" s="239"/>
      <c r="S60" s="239"/>
    </row>
    <row r="61" spans="1:19" s="31" customFormat="1" ht="11.25" customHeight="1" x14ac:dyDescent="0.2">
      <c r="A61" s="108" t="s">
        <v>747</v>
      </c>
      <c r="B61" s="109" t="s">
        <v>746</v>
      </c>
      <c r="C61" s="110">
        <v>0</v>
      </c>
      <c r="D61" s="110"/>
      <c r="E61" s="226">
        <f>C61+D61</f>
        <v>0</v>
      </c>
      <c r="F61" s="226">
        <f>G61+H61+I61+J61</f>
        <v>0</v>
      </c>
      <c r="G61" s="111">
        <v>0</v>
      </c>
      <c r="H61" s="110">
        <v>0</v>
      </c>
      <c r="I61" s="226">
        <v>0</v>
      </c>
      <c r="J61" s="226">
        <v>0</v>
      </c>
      <c r="K61" s="70">
        <v>15</v>
      </c>
      <c r="L61" s="70">
        <v>0</v>
      </c>
      <c r="M61" s="110">
        <v>0</v>
      </c>
      <c r="N61" s="110">
        <v>0</v>
      </c>
      <c r="O61" s="7">
        <v>2</v>
      </c>
      <c r="P61" s="9"/>
      <c r="Q61" s="239"/>
      <c r="R61" s="239"/>
      <c r="S61" s="239"/>
    </row>
    <row r="62" spans="1:19" hidden="1" x14ac:dyDescent="0.2">
      <c r="A62" s="61" t="s">
        <v>745</v>
      </c>
      <c r="B62" s="60" t="s">
        <v>744</v>
      </c>
      <c r="C62" s="59"/>
      <c r="D62" s="59"/>
      <c r="E62" s="59">
        <f>C62+D62</f>
        <v>0</v>
      </c>
      <c r="F62" s="59">
        <f>G62+H62+I62+J62</f>
        <v>0</v>
      </c>
      <c r="G62" s="59"/>
      <c r="H62" s="59"/>
      <c r="I62" s="59"/>
      <c r="J62" s="59"/>
      <c r="K62" s="59">
        <v>0</v>
      </c>
      <c r="L62" s="59">
        <v>0</v>
      </c>
      <c r="M62" s="59">
        <v>0</v>
      </c>
      <c r="N62" s="59">
        <v>0</v>
      </c>
      <c r="O62" s="3">
        <v>1</v>
      </c>
    </row>
    <row r="63" spans="1:19" s="8" customFormat="1" hidden="1" x14ac:dyDescent="0.2">
      <c r="A63" s="69" t="s">
        <v>743</v>
      </c>
      <c r="B63" s="68" t="s">
        <v>742</v>
      </c>
      <c r="C63" s="67">
        <f t="shared" ref="C63:N63" si="19">C64</f>
        <v>0</v>
      </c>
      <c r="D63" s="67">
        <f t="shared" si="19"/>
        <v>0</v>
      </c>
      <c r="E63" s="67">
        <f t="shared" si="19"/>
        <v>0</v>
      </c>
      <c r="F63" s="67">
        <f t="shared" si="19"/>
        <v>0</v>
      </c>
      <c r="G63" s="67">
        <f t="shared" si="19"/>
        <v>0</v>
      </c>
      <c r="H63" s="67">
        <f t="shared" si="19"/>
        <v>0</v>
      </c>
      <c r="I63" s="67">
        <f t="shared" si="19"/>
        <v>0</v>
      </c>
      <c r="J63" s="67">
        <f t="shared" si="19"/>
        <v>0</v>
      </c>
      <c r="K63" s="67">
        <f t="shared" si="19"/>
        <v>0</v>
      </c>
      <c r="L63" s="67">
        <f t="shared" si="19"/>
        <v>0</v>
      </c>
      <c r="M63" s="67">
        <f t="shared" si="19"/>
        <v>0</v>
      </c>
      <c r="N63" s="67">
        <f t="shared" si="19"/>
        <v>0</v>
      </c>
      <c r="O63" s="66"/>
    </row>
    <row r="64" spans="1:19" s="8" customFormat="1" hidden="1" x14ac:dyDescent="0.2">
      <c r="A64" s="69" t="s">
        <v>741</v>
      </c>
      <c r="B64" s="68" t="s">
        <v>740</v>
      </c>
      <c r="C64" s="67">
        <f t="shared" ref="C64:N64" si="20">C65+C66</f>
        <v>0</v>
      </c>
      <c r="D64" s="67">
        <f t="shared" si="20"/>
        <v>0</v>
      </c>
      <c r="E64" s="67">
        <f t="shared" si="20"/>
        <v>0</v>
      </c>
      <c r="F64" s="67">
        <f t="shared" si="20"/>
        <v>0</v>
      </c>
      <c r="G64" s="67">
        <f t="shared" si="20"/>
        <v>0</v>
      </c>
      <c r="H64" s="67">
        <f t="shared" si="20"/>
        <v>0</v>
      </c>
      <c r="I64" s="67">
        <f t="shared" si="20"/>
        <v>0</v>
      </c>
      <c r="J64" s="67">
        <f t="shared" si="20"/>
        <v>0</v>
      </c>
      <c r="K64" s="67">
        <f t="shared" si="20"/>
        <v>0</v>
      </c>
      <c r="L64" s="67">
        <f t="shared" si="20"/>
        <v>0</v>
      </c>
      <c r="M64" s="67">
        <f t="shared" si="20"/>
        <v>0</v>
      </c>
      <c r="N64" s="67">
        <f t="shared" si="20"/>
        <v>0</v>
      </c>
      <c r="O64" s="66"/>
    </row>
    <row r="65" spans="1:19" hidden="1" x14ac:dyDescent="0.2">
      <c r="A65" s="61" t="s">
        <v>739</v>
      </c>
      <c r="B65" s="60" t="s">
        <v>738</v>
      </c>
      <c r="C65" s="59"/>
      <c r="D65" s="59"/>
      <c r="E65" s="59">
        <f>C65+D65</f>
        <v>0</v>
      </c>
      <c r="F65" s="59">
        <f>G65+H65+I65+J65</f>
        <v>0</v>
      </c>
      <c r="G65" s="59"/>
      <c r="H65" s="59"/>
      <c r="I65" s="59"/>
      <c r="J65" s="59"/>
      <c r="K65" s="59">
        <v>0</v>
      </c>
      <c r="L65" s="59">
        <v>0</v>
      </c>
      <c r="M65" s="59">
        <v>0</v>
      </c>
      <c r="N65" s="59">
        <v>0</v>
      </c>
      <c r="O65" s="3">
        <v>2</v>
      </c>
    </row>
    <row r="66" spans="1:19" hidden="1" x14ac:dyDescent="0.2">
      <c r="A66" s="61" t="s">
        <v>737</v>
      </c>
      <c r="B66" s="60" t="s">
        <v>736</v>
      </c>
      <c r="C66" s="59"/>
      <c r="D66" s="59"/>
      <c r="E66" s="59">
        <f>C66+D66</f>
        <v>0</v>
      </c>
      <c r="F66" s="59">
        <f>G66+H66+I66+J66</f>
        <v>0</v>
      </c>
      <c r="G66" s="59"/>
      <c r="H66" s="59"/>
      <c r="I66" s="59"/>
      <c r="J66" s="59"/>
      <c r="K66" s="59">
        <v>0</v>
      </c>
      <c r="L66" s="59">
        <v>0</v>
      </c>
      <c r="M66" s="59">
        <v>0</v>
      </c>
      <c r="N66" s="59">
        <v>0</v>
      </c>
      <c r="O66" s="3">
        <v>2</v>
      </c>
    </row>
    <row r="67" spans="1:19" s="8" customFormat="1" hidden="1" x14ac:dyDescent="0.2">
      <c r="A67" s="69" t="s">
        <v>735</v>
      </c>
      <c r="B67" s="68" t="s">
        <v>734</v>
      </c>
      <c r="C67" s="67">
        <f t="shared" ref="C67:N67" si="21">C68+C73</f>
        <v>0</v>
      </c>
      <c r="D67" s="67">
        <f t="shared" si="21"/>
        <v>0</v>
      </c>
      <c r="E67" s="67">
        <f t="shared" si="21"/>
        <v>0</v>
      </c>
      <c r="F67" s="67">
        <f t="shared" si="21"/>
        <v>0</v>
      </c>
      <c r="G67" s="67">
        <f t="shared" si="21"/>
        <v>0</v>
      </c>
      <c r="H67" s="67">
        <f t="shared" si="21"/>
        <v>0</v>
      </c>
      <c r="I67" s="67">
        <f t="shared" si="21"/>
        <v>0</v>
      </c>
      <c r="J67" s="67">
        <f t="shared" si="21"/>
        <v>0</v>
      </c>
      <c r="K67" s="67">
        <f t="shared" si="21"/>
        <v>0</v>
      </c>
      <c r="L67" s="67">
        <f t="shared" si="21"/>
        <v>0</v>
      </c>
      <c r="M67" s="67">
        <f t="shared" si="21"/>
        <v>0</v>
      </c>
      <c r="N67" s="67">
        <f t="shared" si="21"/>
        <v>0</v>
      </c>
      <c r="O67" s="66"/>
    </row>
    <row r="68" spans="1:19" s="8" customFormat="1" hidden="1" x14ac:dyDescent="0.2">
      <c r="A68" s="69" t="s">
        <v>733</v>
      </c>
      <c r="B68" s="68" t="s">
        <v>732</v>
      </c>
      <c r="C68" s="67">
        <f t="shared" ref="C68:N68" si="22">C69+C72</f>
        <v>0</v>
      </c>
      <c r="D68" s="67">
        <f t="shared" si="22"/>
        <v>0</v>
      </c>
      <c r="E68" s="67">
        <f t="shared" si="22"/>
        <v>0</v>
      </c>
      <c r="F68" s="67">
        <f t="shared" si="22"/>
        <v>0</v>
      </c>
      <c r="G68" s="67">
        <f t="shared" si="22"/>
        <v>0</v>
      </c>
      <c r="H68" s="67">
        <f t="shared" si="22"/>
        <v>0</v>
      </c>
      <c r="I68" s="67">
        <f t="shared" si="22"/>
        <v>0</v>
      </c>
      <c r="J68" s="67">
        <f t="shared" si="22"/>
        <v>0</v>
      </c>
      <c r="K68" s="67">
        <f t="shared" si="22"/>
        <v>0</v>
      </c>
      <c r="L68" s="67">
        <f t="shared" si="22"/>
        <v>0</v>
      </c>
      <c r="M68" s="67">
        <f t="shared" si="22"/>
        <v>0</v>
      </c>
      <c r="N68" s="67">
        <f t="shared" si="22"/>
        <v>0</v>
      </c>
      <c r="O68" s="66"/>
    </row>
    <row r="69" spans="1:19" s="18" customFormat="1" ht="25.5" hidden="1" x14ac:dyDescent="0.2">
      <c r="A69" s="65" t="s">
        <v>731</v>
      </c>
      <c r="B69" s="64" t="s">
        <v>730</v>
      </c>
      <c r="C69" s="63">
        <f t="shared" ref="C69:N69" si="23">C70+C71</f>
        <v>0</v>
      </c>
      <c r="D69" s="63">
        <f t="shared" si="23"/>
        <v>0</v>
      </c>
      <c r="E69" s="63">
        <f t="shared" si="23"/>
        <v>0</v>
      </c>
      <c r="F69" s="63">
        <f t="shared" si="23"/>
        <v>0</v>
      </c>
      <c r="G69" s="63">
        <f t="shared" si="23"/>
        <v>0</v>
      </c>
      <c r="H69" s="63">
        <f t="shared" si="23"/>
        <v>0</v>
      </c>
      <c r="I69" s="63">
        <f t="shared" si="23"/>
        <v>0</v>
      </c>
      <c r="J69" s="63">
        <f t="shared" si="23"/>
        <v>0</v>
      </c>
      <c r="K69" s="63">
        <f t="shared" si="23"/>
        <v>0</v>
      </c>
      <c r="L69" s="63">
        <f t="shared" si="23"/>
        <v>0</v>
      </c>
      <c r="M69" s="63">
        <f t="shared" si="23"/>
        <v>0</v>
      </c>
      <c r="N69" s="63">
        <f t="shared" si="23"/>
        <v>0</v>
      </c>
      <c r="O69" s="62"/>
    </row>
    <row r="70" spans="1:19" ht="25.5" hidden="1" x14ac:dyDescent="0.2">
      <c r="A70" s="61" t="s">
        <v>729</v>
      </c>
      <c r="B70" s="60" t="s">
        <v>728</v>
      </c>
      <c r="C70" s="59"/>
      <c r="D70" s="59"/>
      <c r="E70" s="59">
        <f>C70+D70</f>
        <v>0</v>
      </c>
      <c r="F70" s="59">
        <f>G70+H70+I70+J70</f>
        <v>0</v>
      </c>
      <c r="G70" s="59"/>
      <c r="H70" s="59"/>
      <c r="I70" s="59"/>
      <c r="J70" s="59"/>
      <c r="K70" s="59">
        <v>0</v>
      </c>
      <c r="L70" s="59">
        <v>0</v>
      </c>
      <c r="M70" s="59">
        <v>0</v>
      </c>
      <c r="N70" s="59">
        <v>0</v>
      </c>
      <c r="O70" s="3">
        <v>1</v>
      </c>
    </row>
    <row r="71" spans="1:19" ht="25.5" hidden="1" x14ac:dyDescent="0.2">
      <c r="A71" s="61" t="s">
        <v>727</v>
      </c>
      <c r="B71" s="60" t="s">
        <v>726</v>
      </c>
      <c r="C71" s="59"/>
      <c r="D71" s="59"/>
      <c r="E71" s="59">
        <f>C71+D71</f>
        <v>0</v>
      </c>
      <c r="F71" s="59">
        <f>G71+H71+I71+J71</f>
        <v>0</v>
      </c>
      <c r="G71" s="59"/>
      <c r="H71" s="59"/>
      <c r="I71" s="59"/>
      <c r="J71" s="59"/>
      <c r="K71" s="59">
        <v>0</v>
      </c>
      <c r="L71" s="59">
        <v>0</v>
      </c>
      <c r="M71" s="59">
        <v>0</v>
      </c>
      <c r="N71" s="59">
        <v>0</v>
      </c>
      <c r="O71" s="3">
        <v>2</v>
      </c>
    </row>
    <row r="72" spans="1:19" hidden="1" x14ac:dyDescent="0.2">
      <c r="A72" s="61" t="s">
        <v>725</v>
      </c>
      <c r="B72" s="60" t="s">
        <v>724</v>
      </c>
      <c r="C72" s="59"/>
      <c r="D72" s="59"/>
      <c r="E72" s="59">
        <f>C72+D72</f>
        <v>0</v>
      </c>
      <c r="F72" s="59">
        <f>G72+H72+I72+J72</f>
        <v>0</v>
      </c>
      <c r="G72" s="59"/>
      <c r="H72" s="59"/>
      <c r="I72" s="59"/>
      <c r="J72" s="59"/>
      <c r="K72" s="59">
        <v>0</v>
      </c>
      <c r="L72" s="59">
        <v>0</v>
      </c>
      <c r="M72" s="59">
        <v>0</v>
      </c>
      <c r="N72" s="59">
        <v>0</v>
      </c>
      <c r="O72" s="3">
        <v>2</v>
      </c>
    </row>
    <row r="73" spans="1:19" s="8" customFormat="1" hidden="1" x14ac:dyDescent="0.2">
      <c r="A73" s="69" t="s">
        <v>723</v>
      </c>
      <c r="B73" s="68" t="s">
        <v>722</v>
      </c>
      <c r="C73" s="67">
        <f t="shared" ref="C73:N73" si="24">C74+C75+C76</f>
        <v>0</v>
      </c>
      <c r="D73" s="67">
        <f t="shared" si="24"/>
        <v>0</v>
      </c>
      <c r="E73" s="67">
        <f t="shared" si="24"/>
        <v>0</v>
      </c>
      <c r="F73" s="67">
        <f t="shared" si="24"/>
        <v>0</v>
      </c>
      <c r="G73" s="67">
        <f t="shared" si="24"/>
        <v>0</v>
      </c>
      <c r="H73" s="67">
        <f t="shared" si="24"/>
        <v>0</v>
      </c>
      <c r="I73" s="67">
        <f t="shared" si="24"/>
        <v>0</v>
      </c>
      <c r="J73" s="67">
        <f t="shared" si="24"/>
        <v>0</v>
      </c>
      <c r="K73" s="67">
        <f t="shared" si="24"/>
        <v>0</v>
      </c>
      <c r="L73" s="67">
        <f t="shared" si="24"/>
        <v>0</v>
      </c>
      <c r="M73" s="67">
        <f t="shared" si="24"/>
        <v>0</v>
      </c>
      <c r="N73" s="67">
        <f t="shared" si="24"/>
        <v>0</v>
      </c>
      <c r="O73" s="66"/>
    </row>
    <row r="74" spans="1:19" ht="12" customHeight="1" x14ac:dyDescent="0.2">
      <c r="A74" s="61" t="s">
        <v>721</v>
      </c>
      <c r="B74" s="60" t="s">
        <v>720</v>
      </c>
      <c r="C74" s="59"/>
      <c r="D74" s="59"/>
      <c r="E74" s="59">
        <f>C74+D74</f>
        <v>0</v>
      </c>
      <c r="F74" s="59">
        <f>G74+H74+I74+J74</f>
        <v>0</v>
      </c>
      <c r="G74" s="59"/>
      <c r="H74" s="59"/>
      <c r="I74" s="59"/>
      <c r="J74" s="110"/>
      <c r="K74" s="59">
        <v>0</v>
      </c>
      <c r="L74" s="59">
        <v>0</v>
      </c>
      <c r="M74" s="59">
        <v>0</v>
      </c>
      <c r="N74" s="59">
        <v>0</v>
      </c>
      <c r="O74" s="3">
        <v>1</v>
      </c>
      <c r="Q74" s="239"/>
      <c r="R74" s="290"/>
      <c r="S74" s="290"/>
    </row>
    <row r="75" spans="1:19" ht="0.75" hidden="1" customHeight="1" x14ac:dyDescent="0.2">
      <c r="A75" s="61" t="s">
        <v>719</v>
      </c>
      <c r="B75" s="60" t="s">
        <v>718</v>
      </c>
      <c r="C75" s="59"/>
      <c r="D75" s="59"/>
      <c r="E75" s="59">
        <f>C75+D75</f>
        <v>0</v>
      </c>
      <c r="F75" s="59">
        <f>G75+H75+I75+J75</f>
        <v>0</v>
      </c>
      <c r="G75" s="59"/>
      <c r="H75" s="59"/>
      <c r="I75" s="59"/>
      <c r="J75" s="59"/>
      <c r="K75" s="59">
        <v>0</v>
      </c>
      <c r="L75" s="59">
        <v>0</v>
      </c>
      <c r="M75" s="59">
        <v>0</v>
      </c>
      <c r="N75" s="59">
        <v>0</v>
      </c>
      <c r="O75" s="3">
        <v>1</v>
      </c>
    </row>
    <row r="76" spans="1:19" s="78" customFormat="1" ht="19.5" hidden="1" customHeight="1" x14ac:dyDescent="0.2">
      <c r="A76" s="81" t="s">
        <v>717</v>
      </c>
      <c r="B76" s="80" t="s">
        <v>716</v>
      </c>
      <c r="C76" s="59"/>
      <c r="D76" s="59"/>
      <c r="E76" s="59">
        <f>C76+D76</f>
        <v>0</v>
      </c>
      <c r="F76" s="59">
        <f>G76+H76+I76+J76</f>
        <v>0</v>
      </c>
      <c r="G76" s="59"/>
      <c r="H76" s="59"/>
      <c r="I76" s="59"/>
      <c r="J76" s="59"/>
      <c r="K76" s="59">
        <v>0</v>
      </c>
      <c r="L76" s="59">
        <v>0</v>
      </c>
      <c r="M76" s="59">
        <v>0</v>
      </c>
      <c r="N76" s="59">
        <v>0</v>
      </c>
      <c r="O76" s="79">
        <v>2</v>
      </c>
    </row>
    <row r="77" spans="1:19" s="39" customFormat="1" x14ac:dyDescent="0.2">
      <c r="A77" s="246" t="s">
        <v>715</v>
      </c>
      <c r="B77" s="247" t="s">
        <v>714</v>
      </c>
      <c r="C77" s="226">
        <f t="shared" ref="C77:N77" si="25">C78</f>
        <v>6882</v>
      </c>
      <c r="D77" s="226">
        <f t="shared" si="25"/>
        <v>36</v>
      </c>
      <c r="E77" s="226">
        <f t="shared" si="25"/>
        <v>6918</v>
      </c>
      <c r="F77" s="227">
        <f t="shared" si="25"/>
        <v>6918</v>
      </c>
      <c r="G77" s="253">
        <f t="shared" si="25"/>
        <v>1777</v>
      </c>
      <c r="H77" s="253">
        <f t="shared" si="25"/>
        <v>1692</v>
      </c>
      <c r="I77" s="253">
        <f t="shared" si="25"/>
        <v>1735</v>
      </c>
      <c r="J77" s="253">
        <f t="shared" si="25"/>
        <v>1714</v>
      </c>
      <c r="K77" s="77">
        <f t="shared" si="25"/>
        <v>0</v>
      </c>
      <c r="L77" s="226">
        <f t="shared" si="25"/>
        <v>7045</v>
      </c>
      <c r="M77" s="226">
        <f t="shared" si="25"/>
        <v>6990</v>
      </c>
      <c r="N77" s="226">
        <f t="shared" si="25"/>
        <v>6975</v>
      </c>
      <c r="O77" s="76"/>
      <c r="P77" s="9"/>
      <c r="Q77" s="237"/>
      <c r="R77" s="237"/>
      <c r="S77" s="237"/>
    </row>
    <row r="78" spans="1:19" s="39" customFormat="1" x14ac:dyDescent="0.2">
      <c r="A78" s="246" t="s">
        <v>713</v>
      </c>
      <c r="B78" s="247" t="s">
        <v>712</v>
      </c>
      <c r="C78" s="226">
        <f t="shared" ref="C78:N78" si="26">C79+C85</f>
        <v>6882</v>
      </c>
      <c r="D78" s="226">
        <f t="shared" si="26"/>
        <v>36</v>
      </c>
      <c r="E78" s="226">
        <f t="shared" si="26"/>
        <v>6918</v>
      </c>
      <c r="F78" s="227">
        <f t="shared" si="26"/>
        <v>6918</v>
      </c>
      <c r="G78" s="253">
        <f t="shared" si="26"/>
        <v>1777</v>
      </c>
      <c r="H78" s="253">
        <f t="shared" si="26"/>
        <v>1692</v>
      </c>
      <c r="I78" s="253">
        <f t="shared" si="26"/>
        <v>1735</v>
      </c>
      <c r="J78" s="253">
        <f t="shared" si="26"/>
        <v>1714</v>
      </c>
      <c r="K78" s="77">
        <f t="shared" si="26"/>
        <v>0</v>
      </c>
      <c r="L78" s="226">
        <f t="shared" si="26"/>
        <v>7045</v>
      </c>
      <c r="M78" s="226">
        <f t="shared" si="26"/>
        <v>6990</v>
      </c>
      <c r="N78" s="226">
        <f t="shared" si="26"/>
        <v>6975</v>
      </c>
      <c r="O78" s="76"/>
      <c r="P78" s="9"/>
      <c r="Q78" s="237"/>
      <c r="R78" s="237"/>
      <c r="S78" s="237"/>
    </row>
    <row r="79" spans="1:19" s="8" customFormat="1" x14ac:dyDescent="0.2">
      <c r="A79" s="246" t="s">
        <v>711</v>
      </c>
      <c r="B79" s="247" t="s">
        <v>710</v>
      </c>
      <c r="C79" s="226">
        <f t="shared" ref="C79:N79" si="27">C80+C81+C82+C83+C84</f>
        <v>0</v>
      </c>
      <c r="D79" s="226">
        <f t="shared" si="27"/>
        <v>0</v>
      </c>
      <c r="E79" s="226">
        <f t="shared" si="27"/>
        <v>0</v>
      </c>
      <c r="F79" s="227">
        <f t="shared" si="27"/>
        <v>0</v>
      </c>
      <c r="G79" s="253">
        <f t="shared" si="27"/>
        <v>0</v>
      </c>
      <c r="H79" s="253">
        <f t="shared" si="27"/>
        <v>0</v>
      </c>
      <c r="I79" s="253">
        <f t="shared" si="27"/>
        <v>0</v>
      </c>
      <c r="J79" s="253">
        <f t="shared" si="27"/>
        <v>0</v>
      </c>
      <c r="K79" s="67">
        <f t="shared" si="27"/>
        <v>0</v>
      </c>
      <c r="L79" s="226">
        <f t="shared" si="27"/>
        <v>0</v>
      </c>
      <c r="M79" s="226">
        <f t="shared" si="27"/>
        <v>0</v>
      </c>
      <c r="N79" s="226">
        <f t="shared" si="27"/>
        <v>0</v>
      </c>
      <c r="O79" s="66"/>
      <c r="P79" s="9"/>
      <c r="Q79" s="237"/>
      <c r="R79" s="237"/>
      <c r="S79" s="237"/>
    </row>
    <row r="80" spans="1:19" hidden="1" x14ac:dyDescent="0.2">
      <c r="A80" s="61" t="s">
        <v>709</v>
      </c>
      <c r="B80" s="60" t="s">
        <v>708</v>
      </c>
      <c r="C80" s="59"/>
      <c r="D80" s="59"/>
      <c r="E80" s="59">
        <f>C80+D80</f>
        <v>0</v>
      </c>
      <c r="F80" s="59">
        <f>G80+H80+I80+J80</f>
        <v>0</v>
      </c>
      <c r="G80" s="59"/>
      <c r="H80" s="59"/>
      <c r="I80" s="59"/>
      <c r="J80" s="59"/>
      <c r="K80" s="59">
        <v>0</v>
      </c>
      <c r="L80" s="59">
        <v>0</v>
      </c>
      <c r="M80" s="59">
        <v>0</v>
      </c>
      <c r="N80" s="59">
        <v>0</v>
      </c>
      <c r="O80" s="3">
        <v>1</v>
      </c>
    </row>
    <row r="81" spans="1:22" ht="25.5" hidden="1" x14ac:dyDescent="0.2">
      <c r="A81" s="61" t="s">
        <v>707</v>
      </c>
      <c r="B81" s="60" t="s">
        <v>706</v>
      </c>
      <c r="C81" s="59"/>
      <c r="D81" s="59"/>
      <c r="E81" s="59">
        <f>C81+D81</f>
        <v>0</v>
      </c>
      <c r="F81" s="59">
        <f>G81+H81+I81+J81</f>
        <v>0</v>
      </c>
      <c r="G81" s="59"/>
      <c r="H81" s="59"/>
      <c r="I81" s="59"/>
      <c r="J81" s="59"/>
      <c r="K81" s="59">
        <v>0</v>
      </c>
      <c r="L81" s="59">
        <v>0</v>
      </c>
      <c r="M81" s="59">
        <v>0</v>
      </c>
      <c r="N81" s="59">
        <v>0</v>
      </c>
      <c r="O81" s="3">
        <v>2</v>
      </c>
    </row>
    <row r="82" spans="1:22" ht="25.5" hidden="1" x14ac:dyDescent="0.2">
      <c r="A82" s="61" t="s">
        <v>705</v>
      </c>
      <c r="B82" s="60" t="s">
        <v>704</v>
      </c>
      <c r="C82" s="59"/>
      <c r="D82" s="59"/>
      <c r="E82" s="59">
        <f>C82+D82</f>
        <v>0</v>
      </c>
      <c r="F82" s="59">
        <f>G82+H82+I82+J82</f>
        <v>0</v>
      </c>
      <c r="G82" s="59"/>
      <c r="H82" s="59"/>
      <c r="I82" s="59"/>
      <c r="J82" s="59"/>
      <c r="K82" s="59">
        <v>0</v>
      </c>
      <c r="L82" s="59">
        <v>0</v>
      </c>
      <c r="M82" s="59">
        <v>0</v>
      </c>
      <c r="N82" s="59">
        <v>0</v>
      </c>
      <c r="O82" s="3">
        <v>1</v>
      </c>
    </row>
    <row r="83" spans="1:22" x14ac:dyDescent="0.2">
      <c r="A83" s="108" t="s">
        <v>703</v>
      </c>
      <c r="B83" s="109" t="s">
        <v>702</v>
      </c>
      <c r="C83" s="110"/>
      <c r="D83" s="110"/>
      <c r="E83" s="110">
        <f>C83+D83</f>
        <v>0</v>
      </c>
      <c r="F83" s="227">
        <f>G83+H83+I83+J83</f>
        <v>0</v>
      </c>
      <c r="G83" s="252">
        <v>0</v>
      </c>
      <c r="H83" s="252">
        <v>0</v>
      </c>
      <c r="I83" s="252">
        <v>0</v>
      </c>
      <c r="J83" s="252">
        <v>0</v>
      </c>
      <c r="K83" s="59">
        <v>0</v>
      </c>
      <c r="L83" s="110">
        <v>0</v>
      </c>
      <c r="M83" s="110">
        <v>0</v>
      </c>
      <c r="N83" s="110">
        <v>0</v>
      </c>
      <c r="O83" s="3">
        <v>1</v>
      </c>
      <c r="P83" s="9"/>
      <c r="Q83" s="239"/>
      <c r="R83" s="239"/>
      <c r="S83" s="239"/>
    </row>
    <row r="84" spans="1:22" ht="38.25" hidden="1" x14ac:dyDescent="0.2">
      <c r="A84" s="61" t="s">
        <v>701</v>
      </c>
      <c r="B84" s="60" t="s">
        <v>700</v>
      </c>
      <c r="C84" s="59"/>
      <c r="D84" s="59"/>
      <c r="E84" s="59">
        <f>C84+D84</f>
        <v>0</v>
      </c>
      <c r="F84" s="59">
        <f>G84+H84+I84+J84</f>
        <v>0</v>
      </c>
      <c r="G84" s="59"/>
      <c r="H84" s="59"/>
      <c r="I84" s="59"/>
      <c r="J84" s="59"/>
      <c r="K84" s="59">
        <v>0</v>
      </c>
      <c r="L84" s="59">
        <v>0</v>
      </c>
      <c r="M84" s="59">
        <v>0</v>
      </c>
      <c r="N84" s="59">
        <v>0</v>
      </c>
      <c r="O84" s="3">
        <v>2</v>
      </c>
    </row>
    <row r="85" spans="1:22" s="39" customFormat="1" ht="25.5" x14ac:dyDescent="0.2">
      <c r="A85" s="246" t="s">
        <v>699</v>
      </c>
      <c r="B85" s="247" t="s">
        <v>698</v>
      </c>
      <c r="C85" s="226">
        <f t="shared" ref="C85:N85" si="28">C86+C87+C88+C89+C90+C94+C98+C99+C100+C101</f>
        <v>6882</v>
      </c>
      <c r="D85" s="226">
        <f t="shared" si="28"/>
        <v>36</v>
      </c>
      <c r="E85" s="226">
        <f t="shared" si="28"/>
        <v>6918</v>
      </c>
      <c r="F85" s="226">
        <f t="shared" si="28"/>
        <v>6918</v>
      </c>
      <c r="G85" s="253">
        <f t="shared" si="28"/>
        <v>1777</v>
      </c>
      <c r="H85" s="253">
        <f t="shared" si="28"/>
        <v>1692</v>
      </c>
      <c r="I85" s="253">
        <f t="shared" si="28"/>
        <v>1735</v>
      </c>
      <c r="J85" s="253">
        <f t="shared" si="28"/>
        <v>1714</v>
      </c>
      <c r="K85" s="77">
        <f t="shared" si="28"/>
        <v>0</v>
      </c>
      <c r="L85" s="226">
        <f t="shared" si="28"/>
        <v>7045</v>
      </c>
      <c r="M85" s="226">
        <f t="shared" si="28"/>
        <v>6990</v>
      </c>
      <c r="N85" s="226">
        <f t="shared" si="28"/>
        <v>6975</v>
      </c>
      <c r="O85" s="76"/>
      <c r="P85" s="9"/>
      <c r="Q85" s="237"/>
      <c r="R85" s="237"/>
      <c r="S85" s="237"/>
    </row>
    <row r="86" spans="1:22" hidden="1" x14ac:dyDescent="0.2">
      <c r="A86" s="61" t="s">
        <v>697</v>
      </c>
      <c r="B86" s="60" t="s">
        <v>696</v>
      </c>
      <c r="C86" s="59"/>
      <c r="D86" s="59"/>
      <c r="E86" s="59">
        <f>C86+D86</f>
        <v>0</v>
      </c>
      <c r="F86" s="59">
        <f>G86+H86+I86+J86</f>
        <v>0</v>
      </c>
      <c r="G86" s="59"/>
      <c r="H86" s="59"/>
      <c r="I86" s="59"/>
      <c r="J86" s="59"/>
      <c r="K86" s="59">
        <v>0</v>
      </c>
      <c r="L86" s="59">
        <v>0</v>
      </c>
      <c r="M86" s="59">
        <v>0</v>
      </c>
      <c r="N86" s="59">
        <v>0</v>
      </c>
      <c r="O86" s="3">
        <v>1</v>
      </c>
    </row>
    <row r="87" spans="1:22" s="31" customFormat="1" ht="27" customHeight="1" x14ac:dyDescent="0.2">
      <c r="A87" s="248" t="s">
        <v>695</v>
      </c>
      <c r="B87" s="249" t="s">
        <v>694</v>
      </c>
      <c r="C87" s="110">
        <v>992</v>
      </c>
      <c r="D87" s="235"/>
      <c r="E87" s="110">
        <f>C87+D87</f>
        <v>992</v>
      </c>
      <c r="F87" s="227">
        <f>G87+H87+I87+J87</f>
        <v>992</v>
      </c>
      <c r="G87" s="227">
        <v>261</v>
      </c>
      <c r="H87" s="227">
        <v>212</v>
      </c>
      <c r="I87" s="227">
        <v>265</v>
      </c>
      <c r="J87" s="227">
        <v>254</v>
      </c>
      <c r="K87" s="70">
        <v>0</v>
      </c>
      <c r="L87" s="110">
        <v>0</v>
      </c>
      <c r="M87" s="110">
        <v>0</v>
      </c>
      <c r="N87" s="110">
        <v>0</v>
      </c>
      <c r="O87" s="7">
        <v>1</v>
      </c>
      <c r="P87" s="9"/>
      <c r="Q87" s="240"/>
      <c r="R87" s="240"/>
      <c r="S87" s="240"/>
    </row>
    <row r="88" spans="1:22" s="31" customFormat="1" ht="28.5" customHeight="1" x14ac:dyDescent="0.2">
      <c r="A88" s="333" t="s">
        <v>693</v>
      </c>
      <c r="B88" s="334" t="s">
        <v>692</v>
      </c>
      <c r="C88" s="282">
        <v>0</v>
      </c>
      <c r="D88" s="313">
        <v>36</v>
      </c>
      <c r="E88" s="313">
        <f>C88+D88</f>
        <v>36</v>
      </c>
      <c r="F88" s="314">
        <f>G88+H88+I88+J88</f>
        <v>36</v>
      </c>
      <c r="G88" s="313">
        <v>36</v>
      </c>
      <c r="H88" s="252">
        <v>0</v>
      </c>
      <c r="I88" s="252">
        <v>0</v>
      </c>
      <c r="J88" s="252">
        <v>0</v>
      </c>
      <c r="K88" s="112">
        <v>0</v>
      </c>
      <c r="L88" s="110">
        <v>0</v>
      </c>
      <c r="M88" s="110">
        <v>0</v>
      </c>
      <c r="N88" s="110">
        <v>0</v>
      </c>
      <c r="O88" s="7">
        <v>2</v>
      </c>
      <c r="P88" s="9"/>
      <c r="Q88" s="245"/>
      <c r="R88" s="259"/>
      <c r="S88" s="259"/>
      <c r="T88" s="239"/>
      <c r="U88" s="239"/>
      <c r="V88" s="239"/>
    </row>
    <row r="89" spans="1:22" hidden="1" x14ac:dyDescent="0.2">
      <c r="A89" s="61" t="s">
        <v>691</v>
      </c>
      <c r="B89" s="60" t="s">
        <v>690</v>
      </c>
      <c r="C89" s="59"/>
      <c r="D89" s="75"/>
      <c r="E89" s="59">
        <f>C89+D89</f>
        <v>0</v>
      </c>
      <c r="F89" s="59">
        <f>G89+H89+I89+J89</f>
        <v>0</v>
      </c>
      <c r="G89" s="75"/>
      <c r="H89" s="75"/>
      <c r="I89" s="75"/>
      <c r="J89" s="75"/>
      <c r="K89" s="75">
        <v>0</v>
      </c>
      <c r="L89" s="75">
        <v>0</v>
      </c>
      <c r="M89" s="75">
        <v>0</v>
      </c>
      <c r="N89" s="75">
        <v>0</v>
      </c>
      <c r="O89" s="3">
        <v>1</v>
      </c>
    </row>
    <row r="90" spans="1:22" s="18" customFormat="1" ht="25.5" hidden="1" x14ac:dyDescent="0.2">
      <c r="A90" s="65" t="s">
        <v>689</v>
      </c>
      <c r="B90" s="74" t="s">
        <v>688</v>
      </c>
      <c r="C90" s="73">
        <f t="shared" ref="C90:N90" si="29">C91+C92+C93</f>
        <v>0</v>
      </c>
      <c r="D90" s="73">
        <f t="shared" si="29"/>
        <v>0</v>
      </c>
      <c r="E90" s="73">
        <f t="shared" si="29"/>
        <v>0</v>
      </c>
      <c r="F90" s="73">
        <f t="shared" si="29"/>
        <v>0</v>
      </c>
      <c r="G90" s="73">
        <f t="shared" si="29"/>
        <v>0</v>
      </c>
      <c r="H90" s="73">
        <f t="shared" si="29"/>
        <v>0</v>
      </c>
      <c r="I90" s="73">
        <f t="shared" si="29"/>
        <v>0</v>
      </c>
      <c r="J90" s="73">
        <f t="shared" si="29"/>
        <v>0</v>
      </c>
      <c r="K90" s="63">
        <f t="shared" si="29"/>
        <v>0</v>
      </c>
      <c r="L90" s="63">
        <f t="shared" si="29"/>
        <v>0</v>
      </c>
      <c r="M90" s="63">
        <f t="shared" si="29"/>
        <v>0</v>
      </c>
      <c r="N90" s="63">
        <f t="shared" si="29"/>
        <v>0</v>
      </c>
      <c r="O90" s="62"/>
    </row>
    <row r="91" spans="1:22" s="31" customFormat="1" ht="25.5" hidden="1" x14ac:dyDescent="0.2">
      <c r="A91" s="72" t="s">
        <v>687</v>
      </c>
      <c r="B91" s="71" t="s">
        <v>686</v>
      </c>
      <c r="C91" s="70">
        <v>0</v>
      </c>
      <c r="D91" s="70"/>
      <c r="E91" s="70">
        <f>C91+D91</f>
        <v>0</v>
      </c>
      <c r="F91" s="70">
        <f>G91+H91+I91+J91</f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">
        <v>2</v>
      </c>
    </row>
    <row r="92" spans="1:22" ht="25.5" hidden="1" x14ac:dyDescent="0.2">
      <c r="A92" s="61" t="s">
        <v>685</v>
      </c>
      <c r="B92" s="60" t="s">
        <v>684</v>
      </c>
      <c r="C92" s="59"/>
      <c r="D92" s="59"/>
      <c r="E92" s="59">
        <f>C92+D92</f>
        <v>0</v>
      </c>
      <c r="F92" s="59">
        <f>G92+H92+I92+J92</f>
        <v>0</v>
      </c>
      <c r="G92" s="59"/>
      <c r="H92" s="59"/>
      <c r="I92" s="59"/>
      <c r="J92" s="59"/>
      <c r="K92" s="59">
        <v>0</v>
      </c>
      <c r="L92" s="59">
        <v>0</v>
      </c>
      <c r="M92" s="59">
        <v>0</v>
      </c>
      <c r="N92" s="59">
        <v>0</v>
      </c>
      <c r="O92" s="3">
        <v>2</v>
      </c>
    </row>
    <row r="93" spans="1:22" ht="25.5" hidden="1" x14ac:dyDescent="0.2">
      <c r="A93" s="61" t="s">
        <v>683</v>
      </c>
      <c r="B93" s="60" t="s">
        <v>682</v>
      </c>
      <c r="C93" s="59"/>
      <c r="D93" s="59"/>
      <c r="E93" s="59">
        <f>C93+D93</f>
        <v>0</v>
      </c>
      <c r="F93" s="59">
        <f>G93+H93+I93+J93</f>
        <v>0</v>
      </c>
      <c r="G93" s="59"/>
      <c r="H93" s="59"/>
      <c r="I93" s="59"/>
      <c r="J93" s="59"/>
      <c r="K93" s="59">
        <v>0</v>
      </c>
      <c r="L93" s="59">
        <v>0</v>
      </c>
      <c r="M93" s="59">
        <v>0</v>
      </c>
      <c r="N93" s="59">
        <v>0</v>
      </c>
      <c r="O93" s="3">
        <v>2</v>
      </c>
    </row>
    <row r="94" spans="1:22" s="18" customFormat="1" ht="25.5" hidden="1" x14ac:dyDescent="0.2">
      <c r="A94" s="65" t="s">
        <v>681</v>
      </c>
      <c r="B94" s="64" t="s">
        <v>680</v>
      </c>
      <c r="C94" s="63">
        <f t="shared" ref="C94:N94" si="30">C95+C96+C97</f>
        <v>0</v>
      </c>
      <c r="D94" s="63">
        <f t="shared" si="30"/>
        <v>0</v>
      </c>
      <c r="E94" s="63">
        <f t="shared" si="30"/>
        <v>0</v>
      </c>
      <c r="F94" s="63">
        <f t="shared" si="30"/>
        <v>0</v>
      </c>
      <c r="G94" s="63">
        <f t="shared" si="30"/>
        <v>0</v>
      </c>
      <c r="H94" s="63">
        <f t="shared" si="30"/>
        <v>0</v>
      </c>
      <c r="I94" s="63">
        <f t="shared" si="30"/>
        <v>0</v>
      </c>
      <c r="J94" s="63">
        <f t="shared" si="30"/>
        <v>0</v>
      </c>
      <c r="K94" s="63">
        <f t="shared" si="30"/>
        <v>0</v>
      </c>
      <c r="L94" s="63">
        <f t="shared" si="30"/>
        <v>0</v>
      </c>
      <c r="M94" s="63">
        <f t="shared" si="30"/>
        <v>0</v>
      </c>
      <c r="N94" s="63">
        <f t="shared" si="30"/>
        <v>0</v>
      </c>
      <c r="O94" s="62"/>
    </row>
    <row r="95" spans="1:22" ht="25.5" hidden="1" x14ac:dyDescent="0.2">
      <c r="A95" s="61" t="s">
        <v>679</v>
      </c>
      <c r="B95" s="60" t="s">
        <v>678</v>
      </c>
      <c r="C95" s="59"/>
      <c r="D95" s="59"/>
      <c r="E95" s="59">
        <f t="shared" ref="E95:E101" si="31">C95+D95</f>
        <v>0</v>
      </c>
      <c r="F95" s="59">
        <f t="shared" ref="F95:F101" si="32">G95+H95+I95+J95</f>
        <v>0</v>
      </c>
      <c r="G95" s="59"/>
      <c r="H95" s="59"/>
      <c r="I95" s="59"/>
      <c r="J95" s="59"/>
      <c r="K95" s="59">
        <v>0</v>
      </c>
      <c r="L95" s="59">
        <v>0</v>
      </c>
      <c r="M95" s="59">
        <v>0</v>
      </c>
      <c r="N95" s="59">
        <v>0</v>
      </c>
      <c r="O95" s="3">
        <v>2</v>
      </c>
    </row>
    <row r="96" spans="1:22" ht="25.5" hidden="1" x14ac:dyDescent="0.2">
      <c r="A96" s="61" t="s">
        <v>677</v>
      </c>
      <c r="B96" s="60" t="s">
        <v>676</v>
      </c>
      <c r="C96" s="59"/>
      <c r="D96" s="59"/>
      <c r="E96" s="59">
        <f t="shared" si="31"/>
        <v>0</v>
      </c>
      <c r="F96" s="59">
        <f t="shared" si="32"/>
        <v>0</v>
      </c>
      <c r="G96" s="59"/>
      <c r="H96" s="59"/>
      <c r="I96" s="59"/>
      <c r="J96" s="59"/>
      <c r="K96" s="59">
        <v>0</v>
      </c>
      <c r="L96" s="59">
        <v>0</v>
      </c>
      <c r="M96" s="59">
        <v>0</v>
      </c>
      <c r="N96" s="59">
        <v>0</v>
      </c>
      <c r="O96" s="3">
        <v>2</v>
      </c>
    </row>
    <row r="97" spans="1:22" ht="25.5" hidden="1" x14ac:dyDescent="0.2">
      <c r="A97" s="61" t="s">
        <v>675</v>
      </c>
      <c r="B97" s="60" t="s">
        <v>674</v>
      </c>
      <c r="C97" s="59"/>
      <c r="D97" s="59"/>
      <c r="E97" s="59">
        <f t="shared" si="31"/>
        <v>0</v>
      </c>
      <c r="F97" s="59">
        <f t="shared" si="32"/>
        <v>0</v>
      </c>
      <c r="G97" s="59"/>
      <c r="H97" s="59"/>
      <c r="I97" s="59"/>
      <c r="J97" s="59"/>
      <c r="K97" s="59">
        <v>0</v>
      </c>
      <c r="L97" s="59">
        <v>0</v>
      </c>
      <c r="M97" s="59">
        <v>0</v>
      </c>
      <c r="N97" s="59">
        <v>0</v>
      </c>
      <c r="O97" s="3">
        <v>2</v>
      </c>
    </row>
    <row r="98" spans="1:22" hidden="1" x14ac:dyDescent="0.2">
      <c r="A98" s="61" t="s">
        <v>673</v>
      </c>
      <c r="B98" s="60" t="s">
        <v>672</v>
      </c>
      <c r="C98" s="59"/>
      <c r="D98" s="59"/>
      <c r="E98" s="59">
        <f t="shared" si="31"/>
        <v>0</v>
      </c>
      <c r="F98" s="59">
        <f t="shared" si="32"/>
        <v>0</v>
      </c>
      <c r="G98" s="59"/>
      <c r="H98" s="59"/>
      <c r="I98" s="59"/>
      <c r="J98" s="59"/>
      <c r="K98" s="59">
        <v>0</v>
      </c>
      <c r="L98" s="59">
        <v>0</v>
      </c>
      <c r="M98" s="59">
        <v>0</v>
      </c>
      <c r="N98" s="59">
        <v>0</v>
      </c>
      <c r="O98" s="3">
        <v>2</v>
      </c>
    </row>
    <row r="99" spans="1:22" hidden="1" x14ac:dyDescent="0.2">
      <c r="A99" s="61" t="s">
        <v>671</v>
      </c>
      <c r="B99" s="60" t="s">
        <v>670</v>
      </c>
      <c r="C99" s="59"/>
      <c r="D99" s="59"/>
      <c r="E99" s="59">
        <f t="shared" si="31"/>
        <v>0</v>
      </c>
      <c r="F99" s="59">
        <f t="shared" si="32"/>
        <v>0</v>
      </c>
      <c r="G99" s="59"/>
      <c r="H99" s="59"/>
      <c r="I99" s="59"/>
      <c r="J99" s="59"/>
      <c r="K99" s="59">
        <v>0</v>
      </c>
      <c r="L99" s="59">
        <v>0</v>
      </c>
      <c r="M99" s="59">
        <v>0</v>
      </c>
      <c r="N99" s="59">
        <v>0</v>
      </c>
      <c r="O99" s="3">
        <v>2</v>
      </c>
    </row>
    <row r="100" spans="1:22" s="31" customFormat="1" ht="18" customHeight="1" x14ac:dyDescent="0.2">
      <c r="A100" s="108" t="s">
        <v>669</v>
      </c>
      <c r="B100" s="109" t="s">
        <v>668</v>
      </c>
      <c r="C100" s="110">
        <v>5890</v>
      </c>
      <c r="D100" s="235"/>
      <c r="E100" s="110">
        <f t="shared" si="31"/>
        <v>5890</v>
      </c>
      <c r="F100" s="110">
        <f t="shared" si="32"/>
        <v>5890</v>
      </c>
      <c r="G100" s="111">
        <v>1480</v>
      </c>
      <c r="H100" s="111">
        <v>1480</v>
      </c>
      <c r="I100" s="111">
        <v>1470</v>
      </c>
      <c r="J100" s="111">
        <v>1460</v>
      </c>
      <c r="K100" s="70">
        <v>0</v>
      </c>
      <c r="L100" s="110">
        <v>7045</v>
      </c>
      <c r="M100" s="110">
        <v>6990</v>
      </c>
      <c r="N100" s="110">
        <v>6975</v>
      </c>
      <c r="O100" s="7">
        <v>1</v>
      </c>
      <c r="P100" s="9"/>
      <c r="Q100" s="266"/>
      <c r="R100" s="267"/>
      <c r="S100" s="239"/>
      <c r="T100" s="239"/>
      <c r="U100" s="239"/>
      <c r="V100" s="239"/>
    </row>
    <row r="101" spans="1:22" s="31" customFormat="1" x14ac:dyDescent="0.2">
      <c r="A101" s="250" t="s">
        <v>667</v>
      </c>
      <c r="B101" s="251" t="s">
        <v>666</v>
      </c>
      <c r="C101" s="110">
        <v>0</v>
      </c>
      <c r="D101" s="110"/>
      <c r="E101" s="110">
        <f t="shared" si="31"/>
        <v>0</v>
      </c>
      <c r="F101" s="110">
        <f t="shared" si="32"/>
        <v>0</v>
      </c>
      <c r="G101" s="111">
        <v>0</v>
      </c>
      <c r="H101" s="110">
        <v>0</v>
      </c>
      <c r="I101" s="110">
        <v>0</v>
      </c>
      <c r="J101" s="110">
        <v>0</v>
      </c>
      <c r="K101" s="70"/>
      <c r="L101" s="110"/>
      <c r="M101" s="110"/>
      <c r="N101" s="110"/>
      <c r="O101" s="7">
        <v>1</v>
      </c>
      <c r="P101" s="9"/>
      <c r="Q101" s="243"/>
      <c r="R101" s="239"/>
      <c r="S101" s="239"/>
      <c r="T101" s="239"/>
      <c r="U101" s="239"/>
      <c r="V101" s="239"/>
    </row>
    <row r="102" spans="1:22" s="8" customFormat="1" ht="51" hidden="1" x14ac:dyDescent="0.2">
      <c r="A102" s="69" t="s">
        <v>665</v>
      </c>
      <c r="B102" s="68" t="s">
        <v>664</v>
      </c>
      <c r="C102" s="67">
        <f t="shared" ref="C102:N102" si="33">C103+C106+C109+C112+C117+C120+C125+C130+C135+C140+C145+C150+C154+C159</f>
        <v>0</v>
      </c>
      <c r="D102" s="67">
        <f t="shared" si="33"/>
        <v>0</v>
      </c>
      <c r="E102" s="67">
        <f t="shared" si="33"/>
        <v>0</v>
      </c>
      <c r="F102" s="67">
        <f t="shared" si="33"/>
        <v>0</v>
      </c>
      <c r="G102" s="67">
        <f t="shared" si="33"/>
        <v>0</v>
      </c>
      <c r="H102" s="67">
        <f t="shared" si="33"/>
        <v>0</v>
      </c>
      <c r="I102" s="67">
        <f t="shared" si="33"/>
        <v>0</v>
      </c>
      <c r="J102" s="67">
        <f t="shared" si="33"/>
        <v>0</v>
      </c>
      <c r="K102" s="67">
        <f t="shared" si="33"/>
        <v>0</v>
      </c>
      <c r="L102" s="67">
        <f t="shared" si="33"/>
        <v>0</v>
      </c>
      <c r="M102" s="67">
        <f t="shared" si="33"/>
        <v>0</v>
      </c>
      <c r="N102" s="67">
        <f t="shared" si="33"/>
        <v>0</v>
      </c>
      <c r="O102" s="66"/>
    </row>
    <row r="103" spans="1:22" s="18" customFormat="1" hidden="1" x14ac:dyDescent="0.2">
      <c r="A103" s="65" t="s">
        <v>663</v>
      </c>
      <c r="B103" s="64" t="s">
        <v>662</v>
      </c>
      <c r="C103" s="63">
        <f t="shared" ref="C103:N103" si="34">C104+C105</f>
        <v>0</v>
      </c>
      <c r="D103" s="63">
        <f t="shared" si="34"/>
        <v>0</v>
      </c>
      <c r="E103" s="63">
        <f t="shared" si="34"/>
        <v>0</v>
      </c>
      <c r="F103" s="63">
        <f t="shared" si="34"/>
        <v>0</v>
      </c>
      <c r="G103" s="63">
        <f t="shared" si="34"/>
        <v>0</v>
      </c>
      <c r="H103" s="63">
        <f t="shared" si="34"/>
        <v>0</v>
      </c>
      <c r="I103" s="63">
        <f t="shared" si="34"/>
        <v>0</v>
      </c>
      <c r="J103" s="63">
        <f t="shared" si="34"/>
        <v>0</v>
      </c>
      <c r="K103" s="63">
        <f t="shared" si="34"/>
        <v>0</v>
      </c>
      <c r="L103" s="63">
        <f t="shared" si="34"/>
        <v>0</v>
      </c>
      <c r="M103" s="63">
        <f t="shared" si="34"/>
        <v>0</v>
      </c>
      <c r="N103" s="63">
        <f t="shared" si="34"/>
        <v>0</v>
      </c>
      <c r="O103" s="62"/>
    </row>
    <row r="104" spans="1:22" hidden="1" x14ac:dyDescent="0.2">
      <c r="A104" s="61" t="s">
        <v>542</v>
      </c>
      <c r="B104" s="60" t="s">
        <v>661</v>
      </c>
      <c r="C104" s="59"/>
      <c r="D104" s="59"/>
      <c r="E104" s="59">
        <f>C104+D104</f>
        <v>0</v>
      </c>
      <c r="F104" s="59">
        <f>G104+H104+I104+J104</f>
        <v>0</v>
      </c>
      <c r="G104" s="59"/>
      <c r="H104" s="59"/>
      <c r="I104" s="59"/>
      <c r="J104" s="59"/>
      <c r="K104" s="59">
        <v>0</v>
      </c>
      <c r="L104" s="59">
        <v>0</v>
      </c>
      <c r="M104" s="59">
        <v>0</v>
      </c>
      <c r="N104" s="59">
        <v>0</v>
      </c>
      <c r="O104" s="3">
        <v>2</v>
      </c>
    </row>
    <row r="105" spans="1:22" hidden="1" x14ac:dyDescent="0.2">
      <c r="A105" s="61" t="s">
        <v>589</v>
      </c>
      <c r="B105" s="60" t="s">
        <v>660</v>
      </c>
      <c r="C105" s="59"/>
      <c r="D105" s="59"/>
      <c r="E105" s="59">
        <f>C105+D105</f>
        <v>0</v>
      </c>
      <c r="F105" s="59">
        <f>G105+H105+I105+J105</f>
        <v>0</v>
      </c>
      <c r="G105" s="59"/>
      <c r="H105" s="59"/>
      <c r="I105" s="59"/>
      <c r="J105" s="59"/>
      <c r="K105" s="59">
        <v>0</v>
      </c>
      <c r="L105" s="59">
        <v>0</v>
      </c>
      <c r="M105" s="59">
        <v>0</v>
      </c>
      <c r="N105" s="59">
        <v>0</v>
      </c>
      <c r="O105" s="3">
        <v>2</v>
      </c>
    </row>
    <row r="106" spans="1:22" s="18" customFormat="1" hidden="1" x14ac:dyDescent="0.2">
      <c r="A106" s="65" t="s">
        <v>659</v>
      </c>
      <c r="B106" s="64" t="s">
        <v>658</v>
      </c>
      <c r="C106" s="63">
        <f t="shared" ref="C106:N106" si="35">C107+C108</f>
        <v>0</v>
      </c>
      <c r="D106" s="63">
        <f t="shared" si="35"/>
        <v>0</v>
      </c>
      <c r="E106" s="63">
        <f t="shared" si="35"/>
        <v>0</v>
      </c>
      <c r="F106" s="63">
        <f t="shared" si="35"/>
        <v>0</v>
      </c>
      <c r="G106" s="63">
        <f t="shared" si="35"/>
        <v>0</v>
      </c>
      <c r="H106" s="63">
        <f t="shared" si="35"/>
        <v>0</v>
      </c>
      <c r="I106" s="63">
        <f t="shared" si="35"/>
        <v>0</v>
      </c>
      <c r="J106" s="63">
        <f t="shared" si="35"/>
        <v>0</v>
      </c>
      <c r="K106" s="63">
        <f t="shared" si="35"/>
        <v>0</v>
      </c>
      <c r="L106" s="63">
        <f t="shared" si="35"/>
        <v>0</v>
      </c>
      <c r="M106" s="63">
        <f t="shared" si="35"/>
        <v>0</v>
      </c>
      <c r="N106" s="63">
        <f t="shared" si="35"/>
        <v>0</v>
      </c>
      <c r="O106" s="62"/>
    </row>
    <row r="107" spans="1:22" hidden="1" x14ac:dyDescent="0.2">
      <c r="A107" s="61" t="s">
        <v>542</v>
      </c>
      <c r="B107" s="60" t="s">
        <v>657</v>
      </c>
      <c r="C107" s="59"/>
      <c r="D107" s="59"/>
      <c r="E107" s="59">
        <f>C107+D107</f>
        <v>0</v>
      </c>
      <c r="F107" s="59">
        <f>G107+H107+I107+J107</f>
        <v>0</v>
      </c>
      <c r="G107" s="59"/>
      <c r="H107" s="59"/>
      <c r="I107" s="59"/>
      <c r="J107" s="59"/>
      <c r="K107" s="59">
        <v>0</v>
      </c>
      <c r="L107" s="59">
        <v>0</v>
      </c>
      <c r="M107" s="59">
        <v>0</v>
      </c>
      <c r="N107" s="59">
        <v>0</v>
      </c>
      <c r="O107" s="3">
        <v>2</v>
      </c>
    </row>
    <row r="108" spans="1:22" hidden="1" x14ac:dyDescent="0.2">
      <c r="A108" s="61" t="s">
        <v>589</v>
      </c>
      <c r="B108" s="60" t="s">
        <v>656</v>
      </c>
      <c r="C108" s="59"/>
      <c r="D108" s="59"/>
      <c r="E108" s="59">
        <f>C108+D108</f>
        <v>0</v>
      </c>
      <c r="F108" s="59">
        <f>G108+H108+I108+J108</f>
        <v>0</v>
      </c>
      <c r="G108" s="59"/>
      <c r="H108" s="59"/>
      <c r="I108" s="59"/>
      <c r="J108" s="59"/>
      <c r="K108" s="59">
        <v>0</v>
      </c>
      <c r="L108" s="59">
        <v>0</v>
      </c>
      <c r="M108" s="59">
        <v>0</v>
      </c>
      <c r="N108" s="59">
        <v>0</v>
      </c>
      <c r="O108" s="3">
        <v>2</v>
      </c>
    </row>
    <row r="109" spans="1:22" s="18" customFormat="1" hidden="1" x14ac:dyDescent="0.2">
      <c r="A109" s="65" t="s">
        <v>655</v>
      </c>
      <c r="B109" s="64" t="s">
        <v>654</v>
      </c>
      <c r="C109" s="63">
        <f t="shared" ref="C109:N109" si="36">C110+C111</f>
        <v>0</v>
      </c>
      <c r="D109" s="63">
        <f t="shared" si="36"/>
        <v>0</v>
      </c>
      <c r="E109" s="63">
        <f t="shared" si="36"/>
        <v>0</v>
      </c>
      <c r="F109" s="63">
        <f t="shared" si="36"/>
        <v>0</v>
      </c>
      <c r="G109" s="63">
        <f t="shared" si="36"/>
        <v>0</v>
      </c>
      <c r="H109" s="63">
        <f t="shared" si="36"/>
        <v>0</v>
      </c>
      <c r="I109" s="63">
        <f t="shared" si="36"/>
        <v>0</v>
      </c>
      <c r="J109" s="63">
        <f t="shared" si="36"/>
        <v>0</v>
      </c>
      <c r="K109" s="63">
        <f t="shared" si="36"/>
        <v>0</v>
      </c>
      <c r="L109" s="63">
        <f t="shared" si="36"/>
        <v>0</v>
      </c>
      <c r="M109" s="63">
        <f t="shared" si="36"/>
        <v>0</v>
      </c>
      <c r="N109" s="63">
        <f t="shared" si="36"/>
        <v>0</v>
      </c>
      <c r="O109" s="62"/>
    </row>
    <row r="110" spans="1:22" hidden="1" x14ac:dyDescent="0.2">
      <c r="A110" s="61" t="s">
        <v>542</v>
      </c>
      <c r="B110" s="60" t="s">
        <v>653</v>
      </c>
      <c r="C110" s="59"/>
      <c r="D110" s="59"/>
      <c r="E110" s="59">
        <f>C110+D110</f>
        <v>0</v>
      </c>
      <c r="F110" s="59">
        <f>G110+H110+I110+J110</f>
        <v>0</v>
      </c>
      <c r="G110" s="59"/>
      <c r="H110" s="59"/>
      <c r="I110" s="59"/>
      <c r="J110" s="59"/>
      <c r="K110" s="59">
        <v>0</v>
      </c>
      <c r="L110" s="59">
        <v>0</v>
      </c>
      <c r="M110" s="59">
        <v>0</v>
      </c>
      <c r="N110" s="59">
        <v>0</v>
      </c>
      <c r="O110" s="3">
        <v>2</v>
      </c>
    </row>
    <row r="111" spans="1:22" hidden="1" x14ac:dyDescent="0.2">
      <c r="A111" s="61" t="s">
        <v>589</v>
      </c>
      <c r="B111" s="60" t="s">
        <v>652</v>
      </c>
      <c r="C111" s="59"/>
      <c r="D111" s="59"/>
      <c r="E111" s="59">
        <f>C111+D111</f>
        <v>0</v>
      </c>
      <c r="F111" s="59">
        <f>G111+H111+I111+J111</f>
        <v>0</v>
      </c>
      <c r="G111" s="59"/>
      <c r="H111" s="59"/>
      <c r="I111" s="59"/>
      <c r="J111" s="59"/>
      <c r="K111" s="59">
        <v>0</v>
      </c>
      <c r="L111" s="59">
        <v>0</v>
      </c>
      <c r="M111" s="59">
        <v>0</v>
      </c>
      <c r="N111" s="59">
        <v>0</v>
      </c>
      <c r="O111" s="3">
        <v>2</v>
      </c>
    </row>
    <row r="112" spans="1:22" s="18" customFormat="1" ht="25.5" hidden="1" x14ac:dyDescent="0.2">
      <c r="A112" s="65" t="s">
        <v>651</v>
      </c>
      <c r="B112" s="64" t="s">
        <v>650</v>
      </c>
      <c r="C112" s="63">
        <f t="shared" ref="C112:N112" si="37">C113+C114+C115+C116</f>
        <v>0</v>
      </c>
      <c r="D112" s="63">
        <f t="shared" si="37"/>
        <v>0</v>
      </c>
      <c r="E112" s="63">
        <f t="shared" si="37"/>
        <v>0</v>
      </c>
      <c r="F112" s="63">
        <f t="shared" si="37"/>
        <v>0</v>
      </c>
      <c r="G112" s="63">
        <f t="shared" si="37"/>
        <v>0</v>
      </c>
      <c r="H112" s="63">
        <f t="shared" si="37"/>
        <v>0</v>
      </c>
      <c r="I112" s="63">
        <f t="shared" si="37"/>
        <v>0</v>
      </c>
      <c r="J112" s="63">
        <f t="shared" si="37"/>
        <v>0</v>
      </c>
      <c r="K112" s="63">
        <f t="shared" si="37"/>
        <v>0</v>
      </c>
      <c r="L112" s="63">
        <f t="shared" si="37"/>
        <v>0</v>
      </c>
      <c r="M112" s="63">
        <f t="shared" si="37"/>
        <v>0</v>
      </c>
      <c r="N112" s="63">
        <f t="shared" si="37"/>
        <v>0</v>
      </c>
      <c r="O112" s="62"/>
    </row>
    <row r="113" spans="1:15" hidden="1" x14ac:dyDescent="0.2">
      <c r="A113" s="61" t="s">
        <v>544</v>
      </c>
      <c r="B113" s="60" t="s">
        <v>649</v>
      </c>
      <c r="C113" s="59"/>
      <c r="D113" s="59"/>
      <c r="E113" s="59">
        <f>C113+D113</f>
        <v>0</v>
      </c>
      <c r="F113" s="59">
        <f>G113+H113+I113+J113</f>
        <v>0</v>
      </c>
      <c r="G113" s="59"/>
      <c r="H113" s="59"/>
      <c r="I113" s="59"/>
      <c r="J113" s="59"/>
      <c r="K113" s="59">
        <v>0</v>
      </c>
      <c r="L113" s="59">
        <v>0</v>
      </c>
      <c r="M113" s="59">
        <v>0</v>
      </c>
      <c r="N113" s="59">
        <v>0</v>
      </c>
      <c r="O113" s="3">
        <v>2</v>
      </c>
    </row>
    <row r="114" spans="1:15" hidden="1" x14ac:dyDescent="0.2">
      <c r="A114" s="61" t="s">
        <v>542</v>
      </c>
      <c r="B114" s="60" t="s">
        <v>648</v>
      </c>
      <c r="C114" s="59"/>
      <c r="D114" s="59"/>
      <c r="E114" s="59">
        <f>C114+D114</f>
        <v>0</v>
      </c>
      <c r="F114" s="59">
        <f>G114+H114+I114+J114</f>
        <v>0</v>
      </c>
      <c r="G114" s="59"/>
      <c r="H114" s="59"/>
      <c r="I114" s="59"/>
      <c r="J114" s="59"/>
      <c r="K114" s="59">
        <v>0</v>
      </c>
      <c r="L114" s="59">
        <v>0</v>
      </c>
      <c r="M114" s="59">
        <v>0</v>
      </c>
      <c r="N114" s="59">
        <v>0</v>
      </c>
      <c r="O114" s="3">
        <v>2</v>
      </c>
    </row>
    <row r="115" spans="1:15" hidden="1" x14ac:dyDescent="0.2">
      <c r="A115" s="61" t="s">
        <v>540</v>
      </c>
      <c r="B115" s="60" t="s">
        <v>647</v>
      </c>
      <c r="C115" s="59"/>
      <c r="D115" s="59"/>
      <c r="E115" s="59">
        <f>C115+D115</f>
        <v>0</v>
      </c>
      <c r="F115" s="59">
        <f>G115+H115+I115+J115</f>
        <v>0</v>
      </c>
      <c r="G115" s="59"/>
      <c r="H115" s="59"/>
      <c r="I115" s="59"/>
      <c r="J115" s="59"/>
      <c r="K115" s="59">
        <v>0</v>
      </c>
      <c r="L115" s="59">
        <v>0</v>
      </c>
      <c r="M115" s="59">
        <v>0</v>
      </c>
      <c r="N115" s="59">
        <v>0</v>
      </c>
      <c r="O115" s="3">
        <v>2</v>
      </c>
    </row>
    <row r="116" spans="1:15" hidden="1" x14ac:dyDescent="0.2">
      <c r="A116" s="61" t="s">
        <v>589</v>
      </c>
      <c r="B116" s="60" t="s">
        <v>646</v>
      </c>
      <c r="C116" s="59"/>
      <c r="D116" s="59"/>
      <c r="E116" s="59">
        <f>C116+D116</f>
        <v>0</v>
      </c>
      <c r="F116" s="59">
        <f>G116+H116+I116+J116</f>
        <v>0</v>
      </c>
      <c r="G116" s="59"/>
      <c r="H116" s="59"/>
      <c r="I116" s="59"/>
      <c r="J116" s="59"/>
      <c r="K116" s="59">
        <v>0</v>
      </c>
      <c r="L116" s="59">
        <v>0</v>
      </c>
      <c r="M116" s="59">
        <v>0</v>
      </c>
      <c r="N116" s="59">
        <v>0</v>
      </c>
      <c r="O116" s="3">
        <v>2</v>
      </c>
    </row>
    <row r="117" spans="1:15" s="18" customFormat="1" hidden="1" x14ac:dyDescent="0.2">
      <c r="A117" s="65" t="s">
        <v>645</v>
      </c>
      <c r="B117" s="64" t="s">
        <v>644</v>
      </c>
      <c r="C117" s="63">
        <f t="shared" ref="C117:N117" si="38">C118+C119</f>
        <v>0</v>
      </c>
      <c r="D117" s="63">
        <f t="shared" si="38"/>
        <v>0</v>
      </c>
      <c r="E117" s="63">
        <f t="shared" si="38"/>
        <v>0</v>
      </c>
      <c r="F117" s="63">
        <f t="shared" si="38"/>
        <v>0</v>
      </c>
      <c r="G117" s="63">
        <f t="shared" si="38"/>
        <v>0</v>
      </c>
      <c r="H117" s="63">
        <f t="shared" si="38"/>
        <v>0</v>
      </c>
      <c r="I117" s="63">
        <f t="shared" si="38"/>
        <v>0</v>
      </c>
      <c r="J117" s="63">
        <f t="shared" si="38"/>
        <v>0</v>
      </c>
      <c r="K117" s="63">
        <f t="shared" si="38"/>
        <v>0</v>
      </c>
      <c r="L117" s="63">
        <f t="shared" si="38"/>
        <v>0</v>
      </c>
      <c r="M117" s="63">
        <f t="shared" si="38"/>
        <v>0</v>
      </c>
      <c r="N117" s="63">
        <f t="shared" si="38"/>
        <v>0</v>
      </c>
      <c r="O117" s="62"/>
    </row>
    <row r="118" spans="1:15" hidden="1" x14ac:dyDescent="0.2">
      <c r="A118" s="61" t="s">
        <v>542</v>
      </c>
      <c r="B118" s="60" t="s">
        <v>643</v>
      </c>
      <c r="C118" s="59"/>
      <c r="D118" s="59"/>
      <c r="E118" s="59">
        <f>C118+D118</f>
        <v>0</v>
      </c>
      <c r="F118" s="59">
        <f>G118+H118+I118+J118</f>
        <v>0</v>
      </c>
      <c r="G118" s="59"/>
      <c r="H118" s="59"/>
      <c r="I118" s="59"/>
      <c r="J118" s="59"/>
      <c r="K118" s="59">
        <v>0</v>
      </c>
      <c r="L118" s="59">
        <v>0</v>
      </c>
      <c r="M118" s="59">
        <v>0</v>
      </c>
      <c r="N118" s="59">
        <v>0</v>
      </c>
      <c r="O118" s="3">
        <v>2</v>
      </c>
    </row>
    <row r="119" spans="1:15" hidden="1" x14ac:dyDescent="0.2">
      <c r="A119" s="61" t="s">
        <v>589</v>
      </c>
      <c r="B119" s="60" t="s">
        <v>642</v>
      </c>
      <c r="C119" s="59"/>
      <c r="D119" s="59"/>
      <c r="E119" s="59">
        <f>C119+D119</f>
        <v>0</v>
      </c>
      <c r="F119" s="59">
        <f>G119+H119+I119+J119</f>
        <v>0</v>
      </c>
      <c r="G119" s="59"/>
      <c r="H119" s="59"/>
      <c r="I119" s="59"/>
      <c r="J119" s="59"/>
      <c r="K119" s="59">
        <v>0</v>
      </c>
      <c r="L119" s="59">
        <v>0</v>
      </c>
      <c r="M119" s="59">
        <v>0</v>
      </c>
      <c r="N119" s="59">
        <v>0</v>
      </c>
      <c r="O119" s="3">
        <v>2</v>
      </c>
    </row>
    <row r="120" spans="1:15" s="18" customFormat="1" ht="25.5" hidden="1" x14ac:dyDescent="0.2">
      <c r="A120" s="65" t="s">
        <v>641</v>
      </c>
      <c r="B120" s="64" t="s">
        <v>640</v>
      </c>
      <c r="C120" s="63">
        <f t="shared" ref="C120:N120" si="39">C121+C122+C123+C124</f>
        <v>0</v>
      </c>
      <c r="D120" s="63">
        <f t="shared" si="39"/>
        <v>0</v>
      </c>
      <c r="E120" s="63">
        <f t="shared" si="39"/>
        <v>0</v>
      </c>
      <c r="F120" s="63">
        <f t="shared" si="39"/>
        <v>0</v>
      </c>
      <c r="G120" s="63">
        <f t="shared" si="39"/>
        <v>0</v>
      </c>
      <c r="H120" s="63">
        <f t="shared" si="39"/>
        <v>0</v>
      </c>
      <c r="I120" s="63">
        <f t="shared" si="39"/>
        <v>0</v>
      </c>
      <c r="J120" s="63">
        <f t="shared" si="39"/>
        <v>0</v>
      </c>
      <c r="K120" s="63">
        <f t="shared" si="39"/>
        <v>0</v>
      </c>
      <c r="L120" s="63">
        <f t="shared" si="39"/>
        <v>0</v>
      </c>
      <c r="M120" s="63">
        <f t="shared" si="39"/>
        <v>0</v>
      </c>
      <c r="N120" s="63">
        <f t="shared" si="39"/>
        <v>0</v>
      </c>
      <c r="O120" s="62"/>
    </row>
    <row r="121" spans="1:15" hidden="1" x14ac:dyDescent="0.2">
      <c r="A121" s="61" t="s">
        <v>544</v>
      </c>
      <c r="B121" s="60" t="s">
        <v>639</v>
      </c>
      <c r="C121" s="59"/>
      <c r="D121" s="59"/>
      <c r="E121" s="59">
        <f>C121+D121</f>
        <v>0</v>
      </c>
      <c r="F121" s="59">
        <f>G121+H121+I121+J121</f>
        <v>0</v>
      </c>
      <c r="G121" s="59"/>
      <c r="H121" s="59"/>
      <c r="I121" s="59"/>
      <c r="J121" s="59"/>
      <c r="K121" s="59">
        <v>0</v>
      </c>
      <c r="L121" s="59">
        <v>0</v>
      </c>
      <c r="M121" s="59">
        <v>0</v>
      </c>
      <c r="N121" s="59">
        <v>0</v>
      </c>
      <c r="O121" s="3">
        <v>2</v>
      </c>
    </row>
    <row r="122" spans="1:15" hidden="1" x14ac:dyDescent="0.2">
      <c r="A122" s="61" t="s">
        <v>542</v>
      </c>
      <c r="B122" s="60" t="s">
        <v>638</v>
      </c>
      <c r="C122" s="59"/>
      <c r="D122" s="59"/>
      <c r="E122" s="59">
        <f>C122+D122</f>
        <v>0</v>
      </c>
      <c r="F122" s="59">
        <f>G122+H122+I122+J122</f>
        <v>0</v>
      </c>
      <c r="G122" s="59"/>
      <c r="H122" s="59"/>
      <c r="I122" s="59"/>
      <c r="J122" s="59"/>
      <c r="K122" s="59">
        <v>0</v>
      </c>
      <c r="L122" s="59">
        <v>0</v>
      </c>
      <c r="M122" s="59">
        <v>0</v>
      </c>
      <c r="N122" s="59">
        <v>0</v>
      </c>
      <c r="O122" s="3">
        <v>2</v>
      </c>
    </row>
    <row r="123" spans="1:15" hidden="1" x14ac:dyDescent="0.2">
      <c r="A123" s="61" t="s">
        <v>540</v>
      </c>
      <c r="B123" s="60" t="s">
        <v>637</v>
      </c>
      <c r="C123" s="59"/>
      <c r="D123" s="59"/>
      <c r="E123" s="59">
        <f>C123+D123</f>
        <v>0</v>
      </c>
      <c r="F123" s="59">
        <f>G123+H123+I123+J123</f>
        <v>0</v>
      </c>
      <c r="G123" s="59"/>
      <c r="H123" s="59"/>
      <c r="I123" s="59"/>
      <c r="J123" s="59"/>
      <c r="K123" s="59">
        <v>0</v>
      </c>
      <c r="L123" s="59">
        <v>0</v>
      </c>
      <c r="M123" s="59">
        <v>0</v>
      </c>
      <c r="N123" s="59">
        <v>0</v>
      </c>
      <c r="O123" s="3">
        <v>2</v>
      </c>
    </row>
    <row r="124" spans="1:15" hidden="1" x14ac:dyDescent="0.2">
      <c r="A124" s="61" t="s">
        <v>589</v>
      </c>
      <c r="B124" s="60" t="s">
        <v>636</v>
      </c>
      <c r="C124" s="59"/>
      <c r="D124" s="59"/>
      <c r="E124" s="59">
        <f>C124+D124</f>
        <v>0</v>
      </c>
      <c r="F124" s="59">
        <f>G124+H124+I124+J124</f>
        <v>0</v>
      </c>
      <c r="G124" s="59"/>
      <c r="H124" s="59"/>
      <c r="I124" s="59"/>
      <c r="J124" s="59"/>
      <c r="K124" s="59">
        <v>0</v>
      </c>
      <c r="L124" s="59">
        <v>0</v>
      </c>
      <c r="M124" s="59">
        <v>0</v>
      </c>
      <c r="N124" s="59">
        <v>0</v>
      </c>
      <c r="O124" s="3">
        <v>2</v>
      </c>
    </row>
    <row r="125" spans="1:15" s="18" customFormat="1" ht="25.5" hidden="1" x14ac:dyDescent="0.2">
      <c r="A125" s="65" t="s">
        <v>635</v>
      </c>
      <c r="B125" s="64" t="s">
        <v>634</v>
      </c>
      <c r="C125" s="63">
        <f t="shared" ref="C125:N125" si="40">C126+C127+C128+C129</f>
        <v>0</v>
      </c>
      <c r="D125" s="63">
        <f t="shared" si="40"/>
        <v>0</v>
      </c>
      <c r="E125" s="63">
        <f t="shared" si="40"/>
        <v>0</v>
      </c>
      <c r="F125" s="63">
        <f t="shared" si="40"/>
        <v>0</v>
      </c>
      <c r="G125" s="63">
        <f t="shared" si="40"/>
        <v>0</v>
      </c>
      <c r="H125" s="63">
        <f t="shared" si="40"/>
        <v>0</v>
      </c>
      <c r="I125" s="63">
        <f t="shared" si="40"/>
        <v>0</v>
      </c>
      <c r="J125" s="63">
        <f t="shared" si="40"/>
        <v>0</v>
      </c>
      <c r="K125" s="63">
        <f t="shared" si="40"/>
        <v>0</v>
      </c>
      <c r="L125" s="63">
        <f t="shared" si="40"/>
        <v>0</v>
      </c>
      <c r="M125" s="63">
        <f t="shared" si="40"/>
        <v>0</v>
      </c>
      <c r="N125" s="63">
        <f t="shared" si="40"/>
        <v>0</v>
      </c>
      <c r="O125" s="62"/>
    </row>
    <row r="126" spans="1:15" hidden="1" x14ac:dyDescent="0.2">
      <c r="A126" s="61" t="s">
        <v>544</v>
      </c>
      <c r="B126" s="60" t="s">
        <v>633</v>
      </c>
      <c r="C126" s="59"/>
      <c r="D126" s="59"/>
      <c r="E126" s="59">
        <f>C126+D126</f>
        <v>0</v>
      </c>
      <c r="F126" s="59">
        <f>G126+H126+I126+J126</f>
        <v>0</v>
      </c>
      <c r="G126" s="59"/>
      <c r="H126" s="59"/>
      <c r="I126" s="59"/>
      <c r="J126" s="59"/>
      <c r="K126" s="59">
        <v>0</v>
      </c>
      <c r="L126" s="59">
        <v>0</v>
      </c>
      <c r="M126" s="59">
        <v>0</v>
      </c>
      <c r="N126" s="59">
        <v>0</v>
      </c>
      <c r="O126" s="3">
        <v>2</v>
      </c>
    </row>
    <row r="127" spans="1:15" hidden="1" x14ac:dyDescent="0.2">
      <c r="A127" s="61" t="s">
        <v>542</v>
      </c>
      <c r="B127" s="60" t="s">
        <v>632</v>
      </c>
      <c r="C127" s="59"/>
      <c r="D127" s="59"/>
      <c r="E127" s="59">
        <f>C127+D127</f>
        <v>0</v>
      </c>
      <c r="F127" s="59">
        <f>G127+H127+I127+J127</f>
        <v>0</v>
      </c>
      <c r="G127" s="59"/>
      <c r="H127" s="59"/>
      <c r="I127" s="59"/>
      <c r="J127" s="59"/>
      <c r="K127" s="59">
        <v>0</v>
      </c>
      <c r="L127" s="59">
        <v>0</v>
      </c>
      <c r="M127" s="59">
        <v>0</v>
      </c>
      <c r="N127" s="59">
        <v>0</v>
      </c>
      <c r="O127" s="3">
        <v>2</v>
      </c>
    </row>
    <row r="128" spans="1:15" hidden="1" x14ac:dyDescent="0.2">
      <c r="A128" s="61" t="s">
        <v>540</v>
      </c>
      <c r="B128" s="60" t="s">
        <v>631</v>
      </c>
      <c r="C128" s="59"/>
      <c r="D128" s="59"/>
      <c r="E128" s="59">
        <f>C128+D128</f>
        <v>0</v>
      </c>
      <c r="F128" s="59">
        <f>G128+H128+I128+J128</f>
        <v>0</v>
      </c>
      <c r="G128" s="59"/>
      <c r="H128" s="59"/>
      <c r="I128" s="59"/>
      <c r="J128" s="59"/>
      <c r="K128" s="59">
        <v>0</v>
      </c>
      <c r="L128" s="59">
        <v>0</v>
      </c>
      <c r="M128" s="59">
        <v>0</v>
      </c>
      <c r="N128" s="59">
        <v>0</v>
      </c>
      <c r="O128" s="3">
        <v>2</v>
      </c>
    </row>
    <row r="129" spans="1:15" hidden="1" x14ac:dyDescent="0.2">
      <c r="A129" s="61" t="s">
        <v>589</v>
      </c>
      <c r="B129" s="60" t="s">
        <v>630</v>
      </c>
      <c r="C129" s="59"/>
      <c r="D129" s="59"/>
      <c r="E129" s="59">
        <f>C129+D129</f>
        <v>0</v>
      </c>
      <c r="F129" s="59">
        <f>G129+H129+I129+J129</f>
        <v>0</v>
      </c>
      <c r="G129" s="59"/>
      <c r="H129" s="59"/>
      <c r="I129" s="59"/>
      <c r="J129" s="59"/>
      <c r="K129" s="59">
        <v>0</v>
      </c>
      <c r="L129" s="59">
        <v>0</v>
      </c>
      <c r="M129" s="59">
        <v>0</v>
      </c>
      <c r="N129" s="59">
        <v>0</v>
      </c>
      <c r="O129" s="3">
        <v>2</v>
      </c>
    </row>
    <row r="130" spans="1:15" s="18" customFormat="1" ht="25.5" hidden="1" x14ac:dyDescent="0.2">
      <c r="A130" s="65" t="s">
        <v>629</v>
      </c>
      <c r="B130" s="64" t="s">
        <v>628</v>
      </c>
      <c r="C130" s="63">
        <f t="shared" ref="C130:N130" si="41">C131+C132+C133+C134</f>
        <v>0</v>
      </c>
      <c r="D130" s="63">
        <f t="shared" si="41"/>
        <v>0</v>
      </c>
      <c r="E130" s="63">
        <f t="shared" si="41"/>
        <v>0</v>
      </c>
      <c r="F130" s="63">
        <f t="shared" si="41"/>
        <v>0</v>
      </c>
      <c r="G130" s="63">
        <f t="shared" si="41"/>
        <v>0</v>
      </c>
      <c r="H130" s="63">
        <f t="shared" si="41"/>
        <v>0</v>
      </c>
      <c r="I130" s="63">
        <f t="shared" si="41"/>
        <v>0</v>
      </c>
      <c r="J130" s="63">
        <f t="shared" si="41"/>
        <v>0</v>
      </c>
      <c r="K130" s="63">
        <f t="shared" si="41"/>
        <v>0</v>
      </c>
      <c r="L130" s="63">
        <f t="shared" si="41"/>
        <v>0</v>
      </c>
      <c r="M130" s="63">
        <f t="shared" si="41"/>
        <v>0</v>
      </c>
      <c r="N130" s="63">
        <f t="shared" si="41"/>
        <v>0</v>
      </c>
      <c r="O130" s="62"/>
    </row>
    <row r="131" spans="1:15" hidden="1" x14ac:dyDescent="0.2">
      <c r="A131" s="61" t="s">
        <v>544</v>
      </c>
      <c r="B131" s="60" t="s">
        <v>627</v>
      </c>
      <c r="C131" s="59"/>
      <c r="D131" s="59"/>
      <c r="E131" s="59">
        <f>C131+D131</f>
        <v>0</v>
      </c>
      <c r="F131" s="59">
        <f>G131+H131+I131+J131</f>
        <v>0</v>
      </c>
      <c r="G131" s="59"/>
      <c r="H131" s="59"/>
      <c r="I131" s="59"/>
      <c r="J131" s="59"/>
      <c r="K131" s="59">
        <v>0</v>
      </c>
      <c r="L131" s="59">
        <v>0</v>
      </c>
      <c r="M131" s="59">
        <v>0</v>
      </c>
      <c r="N131" s="59">
        <v>0</v>
      </c>
      <c r="O131" s="3">
        <v>2</v>
      </c>
    </row>
    <row r="132" spans="1:15" hidden="1" x14ac:dyDescent="0.2">
      <c r="A132" s="61" t="s">
        <v>542</v>
      </c>
      <c r="B132" s="60" t="s">
        <v>626</v>
      </c>
      <c r="C132" s="59"/>
      <c r="D132" s="59"/>
      <c r="E132" s="59">
        <f>C132+D132</f>
        <v>0</v>
      </c>
      <c r="F132" s="59">
        <f>G132+H132+I132+J132</f>
        <v>0</v>
      </c>
      <c r="G132" s="59"/>
      <c r="H132" s="59"/>
      <c r="I132" s="59"/>
      <c r="J132" s="59"/>
      <c r="K132" s="59">
        <v>0</v>
      </c>
      <c r="L132" s="59">
        <v>0</v>
      </c>
      <c r="M132" s="59">
        <v>0</v>
      </c>
      <c r="N132" s="59">
        <v>0</v>
      </c>
      <c r="O132" s="3">
        <v>2</v>
      </c>
    </row>
    <row r="133" spans="1:15" hidden="1" x14ac:dyDescent="0.2">
      <c r="A133" s="61" t="s">
        <v>540</v>
      </c>
      <c r="B133" s="60" t="s">
        <v>625</v>
      </c>
      <c r="C133" s="59"/>
      <c r="D133" s="59"/>
      <c r="E133" s="59">
        <f>C133+D133</f>
        <v>0</v>
      </c>
      <c r="F133" s="59">
        <f>G133+H133+I133+J133</f>
        <v>0</v>
      </c>
      <c r="G133" s="59"/>
      <c r="H133" s="59"/>
      <c r="I133" s="59"/>
      <c r="J133" s="59"/>
      <c r="K133" s="59">
        <v>0</v>
      </c>
      <c r="L133" s="59">
        <v>0</v>
      </c>
      <c r="M133" s="59">
        <v>0</v>
      </c>
      <c r="N133" s="59">
        <v>0</v>
      </c>
      <c r="O133" s="3">
        <v>2</v>
      </c>
    </row>
    <row r="134" spans="1:15" hidden="1" x14ac:dyDescent="0.2">
      <c r="A134" s="61" t="s">
        <v>589</v>
      </c>
      <c r="B134" s="60" t="s">
        <v>624</v>
      </c>
      <c r="C134" s="59"/>
      <c r="D134" s="59"/>
      <c r="E134" s="59">
        <f>C134+D134</f>
        <v>0</v>
      </c>
      <c r="F134" s="59">
        <f>G134+H134+I134+J134</f>
        <v>0</v>
      </c>
      <c r="G134" s="59"/>
      <c r="H134" s="59"/>
      <c r="I134" s="59"/>
      <c r="J134" s="59"/>
      <c r="K134" s="59">
        <v>0</v>
      </c>
      <c r="L134" s="59">
        <v>0</v>
      </c>
      <c r="M134" s="59">
        <v>0</v>
      </c>
      <c r="N134" s="59">
        <v>0</v>
      </c>
      <c r="O134" s="3">
        <v>2</v>
      </c>
    </row>
    <row r="135" spans="1:15" s="18" customFormat="1" ht="25.5" hidden="1" x14ac:dyDescent="0.2">
      <c r="A135" s="65" t="s">
        <v>623</v>
      </c>
      <c r="B135" s="64" t="s">
        <v>622</v>
      </c>
      <c r="C135" s="63">
        <f t="shared" ref="C135:N135" si="42">C136+C137+C138+C139</f>
        <v>0</v>
      </c>
      <c r="D135" s="63">
        <f t="shared" si="42"/>
        <v>0</v>
      </c>
      <c r="E135" s="63">
        <f t="shared" si="42"/>
        <v>0</v>
      </c>
      <c r="F135" s="63">
        <f t="shared" si="42"/>
        <v>0</v>
      </c>
      <c r="G135" s="63">
        <f t="shared" si="42"/>
        <v>0</v>
      </c>
      <c r="H135" s="63">
        <f t="shared" si="42"/>
        <v>0</v>
      </c>
      <c r="I135" s="63">
        <f t="shared" si="42"/>
        <v>0</v>
      </c>
      <c r="J135" s="63">
        <f t="shared" si="42"/>
        <v>0</v>
      </c>
      <c r="K135" s="63">
        <f t="shared" si="42"/>
        <v>0</v>
      </c>
      <c r="L135" s="63">
        <f t="shared" si="42"/>
        <v>0</v>
      </c>
      <c r="M135" s="63">
        <f t="shared" si="42"/>
        <v>0</v>
      </c>
      <c r="N135" s="63">
        <f t="shared" si="42"/>
        <v>0</v>
      </c>
      <c r="O135" s="62"/>
    </row>
    <row r="136" spans="1:15" hidden="1" x14ac:dyDescent="0.2">
      <c r="A136" s="61" t="s">
        <v>544</v>
      </c>
      <c r="B136" s="60" t="s">
        <v>621</v>
      </c>
      <c r="C136" s="59"/>
      <c r="D136" s="59"/>
      <c r="E136" s="59">
        <f>C136+D136</f>
        <v>0</v>
      </c>
      <c r="F136" s="59">
        <f>G136+H136+I136+J136</f>
        <v>0</v>
      </c>
      <c r="G136" s="59"/>
      <c r="H136" s="59"/>
      <c r="I136" s="59"/>
      <c r="J136" s="59"/>
      <c r="K136" s="59">
        <v>0</v>
      </c>
      <c r="L136" s="59">
        <v>0</v>
      </c>
      <c r="M136" s="59">
        <v>0</v>
      </c>
      <c r="N136" s="59">
        <v>0</v>
      </c>
      <c r="O136" s="3">
        <v>2</v>
      </c>
    </row>
    <row r="137" spans="1:15" hidden="1" x14ac:dyDescent="0.2">
      <c r="A137" s="61" t="s">
        <v>542</v>
      </c>
      <c r="B137" s="60" t="s">
        <v>620</v>
      </c>
      <c r="C137" s="59"/>
      <c r="D137" s="59"/>
      <c r="E137" s="59">
        <f>C137+D137</f>
        <v>0</v>
      </c>
      <c r="F137" s="59">
        <f>G137+H137+I137+J137</f>
        <v>0</v>
      </c>
      <c r="G137" s="59"/>
      <c r="H137" s="59"/>
      <c r="I137" s="59"/>
      <c r="J137" s="59"/>
      <c r="K137" s="59">
        <v>0</v>
      </c>
      <c r="L137" s="59">
        <v>0</v>
      </c>
      <c r="M137" s="59">
        <v>0</v>
      </c>
      <c r="N137" s="59">
        <v>0</v>
      </c>
      <c r="O137" s="3">
        <v>2</v>
      </c>
    </row>
    <row r="138" spans="1:15" hidden="1" x14ac:dyDescent="0.2">
      <c r="A138" s="61" t="s">
        <v>540</v>
      </c>
      <c r="B138" s="60" t="s">
        <v>619</v>
      </c>
      <c r="C138" s="59"/>
      <c r="D138" s="59"/>
      <c r="E138" s="59">
        <f>C138+D138</f>
        <v>0</v>
      </c>
      <c r="F138" s="59">
        <f>G138+H138+I138+J138</f>
        <v>0</v>
      </c>
      <c r="G138" s="59"/>
      <c r="H138" s="59"/>
      <c r="I138" s="59"/>
      <c r="J138" s="59"/>
      <c r="K138" s="59">
        <v>0</v>
      </c>
      <c r="L138" s="59">
        <v>0</v>
      </c>
      <c r="M138" s="59">
        <v>0</v>
      </c>
      <c r="N138" s="59">
        <v>0</v>
      </c>
      <c r="O138" s="3">
        <v>2</v>
      </c>
    </row>
    <row r="139" spans="1:15" hidden="1" x14ac:dyDescent="0.2">
      <c r="A139" s="61" t="s">
        <v>589</v>
      </c>
      <c r="B139" s="60" t="s">
        <v>618</v>
      </c>
      <c r="C139" s="59"/>
      <c r="D139" s="59"/>
      <c r="E139" s="59">
        <f>C139+D139</f>
        <v>0</v>
      </c>
      <c r="F139" s="59">
        <f>G139+H139+I139+J139</f>
        <v>0</v>
      </c>
      <c r="G139" s="59"/>
      <c r="H139" s="59"/>
      <c r="I139" s="59"/>
      <c r="J139" s="59"/>
      <c r="K139" s="59">
        <v>0</v>
      </c>
      <c r="L139" s="59">
        <v>0</v>
      </c>
      <c r="M139" s="59">
        <v>0</v>
      </c>
      <c r="N139" s="59">
        <v>0</v>
      </c>
      <c r="O139" s="3">
        <v>2</v>
      </c>
    </row>
    <row r="140" spans="1:15" s="18" customFormat="1" hidden="1" x14ac:dyDescent="0.2">
      <c r="A140" s="65" t="s">
        <v>617</v>
      </c>
      <c r="B140" s="64" t="s">
        <v>616</v>
      </c>
      <c r="C140" s="63">
        <f t="shared" ref="C140:N140" si="43">C141+C142+C143+C144</f>
        <v>0</v>
      </c>
      <c r="D140" s="63">
        <f t="shared" si="43"/>
        <v>0</v>
      </c>
      <c r="E140" s="63">
        <f t="shared" si="43"/>
        <v>0</v>
      </c>
      <c r="F140" s="63">
        <f t="shared" si="43"/>
        <v>0</v>
      </c>
      <c r="G140" s="63">
        <f t="shared" si="43"/>
        <v>0</v>
      </c>
      <c r="H140" s="63">
        <f t="shared" si="43"/>
        <v>0</v>
      </c>
      <c r="I140" s="63">
        <f t="shared" si="43"/>
        <v>0</v>
      </c>
      <c r="J140" s="63">
        <f t="shared" si="43"/>
        <v>0</v>
      </c>
      <c r="K140" s="63">
        <f t="shared" si="43"/>
        <v>0</v>
      </c>
      <c r="L140" s="63">
        <f t="shared" si="43"/>
        <v>0</v>
      </c>
      <c r="M140" s="63">
        <f t="shared" si="43"/>
        <v>0</v>
      </c>
      <c r="N140" s="63">
        <f t="shared" si="43"/>
        <v>0</v>
      </c>
      <c r="O140" s="62"/>
    </row>
    <row r="141" spans="1:15" hidden="1" x14ac:dyDescent="0.2">
      <c r="A141" s="61" t="s">
        <v>544</v>
      </c>
      <c r="B141" s="60" t="s">
        <v>615</v>
      </c>
      <c r="C141" s="59"/>
      <c r="D141" s="59"/>
      <c r="E141" s="59">
        <f>C141+D141</f>
        <v>0</v>
      </c>
      <c r="F141" s="59">
        <f>G141+H141+I141+J141</f>
        <v>0</v>
      </c>
      <c r="G141" s="59"/>
      <c r="H141" s="59"/>
      <c r="I141" s="59"/>
      <c r="J141" s="59"/>
      <c r="K141" s="59">
        <v>0</v>
      </c>
      <c r="L141" s="59">
        <v>0</v>
      </c>
      <c r="M141" s="59">
        <v>0</v>
      </c>
      <c r="N141" s="59">
        <v>0</v>
      </c>
      <c r="O141" s="3">
        <v>2</v>
      </c>
    </row>
    <row r="142" spans="1:15" hidden="1" x14ac:dyDescent="0.2">
      <c r="A142" s="61" t="s">
        <v>542</v>
      </c>
      <c r="B142" s="60" t="s">
        <v>614</v>
      </c>
      <c r="C142" s="59"/>
      <c r="D142" s="59"/>
      <c r="E142" s="59">
        <f>C142+D142</f>
        <v>0</v>
      </c>
      <c r="F142" s="59">
        <f>G142+H142+I142+J142</f>
        <v>0</v>
      </c>
      <c r="G142" s="59"/>
      <c r="H142" s="59"/>
      <c r="I142" s="59"/>
      <c r="J142" s="59"/>
      <c r="K142" s="59">
        <v>0</v>
      </c>
      <c r="L142" s="59">
        <v>0</v>
      </c>
      <c r="M142" s="59">
        <v>0</v>
      </c>
      <c r="N142" s="59">
        <v>0</v>
      </c>
      <c r="O142" s="3">
        <v>2</v>
      </c>
    </row>
    <row r="143" spans="1:15" hidden="1" x14ac:dyDescent="0.2">
      <c r="A143" s="61" t="s">
        <v>540</v>
      </c>
      <c r="B143" s="60" t="s">
        <v>613</v>
      </c>
      <c r="C143" s="59"/>
      <c r="D143" s="59"/>
      <c r="E143" s="59">
        <f>C143+D143</f>
        <v>0</v>
      </c>
      <c r="F143" s="59">
        <f>G143+H143+I143+J143</f>
        <v>0</v>
      </c>
      <c r="G143" s="59"/>
      <c r="H143" s="59"/>
      <c r="I143" s="59"/>
      <c r="J143" s="59"/>
      <c r="K143" s="59">
        <v>0</v>
      </c>
      <c r="L143" s="59">
        <v>0</v>
      </c>
      <c r="M143" s="59">
        <v>0</v>
      </c>
      <c r="N143" s="59">
        <v>0</v>
      </c>
      <c r="O143" s="3">
        <v>2</v>
      </c>
    </row>
    <row r="144" spans="1:15" hidden="1" x14ac:dyDescent="0.2">
      <c r="A144" s="61" t="s">
        <v>589</v>
      </c>
      <c r="B144" s="60" t="s">
        <v>612</v>
      </c>
      <c r="C144" s="59"/>
      <c r="D144" s="59"/>
      <c r="E144" s="59">
        <f>C144+D144</f>
        <v>0</v>
      </c>
      <c r="F144" s="59">
        <f>G144+H144+I144+J144</f>
        <v>0</v>
      </c>
      <c r="G144" s="59"/>
      <c r="H144" s="59"/>
      <c r="I144" s="59"/>
      <c r="J144" s="59"/>
      <c r="K144" s="59">
        <v>0</v>
      </c>
      <c r="L144" s="59">
        <v>0</v>
      </c>
      <c r="M144" s="59">
        <v>0</v>
      </c>
      <c r="N144" s="59">
        <v>0</v>
      </c>
      <c r="O144" s="3">
        <v>2</v>
      </c>
    </row>
    <row r="145" spans="1:15" s="18" customFormat="1" ht="25.5" hidden="1" x14ac:dyDescent="0.2">
      <c r="A145" s="65" t="s">
        <v>611</v>
      </c>
      <c r="B145" s="64" t="s">
        <v>610</v>
      </c>
      <c r="C145" s="63">
        <f t="shared" ref="C145:N145" si="44">C146+C147+C148+C149</f>
        <v>0</v>
      </c>
      <c r="D145" s="63">
        <f t="shared" si="44"/>
        <v>0</v>
      </c>
      <c r="E145" s="63">
        <f t="shared" si="44"/>
        <v>0</v>
      </c>
      <c r="F145" s="63">
        <f t="shared" si="44"/>
        <v>0</v>
      </c>
      <c r="G145" s="63">
        <f t="shared" si="44"/>
        <v>0</v>
      </c>
      <c r="H145" s="63">
        <f t="shared" si="44"/>
        <v>0</v>
      </c>
      <c r="I145" s="63">
        <f t="shared" si="44"/>
        <v>0</v>
      </c>
      <c r="J145" s="63">
        <f t="shared" si="44"/>
        <v>0</v>
      </c>
      <c r="K145" s="63">
        <f t="shared" si="44"/>
        <v>0</v>
      </c>
      <c r="L145" s="63">
        <f t="shared" si="44"/>
        <v>0</v>
      </c>
      <c r="M145" s="63">
        <f t="shared" si="44"/>
        <v>0</v>
      </c>
      <c r="N145" s="63">
        <f t="shared" si="44"/>
        <v>0</v>
      </c>
      <c r="O145" s="62"/>
    </row>
    <row r="146" spans="1:15" hidden="1" x14ac:dyDescent="0.2">
      <c r="A146" s="61" t="s">
        <v>544</v>
      </c>
      <c r="B146" s="60" t="s">
        <v>609</v>
      </c>
      <c r="C146" s="59"/>
      <c r="D146" s="59"/>
      <c r="E146" s="59">
        <f>C146+D146</f>
        <v>0</v>
      </c>
      <c r="F146" s="59">
        <f>G146+H146+I146+J146</f>
        <v>0</v>
      </c>
      <c r="G146" s="59"/>
      <c r="H146" s="59"/>
      <c r="I146" s="59"/>
      <c r="J146" s="59"/>
      <c r="K146" s="59">
        <v>0</v>
      </c>
      <c r="L146" s="59">
        <v>0</v>
      </c>
      <c r="M146" s="59">
        <v>0</v>
      </c>
      <c r="N146" s="59">
        <v>0</v>
      </c>
      <c r="O146" s="3">
        <v>2</v>
      </c>
    </row>
    <row r="147" spans="1:15" hidden="1" x14ac:dyDescent="0.2">
      <c r="A147" s="61" t="s">
        <v>542</v>
      </c>
      <c r="B147" s="60" t="s">
        <v>608</v>
      </c>
      <c r="C147" s="59"/>
      <c r="D147" s="59"/>
      <c r="E147" s="59">
        <f>C147+D147</f>
        <v>0</v>
      </c>
      <c r="F147" s="59">
        <f>G147+H147+I147+J147</f>
        <v>0</v>
      </c>
      <c r="G147" s="59"/>
      <c r="H147" s="59"/>
      <c r="I147" s="59"/>
      <c r="J147" s="59"/>
      <c r="K147" s="59">
        <v>0</v>
      </c>
      <c r="L147" s="59">
        <v>0</v>
      </c>
      <c r="M147" s="59">
        <v>0</v>
      </c>
      <c r="N147" s="59">
        <v>0</v>
      </c>
      <c r="O147" s="3">
        <v>2</v>
      </c>
    </row>
    <row r="148" spans="1:15" hidden="1" x14ac:dyDescent="0.2">
      <c r="A148" s="61" t="s">
        <v>540</v>
      </c>
      <c r="B148" s="60" t="s">
        <v>607</v>
      </c>
      <c r="C148" s="59"/>
      <c r="D148" s="59"/>
      <c r="E148" s="59">
        <f>C148+D148</f>
        <v>0</v>
      </c>
      <c r="F148" s="59">
        <f>G148+H148+I148+J148</f>
        <v>0</v>
      </c>
      <c r="G148" s="59"/>
      <c r="H148" s="59"/>
      <c r="I148" s="59"/>
      <c r="J148" s="59"/>
      <c r="K148" s="59">
        <v>0</v>
      </c>
      <c r="L148" s="59">
        <v>0</v>
      </c>
      <c r="M148" s="59">
        <v>0</v>
      </c>
      <c r="N148" s="59">
        <v>0</v>
      </c>
      <c r="O148" s="3">
        <v>2</v>
      </c>
    </row>
    <row r="149" spans="1:15" hidden="1" x14ac:dyDescent="0.2">
      <c r="A149" s="61" t="s">
        <v>589</v>
      </c>
      <c r="B149" s="60" t="s">
        <v>606</v>
      </c>
      <c r="C149" s="59"/>
      <c r="D149" s="59"/>
      <c r="E149" s="59">
        <f>C149+D149</f>
        <v>0</v>
      </c>
      <c r="F149" s="59">
        <f>G149+H149+I149+J149</f>
        <v>0</v>
      </c>
      <c r="G149" s="59"/>
      <c r="H149" s="59"/>
      <c r="I149" s="59"/>
      <c r="J149" s="59"/>
      <c r="K149" s="59">
        <v>0</v>
      </c>
      <c r="L149" s="59">
        <v>0</v>
      </c>
      <c r="M149" s="59">
        <v>0</v>
      </c>
      <c r="N149" s="59">
        <v>0</v>
      </c>
      <c r="O149" s="3"/>
    </row>
    <row r="150" spans="1:15" s="18" customFormat="1" ht="38.25" hidden="1" x14ac:dyDescent="0.2">
      <c r="A150" s="65" t="s">
        <v>605</v>
      </c>
      <c r="B150" s="64" t="s">
        <v>604</v>
      </c>
      <c r="C150" s="63">
        <f t="shared" ref="C150:N150" si="45">C151+C152+C153</f>
        <v>0</v>
      </c>
      <c r="D150" s="63">
        <f t="shared" si="45"/>
        <v>0</v>
      </c>
      <c r="E150" s="63">
        <f t="shared" si="45"/>
        <v>0</v>
      </c>
      <c r="F150" s="63">
        <f t="shared" si="45"/>
        <v>0</v>
      </c>
      <c r="G150" s="63">
        <f t="shared" si="45"/>
        <v>0</v>
      </c>
      <c r="H150" s="63">
        <f t="shared" si="45"/>
        <v>0</v>
      </c>
      <c r="I150" s="63">
        <f t="shared" si="45"/>
        <v>0</v>
      </c>
      <c r="J150" s="63">
        <f t="shared" si="45"/>
        <v>0</v>
      </c>
      <c r="K150" s="63">
        <f t="shared" si="45"/>
        <v>0</v>
      </c>
      <c r="L150" s="63">
        <f t="shared" si="45"/>
        <v>0</v>
      </c>
      <c r="M150" s="63">
        <f t="shared" si="45"/>
        <v>0</v>
      </c>
      <c r="N150" s="63">
        <f t="shared" si="45"/>
        <v>0</v>
      </c>
      <c r="O150" s="62"/>
    </row>
    <row r="151" spans="1:15" hidden="1" x14ac:dyDescent="0.2">
      <c r="A151" s="61" t="s">
        <v>544</v>
      </c>
      <c r="B151" s="60" t="s">
        <v>603</v>
      </c>
      <c r="C151" s="59"/>
      <c r="D151" s="59"/>
      <c r="E151" s="59">
        <f>C151+D151</f>
        <v>0</v>
      </c>
      <c r="F151" s="59">
        <f>G151+H151+I151+J151</f>
        <v>0</v>
      </c>
      <c r="G151" s="59"/>
      <c r="H151" s="59"/>
      <c r="I151" s="59"/>
      <c r="J151" s="59"/>
      <c r="K151" s="59">
        <v>0</v>
      </c>
      <c r="L151" s="59">
        <v>0</v>
      </c>
      <c r="M151" s="59">
        <v>0</v>
      </c>
      <c r="N151" s="59">
        <v>0</v>
      </c>
      <c r="O151" s="3">
        <v>2</v>
      </c>
    </row>
    <row r="152" spans="1:15" hidden="1" x14ac:dyDescent="0.2">
      <c r="A152" s="61" t="s">
        <v>542</v>
      </c>
      <c r="B152" s="60" t="s">
        <v>602</v>
      </c>
      <c r="C152" s="59"/>
      <c r="D152" s="59"/>
      <c r="E152" s="59">
        <f>C152+D152</f>
        <v>0</v>
      </c>
      <c r="F152" s="59">
        <f>G152+H152+I152+J152</f>
        <v>0</v>
      </c>
      <c r="G152" s="59"/>
      <c r="H152" s="59"/>
      <c r="I152" s="59"/>
      <c r="J152" s="59"/>
      <c r="K152" s="59">
        <v>0</v>
      </c>
      <c r="L152" s="59">
        <v>0</v>
      </c>
      <c r="M152" s="59">
        <v>0</v>
      </c>
      <c r="N152" s="59">
        <v>0</v>
      </c>
      <c r="O152" s="3">
        <v>2</v>
      </c>
    </row>
    <row r="153" spans="1:15" hidden="1" x14ac:dyDescent="0.2">
      <c r="A153" s="61" t="s">
        <v>589</v>
      </c>
      <c r="B153" s="60" t="s">
        <v>601</v>
      </c>
      <c r="C153" s="59"/>
      <c r="D153" s="59"/>
      <c r="E153" s="59">
        <f>C153+D153</f>
        <v>0</v>
      </c>
      <c r="F153" s="59">
        <f>G153+H153+I153+J153</f>
        <v>0</v>
      </c>
      <c r="G153" s="59"/>
      <c r="H153" s="59"/>
      <c r="I153" s="59"/>
      <c r="J153" s="59"/>
      <c r="K153" s="59">
        <v>0</v>
      </c>
      <c r="L153" s="59">
        <v>0</v>
      </c>
      <c r="M153" s="59">
        <v>0</v>
      </c>
      <c r="N153" s="59">
        <v>0</v>
      </c>
      <c r="O153" s="3">
        <v>2</v>
      </c>
    </row>
    <row r="154" spans="1:15" s="18" customFormat="1" ht="25.5" hidden="1" x14ac:dyDescent="0.2">
      <c r="A154" s="65" t="s">
        <v>600</v>
      </c>
      <c r="B154" s="64" t="s">
        <v>599</v>
      </c>
      <c r="C154" s="63">
        <f t="shared" ref="C154:N154" si="46">C155+C156+C157+C158</f>
        <v>0</v>
      </c>
      <c r="D154" s="63">
        <f t="shared" si="46"/>
        <v>0</v>
      </c>
      <c r="E154" s="63">
        <f t="shared" si="46"/>
        <v>0</v>
      </c>
      <c r="F154" s="63">
        <f t="shared" si="46"/>
        <v>0</v>
      </c>
      <c r="G154" s="63">
        <f t="shared" si="46"/>
        <v>0</v>
      </c>
      <c r="H154" s="63">
        <f t="shared" si="46"/>
        <v>0</v>
      </c>
      <c r="I154" s="63">
        <f t="shared" si="46"/>
        <v>0</v>
      </c>
      <c r="J154" s="63">
        <f t="shared" si="46"/>
        <v>0</v>
      </c>
      <c r="K154" s="63">
        <f t="shared" si="46"/>
        <v>0</v>
      </c>
      <c r="L154" s="63">
        <f t="shared" si="46"/>
        <v>0</v>
      </c>
      <c r="M154" s="63">
        <f t="shared" si="46"/>
        <v>0</v>
      </c>
      <c r="N154" s="63">
        <f t="shared" si="46"/>
        <v>0</v>
      </c>
      <c r="O154" s="62"/>
    </row>
    <row r="155" spans="1:15" hidden="1" x14ac:dyDescent="0.2">
      <c r="A155" s="61" t="s">
        <v>544</v>
      </c>
      <c r="B155" s="60" t="s">
        <v>598</v>
      </c>
      <c r="C155" s="59"/>
      <c r="D155" s="59"/>
      <c r="E155" s="59">
        <f>C155+D155</f>
        <v>0</v>
      </c>
      <c r="F155" s="59">
        <f>G155+H155+I155+J155</f>
        <v>0</v>
      </c>
      <c r="G155" s="59"/>
      <c r="H155" s="59"/>
      <c r="I155" s="59"/>
      <c r="J155" s="59"/>
      <c r="K155" s="59">
        <v>0</v>
      </c>
      <c r="L155" s="59">
        <v>0</v>
      </c>
      <c r="M155" s="59">
        <v>0</v>
      </c>
      <c r="N155" s="59">
        <v>0</v>
      </c>
      <c r="O155" s="3">
        <v>2</v>
      </c>
    </row>
    <row r="156" spans="1:15" hidden="1" x14ac:dyDescent="0.2">
      <c r="A156" s="61" t="s">
        <v>542</v>
      </c>
      <c r="B156" s="60" t="s">
        <v>597</v>
      </c>
      <c r="C156" s="59"/>
      <c r="D156" s="59"/>
      <c r="E156" s="59">
        <f>C156+D156</f>
        <v>0</v>
      </c>
      <c r="F156" s="59">
        <f>G156+H156+I156+J156</f>
        <v>0</v>
      </c>
      <c r="G156" s="59"/>
      <c r="H156" s="59"/>
      <c r="I156" s="59"/>
      <c r="J156" s="59"/>
      <c r="K156" s="59">
        <v>0</v>
      </c>
      <c r="L156" s="59">
        <v>0</v>
      </c>
      <c r="M156" s="59">
        <v>0</v>
      </c>
      <c r="N156" s="59">
        <v>0</v>
      </c>
      <c r="O156" s="3">
        <v>2</v>
      </c>
    </row>
    <row r="157" spans="1:15" hidden="1" x14ac:dyDescent="0.2">
      <c r="A157" s="61" t="s">
        <v>540</v>
      </c>
      <c r="B157" s="60" t="s">
        <v>596</v>
      </c>
      <c r="C157" s="59"/>
      <c r="D157" s="59"/>
      <c r="E157" s="59">
        <f>C157+D157</f>
        <v>0</v>
      </c>
      <c r="F157" s="59">
        <f>G157+H157+I157+J157</f>
        <v>0</v>
      </c>
      <c r="G157" s="59"/>
      <c r="H157" s="59"/>
      <c r="I157" s="59"/>
      <c r="J157" s="59"/>
      <c r="K157" s="59">
        <v>0</v>
      </c>
      <c r="L157" s="59">
        <v>0</v>
      </c>
      <c r="M157" s="59">
        <v>0</v>
      </c>
      <c r="N157" s="59">
        <v>0</v>
      </c>
      <c r="O157" s="3">
        <v>2</v>
      </c>
    </row>
    <row r="158" spans="1:15" hidden="1" x14ac:dyDescent="0.2">
      <c r="A158" s="61" t="s">
        <v>589</v>
      </c>
      <c r="B158" s="60" t="s">
        <v>595</v>
      </c>
      <c r="C158" s="59"/>
      <c r="D158" s="59"/>
      <c r="E158" s="59">
        <f>C158+D158</f>
        <v>0</v>
      </c>
      <c r="F158" s="59">
        <f>G158+H158+I158+J158</f>
        <v>0</v>
      </c>
      <c r="G158" s="59"/>
      <c r="H158" s="59"/>
      <c r="I158" s="59"/>
      <c r="J158" s="59"/>
      <c r="K158" s="59">
        <v>0</v>
      </c>
      <c r="L158" s="59">
        <v>0</v>
      </c>
      <c r="M158" s="59">
        <v>0</v>
      </c>
      <c r="N158" s="59">
        <v>0</v>
      </c>
      <c r="O158" s="3">
        <v>2</v>
      </c>
    </row>
    <row r="159" spans="1:15" s="18" customFormat="1" ht="25.5" hidden="1" x14ac:dyDescent="0.2">
      <c r="A159" s="65" t="s">
        <v>594</v>
      </c>
      <c r="B159" s="64" t="s">
        <v>593</v>
      </c>
      <c r="C159" s="63">
        <f t="shared" ref="C159:N159" si="47">C160+C161+C162+C163</f>
        <v>0</v>
      </c>
      <c r="D159" s="63">
        <f t="shared" si="47"/>
        <v>0</v>
      </c>
      <c r="E159" s="63">
        <f t="shared" si="47"/>
        <v>0</v>
      </c>
      <c r="F159" s="63">
        <f t="shared" si="47"/>
        <v>0</v>
      </c>
      <c r="G159" s="63">
        <f t="shared" si="47"/>
        <v>0</v>
      </c>
      <c r="H159" s="63">
        <f t="shared" si="47"/>
        <v>0</v>
      </c>
      <c r="I159" s="63">
        <f t="shared" si="47"/>
        <v>0</v>
      </c>
      <c r="J159" s="63">
        <f t="shared" si="47"/>
        <v>0</v>
      </c>
      <c r="K159" s="63">
        <f t="shared" si="47"/>
        <v>0</v>
      </c>
      <c r="L159" s="63">
        <f t="shared" si="47"/>
        <v>0</v>
      </c>
      <c r="M159" s="63">
        <f t="shared" si="47"/>
        <v>0</v>
      </c>
      <c r="N159" s="63">
        <f t="shared" si="47"/>
        <v>0</v>
      </c>
      <c r="O159" s="62"/>
    </row>
    <row r="160" spans="1:15" hidden="1" x14ac:dyDescent="0.2">
      <c r="A160" s="61" t="s">
        <v>544</v>
      </c>
      <c r="B160" s="60" t="s">
        <v>592</v>
      </c>
      <c r="C160" s="59"/>
      <c r="D160" s="59"/>
      <c r="E160" s="59">
        <f>C160+D160</f>
        <v>0</v>
      </c>
      <c r="F160" s="59">
        <f>G160+H160+I160+J160</f>
        <v>0</v>
      </c>
      <c r="G160" s="59"/>
      <c r="H160" s="59"/>
      <c r="I160" s="59"/>
      <c r="J160" s="59"/>
      <c r="K160" s="59">
        <v>0</v>
      </c>
      <c r="L160" s="59">
        <v>0</v>
      </c>
      <c r="M160" s="59">
        <v>0</v>
      </c>
      <c r="N160" s="59">
        <v>0</v>
      </c>
      <c r="O160" s="3">
        <v>2</v>
      </c>
    </row>
    <row r="161" spans="1:15" hidden="1" x14ac:dyDescent="0.2">
      <c r="A161" s="61" t="s">
        <v>542</v>
      </c>
      <c r="B161" s="60" t="s">
        <v>591</v>
      </c>
      <c r="C161" s="59"/>
      <c r="D161" s="59"/>
      <c r="E161" s="59">
        <f>C161+D161</f>
        <v>0</v>
      </c>
      <c r="F161" s="59">
        <f>G161+H161+I161+J161</f>
        <v>0</v>
      </c>
      <c r="G161" s="59"/>
      <c r="H161" s="59"/>
      <c r="I161" s="59"/>
      <c r="J161" s="59"/>
      <c r="K161" s="59">
        <v>0</v>
      </c>
      <c r="L161" s="59">
        <v>0</v>
      </c>
      <c r="M161" s="59">
        <v>0</v>
      </c>
      <c r="N161" s="59">
        <v>0</v>
      </c>
      <c r="O161" s="3">
        <v>2</v>
      </c>
    </row>
    <row r="162" spans="1:15" hidden="1" x14ac:dyDescent="0.2">
      <c r="A162" s="61" t="s">
        <v>540</v>
      </c>
      <c r="B162" s="60" t="s">
        <v>590</v>
      </c>
      <c r="C162" s="59"/>
      <c r="D162" s="59"/>
      <c r="E162" s="59">
        <f>C162+D162</f>
        <v>0</v>
      </c>
      <c r="F162" s="59">
        <f>G162+H162+I162+J162</f>
        <v>0</v>
      </c>
      <c r="G162" s="59"/>
      <c r="H162" s="59"/>
      <c r="I162" s="59"/>
      <c r="J162" s="59"/>
      <c r="K162" s="59">
        <v>0</v>
      </c>
      <c r="L162" s="59">
        <v>0</v>
      </c>
      <c r="M162" s="59">
        <v>0</v>
      </c>
      <c r="N162" s="59">
        <v>0</v>
      </c>
      <c r="O162" s="3">
        <v>2</v>
      </c>
    </row>
    <row r="163" spans="1:15" hidden="1" x14ac:dyDescent="0.2">
      <c r="A163" s="61" t="s">
        <v>589</v>
      </c>
      <c r="B163" s="60" t="s">
        <v>588</v>
      </c>
      <c r="C163" s="59"/>
      <c r="D163" s="59"/>
      <c r="E163" s="59">
        <f>C163+D163</f>
        <v>0</v>
      </c>
      <c r="F163" s="59">
        <f>G163+H163+I163+J163</f>
        <v>0</v>
      </c>
      <c r="G163" s="59"/>
      <c r="H163" s="59"/>
      <c r="I163" s="59"/>
      <c r="J163" s="59"/>
      <c r="K163" s="59">
        <v>0</v>
      </c>
      <c r="L163" s="59">
        <v>0</v>
      </c>
      <c r="M163" s="59">
        <v>0</v>
      </c>
      <c r="N163" s="59">
        <v>0</v>
      </c>
      <c r="O163" s="3">
        <v>2</v>
      </c>
    </row>
    <row r="164" spans="1:15" s="8" customFormat="1" ht="38.25" hidden="1" x14ac:dyDescent="0.2">
      <c r="A164" s="69" t="s">
        <v>587</v>
      </c>
      <c r="B164" s="68" t="s">
        <v>586</v>
      </c>
      <c r="C164" s="67">
        <f t="shared" ref="C164:N164" si="48">C165+C169+C173+C177+C181+C189+C193+C196</f>
        <v>0</v>
      </c>
      <c r="D164" s="67">
        <f t="shared" si="48"/>
        <v>0</v>
      </c>
      <c r="E164" s="67">
        <f t="shared" si="48"/>
        <v>0</v>
      </c>
      <c r="F164" s="67">
        <f t="shared" si="48"/>
        <v>0</v>
      </c>
      <c r="G164" s="67">
        <f t="shared" si="48"/>
        <v>0</v>
      </c>
      <c r="H164" s="67">
        <f t="shared" si="48"/>
        <v>0</v>
      </c>
      <c r="I164" s="67">
        <f t="shared" si="48"/>
        <v>0</v>
      </c>
      <c r="J164" s="67">
        <f t="shared" si="48"/>
        <v>0</v>
      </c>
      <c r="K164" s="67">
        <f t="shared" si="48"/>
        <v>0</v>
      </c>
      <c r="L164" s="67">
        <f t="shared" si="48"/>
        <v>0</v>
      </c>
      <c r="M164" s="67">
        <f t="shared" si="48"/>
        <v>0</v>
      </c>
      <c r="N164" s="67">
        <f t="shared" si="48"/>
        <v>0</v>
      </c>
      <c r="O164" s="66"/>
    </row>
    <row r="165" spans="1:15" s="18" customFormat="1" ht="25.5" hidden="1" x14ac:dyDescent="0.2">
      <c r="A165" s="65" t="s">
        <v>585</v>
      </c>
      <c r="B165" s="64" t="s">
        <v>584</v>
      </c>
      <c r="C165" s="63">
        <f t="shared" ref="C165:N165" si="49">C166+C167+C168</f>
        <v>0</v>
      </c>
      <c r="D165" s="63">
        <f t="shared" si="49"/>
        <v>0</v>
      </c>
      <c r="E165" s="63">
        <f t="shared" si="49"/>
        <v>0</v>
      </c>
      <c r="F165" s="63">
        <f t="shared" si="49"/>
        <v>0</v>
      </c>
      <c r="G165" s="63">
        <f t="shared" si="49"/>
        <v>0</v>
      </c>
      <c r="H165" s="63">
        <f t="shared" si="49"/>
        <v>0</v>
      </c>
      <c r="I165" s="63">
        <f t="shared" si="49"/>
        <v>0</v>
      </c>
      <c r="J165" s="63">
        <f t="shared" si="49"/>
        <v>0</v>
      </c>
      <c r="K165" s="63">
        <f t="shared" si="49"/>
        <v>0</v>
      </c>
      <c r="L165" s="63">
        <f t="shared" si="49"/>
        <v>0</v>
      </c>
      <c r="M165" s="63">
        <f t="shared" si="49"/>
        <v>0</v>
      </c>
      <c r="N165" s="63">
        <f t="shared" si="49"/>
        <v>0</v>
      </c>
      <c r="O165" s="62"/>
    </row>
    <row r="166" spans="1:15" hidden="1" x14ac:dyDescent="0.2">
      <c r="A166" s="61" t="s">
        <v>544</v>
      </c>
      <c r="B166" s="60" t="s">
        <v>583</v>
      </c>
      <c r="C166" s="59"/>
      <c r="D166" s="59"/>
      <c r="E166" s="59">
        <f>C166+D166</f>
        <v>0</v>
      </c>
      <c r="F166" s="59">
        <f>G166+H166+I166+J166</f>
        <v>0</v>
      </c>
      <c r="G166" s="59"/>
      <c r="H166" s="59"/>
      <c r="I166" s="59"/>
      <c r="J166" s="59"/>
      <c r="K166" s="59">
        <v>0</v>
      </c>
      <c r="L166" s="59">
        <v>0</v>
      </c>
      <c r="M166" s="59">
        <v>0</v>
      </c>
      <c r="N166" s="59">
        <v>0</v>
      </c>
      <c r="O166" s="3">
        <v>2</v>
      </c>
    </row>
    <row r="167" spans="1:15" hidden="1" x14ac:dyDescent="0.2">
      <c r="A167" s="61" t="s">
        <v>542</v>
      </c>
      <c r="B167" s="60" t="s">
        <v>582</v>
      </c>
      <c r="C167" s="59"/>
      <c r="D167" s="59"/>
      <c r="E167" s="59">
        <f>C167+D167</f>
        <v>0</v>
      </c>
      <c r="F167" s="59">
        <f>G167+H167+I167+J167</f>
        <v>0</v>
      </c>
      <c r="G167" s="59"/>
      <c r="H167" s="59"/>
      <c r="I167" s="59"/>
      <c r="J167" s="59"/>
      <c r="K167" s="59">
        <v>0</v>
      </c>
      <c r="L167" s="59">
        <v>0</v>
      </c>
      <c r="M167" s="59">
        <v>0</v>
      </c>
      <c r="N167" s="59">
        <v>0</v>
      </c>
      <c r="O167" s="3">
        <v>2</v>
      </c>
    </row>
    <row r="168" spans="1:15" hidden="1" x14ac:dyDescent="0.2">
      <c r="A168" s="61" t="s">
        <v>540</v>
      </c>
      <c r="B168" s="60" t="s">
        <v>581</v>
      </c>
      <c r="C168" s="59"/>
      <c r="D168" s="59"/>
      <c r="E168" s="59">
        <f>C168+D168</f>
        <v>0</v>
      </c>
      <c r="F168" s="59">
        <f>G168+H168+I168+J168</f>
        <v>0</v>
      </c>
      <c r="G168" s="59"/>
      <c r="H168" s="59"/>
      <c r="I168" s="59"/>
      <c r="J168" s="59"/>
      <c r="K168" s="59">
        <v>0</v>
      </c>
      <c r="L168" s="59">
        <v>0</v>
      </c>
      <c r="M168" s="59">
        <v>0</v>
      </c>
      <c r="N168" s="59">
        <v>0</v>
      </c>
      <c r="O168" s="3">
        <v>2</v>
      </c>
    </row>
    <row r="169" spans="1:15" s="18" customFormat="1" hidden="1" x14ac:dyDescent="0.2">
      <c r="A169" s="65" t="s">
        <v>580</v>
      </c>
      <c r="B169" s="64" t="s">
        <v>579</v>
      </c>
      <c r="C169" s="63">
        <f t="shared" ref="C169:N169" si="50">C170+C171+C172</f>
        <v>0</v>
      </c>
      <c r="D169" s="63">
        <f t="shared" si="50"/>
        <v>0</v>
      </c>
      <c r="E169" s="63">
        <f t="shared" si="50"/>
        <v>0</v>
      </c>
      <c r="F169" s="63">
        <f t="shared" si="50"/>
        <v>0</v>
      </c>
      <c r="G169" s="63">
        <f t="shared" si="50"/>
        <v>0</v>
      </c>
      <c r="H169" s="63">
        <f t="shared" si="50"/>
        <v>0</v>
      </c>
      <c r="I169" s="63">
        <f t="shared" si="50"/>
        <v>0</v>
      </c>
      <c r="J169" s="63">
        <f t="shared" si="50"/>
        <v>0</v>
      </c>
      <c r="K169" s="63">
        <f t="shared" si="50"/>
        <v>0</v>
      </c>
      <c r="L169" s="63">
        <f t="shared" si="50"/>
        <v>0</v>
      </c>
      <c r="M169" s="63">
        <f t="shared" si="50"/>
        <v>0</v>
      </c>
      <c r="N169" s="63">
        <f t="shared" si="50"/>
        <v>0</v>
      </c>
      <c r="O169" s="62"/>
    </row>
    <row r="170" spans="1:15" hidden="1" x14ac:dyDescent="0.2">
      <c r="A170" s="61" t="s">
        <v>544</v>
      </c>
      <c r="B170" s="60" t="s">
        <v>578</v>
      </c>
      <c r="C170" s="59"/>
      <c r="D170" s="59"/>
      <c r="E170" s="59">
        <f>C170+D170</f>
        <v>0</v>
      </c>
      <c r="F170" s="59">
        <f>G170+H170+I170+J170</f>
        <v>0</v>
      </c>
      <c r="G170" s="59"/>
      <c r="H170" s="59"/>
      <c r="I170" s="59"/>
      <c r="J170" s="59"/>
      <c r="K170" s="59">
        <v>0</v>
      </c>
      <c r="L170" s="59">
        <v>0</v>
      </c>
      <c r="M170" s="59">
        <v>0</v>
      </c>
      <c r="N170" s="59">
        <v>0</v>
      </c>
      <c r="O170" s="3">
        <v>2</v>
      </c>
    </row>
    <row r="171" spans="1:15" hidden="1" x14ac:dyDescent="0.2">
      <c r="A171" s="61" t="s">
        <v>542</v>
      </c>
      <c r="B171" s="60" t="s">
        <v>577</v>
      </c>
      <c r="C171" s="59"/>
      <c r="D171" s="59"/>
      <c r="E171" s="59">
        <f>C171+D171</f>
        <v>0</v>
      </c>
      <c r="F171" s="59">
        <f>G171+H171+I171+J171</f>
        <v>0</v>
      </c>
      <c r="G171" s="59"/>
      <c r="H171" s="59"/>
      <c r="I171" s="59"/>
      <c r="J171" s="59"/>
      <c r="K171" s="59">
        <v>0</v>
      </c>
      <c r="L171" s="59">
        <v>0</v>
      </c>
      <c r="M171" s="59">
        <v>0</v>
      </c>
      <c r="N171" s="59">
        <v>0</v>
      </c>
      <c r="O171" s="3">
        <v>2</v>
      </c>
    </row>
    <row r="172" spans="1:15" hidden="1" x14ac:dyDescent="0.2">
      <c r="A172" s="61" t="s">
        <v>540</v>
      </c>
      <c r="B172" s="60" t="s">
        <v>576</v>
      </c>
      <c r="C172" s="59"/>
      <c r="D172" s="59"/>
      <c r="E172" s="59">
        <f>C172+D172</f>
        <v>0</v>
      </c>
      <c r="F172" s="59">
        <f>G172+H172+I172+J172</f>
        <v>0</v>
      </c>
      <c r="G172" s="59"/>
      <c r="H172" s="59"/>
      <c r="I172" s="59"/>
      <c r="J172" s="59"/>
      <c r="K172" s="59">
        <v>0</v>
      </c>
      <c r="L172" s="59">
        <v>0</v>
      </c>
      <c r="M172" s="59">
        <v>0</v>
      </c>
      <c r="N172" s="59">
        <v>0</v>
      </c>
      <c r="O172" s="3">
        <v>2</v>
      </c>
    </row>
    <row r="173" spans="1:15" s="18" customFormat="1" hidden="1" x14ac:dyDescent="0.2">
      <c r="A173" s="65" t="s">
        <v>575</v>
      </c>
      <c r="B173" s="64" t="s">
        <v>574</v>
      </c>
      <c r="C173" s="63">
        <f t="shared" ref="C173:N173" si="51">C174+C175+C176</f>
        <v>0</v>
      </c>
      <c r="D173" s="63">
        <f t="shared" si="51"/>
        <v>0</v>
      </c>
      <c r="E173" s="63">
        <f t="shared" si="51"/>
        <v>0</v>
      </c>
      <c r="F173" s="63">
        <f t="shared" si="51"/>
        <v>0</v>
      </c>
      <c r="G173" s="63">
        <f t="shared" si="51"/>
        <v>0</v>
      </c>
      <c r="H173" s="63">
        <f t="shared" si="51"/>
        <v>0</v>
      </c>
      <c r="I173" s="63">
        <f t="shared" si="51"/>
        <v>0</v>
      </c>
      <c r="J173" s="63">
        <f t="shared" si="51"/>
        <v>0</v>
      </c>
      <c r="K173" s="63">
        <f t="shared" si="51"/>
        <v>0</v>
      </c>
      <c r="L173" s="63">
        <f t="shared" si="51"/>
        <v>0</v>
      </c>
      <c r="M173" s="63">
        <f t="shared" si="51"/>
        <v>0</v>
      </c>
      <c r="N173" s="63">
        <f t="shared" si="51"/>
        <v>0</v>
      </c>
      <c r="O173" s="62"/>
    </row>
    <row r="174" spans="1:15" hidden="1" x14ac:dyDescent="0.2">
      <c r="A174" s="61" t="s">
        <v>544</v>
      </c>
      <c r="B174" s="60" t="s">
        <v>573</v>
      </c>
      <c r="C174" s="59"/>
      <c r="D174" s="59"/>
      <c r="E174" s="59">
        <f>C174+D174</f>
        <v>0</v>
      </c>
      <c r="F174" s="59">
        <f>G174+H174+I174+J174</f>
        <v>0</v>
      </c>
      <c r="G174" s="59"/>
      <c r="H174" s="59"/>
      <c r="I174" s="59"/>
      <c r="J174" s="59"/>
      <c r="K174" s="59">
        <v>0</v>
      </c>
      <c r="L174" s="59">
        <v>0</v>
      </c>
      <c r="M174" s="59">
        <v>0</v>
      </c>
      <c r="N174" s="59">
        <v>0</v>
      </c>
      <c r="O174" s="3">
        <v>2</v>
      </c>
    </row>
    <row r="175" spans="1:15" hidden="1" x14ac:dyDescent="0.2">
      <c r="A175" s="61" t="s">
        <v>542</v>
      </c>
      <c r="B175" s="60" t="s">
        <v>572</v>
      </c>
      <c r="C175" s="59"/>
      <c r="D175" s="59"/>
      <c r="E175" s="59">
        <f>C175+D175</f>
        <v>0</v>
      </c>
      <c r="F175" s="59">
        <f>G175+H175+I175+J175</f>
        <v>0</v>
      </c>
      <c r="G175" s="59"/>
      <c r="H175" s="59"/>
      <c r="I175" s="59"/>
      <c r="J175" s="59"/>
      <c r="K175" s="59">
        <v>0</v>
      </c>
      <c r="L175" s="59">
        <v>0</v>
      </c>
      <c r="M175" s="59">
        <v>0</v>
      </c>
      <c r="N175" s="59">
        <v>0</v>
      </c>
      <c r="O175" s="3">
        <v>2</v>
      </c>
    </row>
    <row r="176" spans="1:15" hidden="1" x14ac:dyDescent="0.2">
      <c r="A176" s="61" t="s">
        <v>540</v>
      </c>
      <c r="B176" s="60" t="s">
        <v>571</v>
      </c>
      <c r="C176" s="59"/>
      <c r="D176" s="59"/>
      <c r="E176" s="59">
        <f>C176+D176</f>
        <v>0</v>
      </c>
      <c r="F176" s="59">
        <f>G176+H176+I176+J176</f>
        <v>0</v>
      </c>
      <c r="G176" s="59"/>
      <c r="H176" s="59"/>
      <c r="I176" s="59"/>
      <c r="J176" s="59"/>
      <c r="K176" s="59">
        <v>0</v>
      </c>
      <c r="L176" s="59">
        <v>0</v>
      </c>
      <c r="M176" s="59">
        <v>0</v>
      </c>
      <c r="N176" s="59">
        <v>0</v>
      </c>
      <c r="O176" s="3">
        <v>2</v>
      </c>
    </row>
    <row r="177" spans="1:15" s="18" customFormat="1" ht="25.5" hidden="1" x14ac:dyDescent="0.2">
      <c r="A177" s="65" t="s">
        <v>570</v>
      </c>
      <c r="B177" s="64" t="s">
        <v>569</v>
      </c>
      <c r="C177" s="63">
        <f t="shared" ref="C177:N177" si="52">C178+C179+C180</f>
        <v>0</v>
      </c>
      <c r="D177" s="63">
        <f t="shared" si="52"/>
        <v>0</v>
      </c>
      <c r="E177" s="63">
        <f t="shared" si="52"/>
        <v>0</v>
      </c>
      <c r="F177" s="63">
        <f t="shared" si="52"/>
        <v>0</v>
      </c>
      <c r="G177" s="63">
        <f t="shared" si="52"/>
        <v>0</v>
      </c>
      <c r="H177" s="63">
        <f t="shared" si="52"/>
        <v>0</v>
      </c>
      <c r="I177" s="63">
        <f t="shared" si="52"/>
        <v>0</v>
      </c>
      <c r="J177" s="63">
        <f t="shared" si="52"/>
        <v>0</v>
      </c>
      <c r="K177" s="63">
        <f t="shared" si="52"/>
        <v>0</v>
      </c>
      <c r="L177" s="63">
        <f t="shared" si="52"/>
        <v>0</v>
      </c>
      <c r="M177" s="63">
        <f t="shared" si="52"/>
        <v>0</v>
      </c>
      <c r="N177" s="63">
        <f t="shared" si="52"/>
        <v>0</v>
      </c>
      <c r="O177" s="62"/>
    </row>
    <row r="178" spans="1:15" hidden="1" x14ac:dyDescent="0.2">
      <c r="A178" s="61" t="s">
        <v>544</v>
      </c>
      <c r="B178" s="60" t="s">
        <v>568</v>
      </c>
      <c r="C178" s="59"/>
      <c r="D178" s="59"/>
      <c r="E178" s="59">
        <f>C178+D178</f>
        <v>0</v>
      </c>
      <c r="F178" s="59">
        <f>G178+H178+I178+J178</f>
        <v>0</v>
      </c>
      <c r="G178" s="59"/>
      <c r="H178" s="59"/>
      <c r="I178" s="59"/>
      <c r="J178" s="59"/>
      <c r="K178" s="59">
        <v>0</v>
      </c>
      <c r="L178" s="59">
        <v>0</v>
      </c>
      <c r="M178" s="59">
        <v>0</v>
      </c>
      <c r="N178" s="59">
        <v>0</v>
      </c>
      <c r="O178" s="3">
        <v>2</v>
      </c>
    </row>
    <row r="179" spans="1:15" hidden="1" x14ac:dyDescent="0.2">
      <c r="A179" s="61" t="s">
        <v>542</v>
      </c>
      <c r="B179" s="60" t="s">
        <v>567</v>
      </c>
      <c r="C179" s="59"/>
      <c r="D179" s="59"/>
      <c r="E179" s="59">
        <f>C179+D179</f>
        <v>0</v>
      </c>
      <c r="F179" s="59">
        <f>G179+H179+I179+J179</f>
        <v>0</v>
      </c>
      <c r="G179" s="59"/>
      <c r="H179" s="59"/>
      <c r="I179" s="59"/>
      <c r="J179" s="59"/>
      <c r="K179" s="59">
        <v>0</v>
      </c>
      <c r="L179" s="59">
        <v>0</v>
      </c>
      <c r="M179" s="59">
        <v>0</v>
      </c>
      <c r="N179" s="59">
        <v>0</v>
      </c>
      <c r="O179" s="3">
        <v>2</v>
      </c>
    </row>
    <row r="180" spans="1:15" hidden="1" x14ac:dyDescent="0.2">
      <c r="A180" s="61" t="s">
        <v>540</v>
      </c>
      <c r="B180" s="60" t="s">
        <v>566</v>
      </c>
      <c r="C180" s="59"/>
      <c r="D180" s="59"/>
      <c r="E180" s="59">
        <f>C180+D180</f>
        <v>0</v>
      </c>
      <c r="F180" s="59">
        <f>G180+H180+I180+J180</f>
        <v>0</v>
      </c>
      <c r="G180" s="59"/>
      <c r="H180" s="59"/>
      <c r="I180" s="59"/>
      <c r="J180" s="59"/>
      <c r="K180" s="59">
        <v>0</v>
      </c>
      <c r="L180" s="59">
        <v>0</v>
      </c>
      <c r="M180" s="59">
        <v>0</v>
      </c>
      <c r="N180" s="59">
        <v>0</v>
      </c>
      <c r="O180" s="3">
        <v>2</v>
      </c>
    </row>
    <row r="181" spans="1:15" s="18" customFormat="1" ht="25.5" hidden="1" x14ac:dyDescent="0.2">
      <c r="A181" s="65" t="s">
        <v>565</v>
      </c>
      <c r="B181" s="64" t="s">
        <v>564</v>
      </c>
      <c r="C181" s="63">
        <f t="shared" ref="C181:N181" si="53">C182+C183+C184</f>
        <v>0</v>
      </c>
      <c r="D181" s="63">
        <f t="shared" si="53"/>
        <v>0</v>
      </c>
      <c r="E181" s="63">
        <f t="shared" si="53"/>
        <v>0</v>
      </c>
      <c r="F181" s="63">
        <f t="shared" si="53"/>
        <v>0</v>
      </c>
      <c r="G181" s="63">
        <f t="shared" si="53"/>
        <v>0</v>
      </c>
      <c r="H181" s="63">
        <f t="shared" si="53"/>
        <v>0</v>
      </c>
      <c r="I181" s="63">
        <f t="shared" si="53"/>
        <v>0</v>
      </c>
      <c r="J181" s="63">
        <f t="shared" si="53"/>
        <v>0</v>
      </c>
      <c r="K181" s="63">
        <f t="shared" si="53"/>
        <v>0</v>
      </c>
      <c r="L181" s="63">
        <f t="shared" si="53"/>
        <v>0</v>
      </c>
      <c r="M181" s="63">
        <f t="shared" si="53"/>
        <v>0</v>
      </c>
      <c r="N181" s="63">
        <f t="shared" si="53"/>
        <v>0</v>
      </c>
      <c r="O181" s="62"/>
    </row>
    <row r="182" spans="1:15" hidden="1" x14ac:dyDescent="0.2">
      <c r="A182" s="61" t="s">
        <v>544</v>
      </c>
      <c r="B182" s="60" t="s">
        <v>563</v>
      </c>
      <c r="C182" s="59"/>
      <c r="D182" s="59"/>
      <c r="E182" s="59">
        <f>C182+D182</f>
        <v>0</v>
      </c>
      <c r="F182" s="59">
        <f>G182+H182+I182+J182</f>
        <v>0</v>
      </c>
      <c r="G182" s="59"/>
      <c r="H182" s="59"/>
      <c r="I182" s="59"/>
      <c r="J182" s="59"/>
      <c r="K182" s="59">
        <v>0</v>
      </c>
      <c r="L182" s="59">
        <v>0</v>
      </c>
      <c r="M182" s="59">
        <v>0</v>
      </c>
      <c r="N182" s="59">
        <v>0</v>
      </c>
      <c r="O182" s="3">
        <v>2</v>
      </c>
    </row>
    <row r="183" spans="1:15" hidden="1" x14ac:dyDescent="0.2">
      <c r="A183" s="61" t="s">
        <v>542</v>
      </c>
      <c r="B183" s="60" t="s">
        <v>562</v>
      </c>
      <c r="C183" s="59"/>
      <c r="D183" s="59"/>
      <c r="E183" s="59">
        <f>C183+D183</f>
        <v>0</v>
      </c>
      <c r="F183" s="59">
        <f>G183+H183+I183+J183</f>
        <v>0</v>
      </c>
      <c r="G183" s="59"/>
      <c r="H183" s="59"/>
      <c r="I183" s="59"/>
      <c r="J183" s="59"/>
      <c r="K183" s="59">
        <v>0</v>
      </c>
      <c r="L183" s="59">
        <v>0</v>
      </c>
      <c r="M183" s="59">
        <v>0</v>
      </c>
      <c r="N183" s="59">
        <v>0</v>
      </c>
      <c r="O183" s="3">
        <v>2</v>
      </c>
    </row>
    <row r="184" spans="1:15" hidden="1" x14ac:dyDescent="0.2">
      <c r="A184" s="61" t="s">
        <v>540</v>
      </c>
      <c r="B184" s="60" t="s">
        <v>561</v>
      </c>
      <c r="C184" s="59"/>
      <c r="D184" s="59"/>
      <c r="E184" s="59">
        <f>C184+D184</f>
        <v>0</v>
      </c>
      <c r="F184" s="59">
        <f>G184+H184+I184+J184</f>
        <v>0</v>
      </c>
      <c r="G184" s="59"/>
      <c r="H184" s="59"/>
      <c r="I184" s="59"/>
      <c r="J184" s="59"/>
      <c r="K184" s="59">
        <v>0</v>
      </c>
      <c r="L184" s="59">
        <v>0</v>
      </c>
      <c r="M184" s="59">
        <v>0</v>
      </c>
      <c r="N184" s="59">
        <v>0</v>
      </c>
      <c r="O184" s="3">
        <v>2</v>
      </c>
    </row>
    <row r="185" spans="1:15" s="18" customFormat="1" ht="25.5" hidden="1" x14ac:dyDescent="0.2">
      <c r="A185" s="65" t="s">
        <v>560</v>
      </c>
      <c r="B185" s="64" t="s">
        <v>559</v>
      </c>
      <c r="C185" s="63">
        <f t="shared" ref="C185:N185" si="54">C186+C187+C188</f>
        <v>0</v>
      </c>
      <c r="D185" s="63">
        <f t="shared" si="54"/>
        <v>0</v>
      </c>
      <c r="E185" s="63">
        <f t="shared" si="54"/>
        <v>0</v>
      </c>
      <c r="F185" s="63">
        <f t="shared" si="54"/>
        <v>0</v>
      </c>
      <c r="G185" s="63">
        <f t="shared" si="54"/>
        <v>0</v>
      </c>
      <c r="H185" s="63">
        <f t="shared" si="54"/>
        <v>0</v>
      </c>
      <c r="I185" s="63">
        <f t="shared" si="54"/>
        <v>0</v>
      </c>
      <c r="J185" s="63">
        <f t="shared" si="54"/>
        <v>0</v>
      </c>
      <c r="K185" s="63">
        <f t="shared" si="54"/>
        <v>0</v>
      </c>
      <c r="L185" s="63">
        <f t="shared" si="54"/>
        <v>0</v>
      </c>
      <c r="M185" s="63">
        <f t="shared" si="54"/>
        <v>0</v>
      </c>
      <c r="N185" s="63">
        <f t="shared" si="54"/>
        <v>0</v>
      </c>
      <c r="O185" s="62"/>
    </row>
    <row r="186" spans="1:15" hidden="1" x14ac:dyDescent="0.2">
      <c r="A186" s="61" t="s">
        <v>544</v>
      </c>
      <c r="B186" s="60" t="s">
        <v>558</v>
      </c>
      <c r="C186" s="59"/>
      <c r="D186" s="59"/>
      <c r="E186" s="59">
        <f>C186+D186</f>
        <v>0</v>
      </c>
      <c r="F186" s="59">
        <f>G186+H186+I186+J186</f>
        <v>0</v>
      </c>
      <c r="G186" s="59"/>
      <c r="H186" s="59"/>
      <c r="I186" s="59"/>
      <c r="J186" s="59"/>
      <c r="K186" s="59">
        <v>0</v>
      </c>
      <c r="L186" s="59">
        <v>0</v>
      </c>
      <c r="M186" s="59">
        <v>0</v>
      </c>
      <c r="N186" s="59">
        <v>0</v>
      </c>
      <c r="O186" s="3">
        <v>2</v>
      </c>
    </row>
    <row r="187" spans="1:15" hidden="1" x14ac:dyDescent="0.2">
      <c r="A187" s="61" t="s">
        <v>542</v>
      </c>
      <c r="B187" s="60" t="s">
        <v>557</v>
      </c>
      <c r="C187" s="59"/>
      <c r="D187" s="59"/>
      <c r="E187" s="59">
        <f>C187+D187</f>
        <v>0</v>
      </c>
      <c r="F187" s="59">
        <f>G187+H187+I187+J187</f>
        <v>0</v>
      </c>
      <c r="G187" s="59"/>
      <c r="H187" s="59"/>
      <c r="I187" s="59"/>
      <c r="J187" s="59"/>
      <c r="K187" s="59">
        <v>0</v>
      </c>
      <c r="L187" s="59">
        <v>0</v>
      </c>
      <c r="M187" s="59">
        <v>0</v>
      </c>
      <c r="N187" s="59">
        <v>0</v>
      </c>
      <c r="O187" s="3">
        <v>2</v>
      </c>
    </row>
    <row r="188" spans="1:15" hidden="1" x14ac:dyDescent="0.2">
      <c r="A188" s="61" t="s">
        <v>540</v>
      </c>
      <c r="B188" s="60" t="s">
        <v>556</v>
      </c>
      <c r="C188" s="59"/>
      <c r="D188" s="59"/>
      <c r="E188" s="59">
        <f>C188+D188</f>
        <v>0</v>
      </c>
      <c r="F188" s="59">
        <f>G188+H188+I188+J188</f>
        <v>0</v>
      </c>
      <c r="G188" s="59"/>
      <c r="H188" s="59"/>
      <c r="I188" s="59"/>
      <c r="J188" s="59"/>
      <c r="K188" s="59">
        <v>0</v>
      </c>
      <c r="L188" s="59">
        <v>0</v>
      </c>
      <c r="M188" s="59">
        <v>0</v>
      </c>
      <c r="N188" s="59">
        <v>0</v>
      </c>
      <c r="O188" s="3">
        <v>2</v>
      </c>
    </row>
    <row r="189" spans="1:15" s="18" customFormat="1" ht="25.5" hidden="1" x14ac:dyDescent="0.2">
      <c r="A189" s="65" t="s">
        <v>555</v>
      </c>
      <c r="B189" s="64" t="s">
        <v>554</v>
      </c>
      <c r="C189" s="63">
        <f t="shared" ref="C189:N189" si="55">C190+C191+C192</f>
        <v>0</v>
      </c>
      <c r="D189" s="63">
        <f t="shared" si="55"/>
        <v>0</v>
      </c>
      <c r="E189" s="63">
        <f t="shared" si="55"/>
        <v>0</v>
      </c>
      <c r="F189" s="63">
        <f t="shared" si="55"/>
        <v>0</v>
      </c>
      <c r="G189" s="63">
        <f t="shared" si="55"/>
        <v>0</v>
      </c>
      <c r="H189" s="63">
        <f t="shared" si="55"/>
        <v>0</v>
      </c>
      <c r="I189" s="63">
        <f t="shared" si="55"/>
        <v>0</v>
      </c>
      <c r="J189" s="63">
        <f t="shared" si="55"/>
        <v>0</v>
      </c>
      <c r="K189" s="63">
        <f t="shared" si="55"/>
        <v>0</v>
      </c>
      <c r="L189" s="63">
        <f t="shared" si="55"/>
        <v>0</v>
      </c>
      <c r="M189" s="63">
        <f t="shared" si="55"/>
        <v>0</v>
      </c>
      <c r="N189" s="63">
        <f t="shared" si="55"/>
        <v>0</v>
      </c>
      <c r="O189" s="62"/>
    </row>
    <row r="190" spans="1:15" hidden="1" x14ac:dyDescent="0.2">
      <c r="A190" s="61" t="s">
        <v>544</v>
      </c>
      <c r="B190" s="60" t="s">
        <v>553</v>
      </c>
      <c r="C190" s="59"/>
      <c r="D190" s="59"/>
      <c r="E190" s="59">
        <f>C190+D190</f>
        <v>0</v>
      </c>
      <c r="F190" s="59">
        <f>G190+H190+I190+J190</f>
        <v>0</v>
      </c>
      <c r="G190" s="59"/>
      <c r="H190" s="59"/>
      <c r="I190" s="59"/>
      <c r="J190" s="59"/>
      <c r="K190" s="59">
        <v>0</v>
      </c>
      <c r="L190" s="59">
        <v>0</v>
      </c>
      <c r="M190" s="59">
        <v>0</v>
      </c>
      <c r="N190" s="59">
        <v>0</v>
      </c>
      <c r="O190" s="3">
        <v>2</v>
      </c>
    </row>
    <row r="191" spans="1:15" hidden="1" x14ac:dyDescent="0.2">
      <c r="A191" s="61" t="s">
        <v>542</v>
      </c>
      <c r="B191" s="60" t="s">
        <v>552</v>
      </c>
      <c r="C191" s="59"/>
      <c r="D191" s="59"/>
      <c r="E191" s="59">
        <f>C191+D191</f>
        <v>0</v>
      </c>
      <c r="F191" s="59">
        <f>G191+H191+I191+J191</f>
        <v>0</v>
      </c>
      <c r="G191" s="59"/>
      <c r="H191" s="59"/>
      <c r="I191" s="59"/>
      <c r="J191" s="59"/>
      <c r="K191" s="59">
        <v>0</v>
      </c>
      <c r="L191" s="59">
        <v>0</v>
      </c>
      <c r="M191" s="59">
        <v>0</v>
      </c>
      <c r="N191" s="59">
        <v>0</v>
      </c>
      <c r="O191" s="3">
        <v>2</v>
      </c>
    </row>
    <row r="192" spans="1:15" hidden="1" x14ac:dyDescent="0.2">
      <c r="A192" s="61" t="s">
        <v>540</v>
      </c>
      <c r="B192" s="60" t="s">
        <v>551</v>
      </c>
      <c r="C192" s="59"/>
      <c r="D192" s="59"/>
      <c r="E192" s="59">
        <f>C192+D192</f>
        <v>0</v>
      </c>
      <c r="F192" s="59">
        <f>G192+H192+I192+J192</f>
        <v>0</v>
      </c>
      <c r="G192" s="59"/>
      <c r="H192" s="59"/>
      <c r="I192" s="59"/>
      <c r="J192" s="59"/>
      <c r="K192" s="59">
        <v>0</v>
      </c>
      <c r="L192" s="59">
        <v>0</v>
      </c>
      <c r="M192" s="59">
        <v>0</v>
      </c>
      <c r="N192" s="59">
        <v>0</v>
      </c>
      <c r="O192" s="3">
        <v>2</v>
      </c>
    </row>
    <row r="193" spans="1:22" s="18" customFormat="1" ht="25.5" hidden="1" x14ac:dyDescent="0.2">
      <c r="A193" s="65" t="s">
        <v>550</v>
      </c>
      <c r="B193" s="64" t="s">
        <v>549</v>
      </c>
      <c r="C193" s="63">
        <f t="shared" ref="C193:N193" si="56">C194+C195</f>
        <v>0</v>
      </c>
      <c r="D193" s="63">
        <f t="shared" si="56"/>
        <v>0</v>
      </c>
      <c r="E193" s="63">
        <f t="shared" si="56"/>
        <v>0</v>
      </c>
      <c r="F193" s="63">
        <f t="shared" si="56"/>
        <v>0</v>
      </c>
      <c r="G193" s="63">
        <f t="shared" si="56"/>
        <v>0</v>
      </c>
      <c r="H193" s="63">
        <f t="shared" si="56"/>
        <v>0</v>
      </c>
      <c r="I193" s="63">
        <f t="shared" si="56"/>
        <v>0</v>
      </c>
      <c r="J193" s="63">
        <f t="shared" si="56"/>
        <v>0</v>
      </c>
      <c r="K193" s="63">
        <f t="shared" si="56"/>
        <v>0</v>
      </c>
      <c r="L193" s="63">
        <f t="shared" si="56"/>
        <v>0</v>
      </c>
      <c r="M193" s="63">
        <f t="shared" si="56"/>
        <v>0</v>
      </c>
      <c r="N193" s="63">
        <f t="shared" si="56"/>
        <v>0</v>
      </c>
      <c r="O193" s="62"/>
    </row>
    <row r="194" spans="1:22" hidden="1" x14ac:dyDescent="0.2">
      <c r="A194" s="61" t="s">
        <v>544</v>
      </c>
      <c r="B194" s="60" t="s">
        <v>548</v>
      </c>
      <c r="C194" s="59"/>
      <c r="D194" s="59"/>
      <c r="E194" s="59">
        <f>C194+D194</f>
        <v>0</v>
      </c>
      <c r="F194" s="59">
        <f>G194+H194+I194+J194</f>
        <v>0</v>
      </c>
      <c r="G194" s="59"/>
      <c r="H194" s="59"/>
      <c r="I194" s="59"/>
      <c r="J194" s="59"/>
      <c r="K194" s="59">
        <v>0</v>
      </c>
      <c r="L194" s="59">
        <v>0</v>
      </c>
      <c r="M194" s="59">
        <v>0</v>
      </c>
      <c r="N194" s="59">
        <v>0</v>
      </c>
      <c r="O194" s="3">
        <v>2</v>
      </c>
    </row>
    <row r="195" spans="1:22" hidden="1" x14ac:dyDescent="0.2">
      <c r="A195" s="61" t="s">
        <v>542</v>
      </c>
      <c r="B195" s="60" t="s">
        <v>547</v>
      </c>
      <c r="C195" s="59"/>
      <c r="D195" s="59"/>
      <c r="E195" s="59">
        <f>C195+D195</f>
        <v>0</v>
      </c>
      <c r="F195" s="59">
        <f>G195+H195+I195+J195</f>
        <v>0</v>
      </c>
      <c r="G195" s="59"/>
      <c r="H195" s="59"/>
      <c r="I195" s="59"/>
      <c r="J195" s="59"/>
      <c r="K195" s="59">
        <v>0</v>
      </c>
      <c r="L195" s="59">
        <v>0</v>
      </c>
      <c r="M195" s="59">
        <v>0</v>
      </c>
      <c r="N195" s="59">
        <v>0</v>
      </c>
      <c r="O195" s="3">
        <v>2</v>
      </c>
    </row>
    <row r="196" spans="1:22" s="18" customFormat="1" ht="25.5" hidden="1" x14ac:dyDescent="0.2">
      <c r="A196" s="65" t="s">
        <v>546</v>
      </c>
      <c r="B196" s="64" t="s">
        <v>545</v>
      </c>
      <c r="C196" s="63">
        <f t="shared" ref="C196:N196" si="57">C197+C198+C199</f>
        <v>0</v>
      </c>
      <c r="D196" s="63">
        <f t="shared" si="57"/>
        <v>0</v>
      </c>
      <c r="E196" s="63">
        <f t="shared" si="57"/>
        <v>0</v>
      </c>
      <c r="F196" s="63">
        <f t="shared" si="57"/>
        <v>0</v>
      </c>
      <c r="G196" s="63">
        <f t="shared" si="57"/>
        <v>0</v>
      </c>
      <c r="H196" s="63">
        <f t="shared" si="57"/>
        <v>0</v>
      </c>
      <c r="I196" s="63">
        <f t="shared" si="57"/>
        <v>0</v>
      </c>
      <c r="J196" s="63">
        <f t="shared" si="57"/>
        <v>0</v>
      </c>
      <c r="K196" s="63">
        <f t="shared" si="57"/>
        <v>0</v>
      </c>
      <c r="L196" s="63">
        <f t="shared" si="57"/>
        <v>0</v>
      </c>
      <c r="M196" s="63">
        <f t="shared" si="57"/>
        <v>0</v>
      </c>
      <c r="N196" s="63">
        <f t="shared" si="57"/>
        <v>0</v>
      </c>
      <c r="O196" s="62"/>
    </row>
    <row r="197" spans="1:22" hidden="1" x14ac:dyDescent="0.2">
      <c r="A197" s="61" t="s">
        <v>544</v>
      </c>
      <c r="B197" s="60" t="s">
        <v>543</v>
      </c>
      <c r="C197" s="59"/>
      <c r="D197" s="59"/>
      <c r="E197" s="59">
        <f>C197+D197</f>
        <v>0</v>
      </c>
      <c r="F197" s="59">
        <f>G197+H197+I197+J197</f>
        <v>0</v>
      </c>
      <c r="G197" s="59"/>
      <c r="H197" s="59"/>
      <c r="I197" s="59"/>
      <c r="J197" s="59"/>
      <c r="K197" s="59">
        <v>0</v>
      </c>
      <c r="L197" s="59">
        <v>0</v>
      </c>
      <c r="M197" s="59">
        <v>0</v>
      </c>
      <c r="N197" s="59">
        <v>0</v>
      </c>
      <c r="O197" s="3">
        <v>2</v>
      </c>
    </row>
    <row r="198" spans="1:22" hidden="1" x14ac:dyDescent="0.2">
      <c r="A198" s="61" t="s">
        <v>542</v>
      </c>
      <c r="B198" s="60" t="s">
        <v>541</v>
      </c>
      <c r="C198" s="59"/>
      <c r="D198" s="59"/>
      <c r="E198" s="59">
        <f>C198+D198</f>
        <v>0</v>
      </c>
      <c r="F198" s="59">
        <f>G198+H198+I198+J198</f>
        <v>0</v>
      </c>
      <c r="G198" s="59"/>
      <c r="H198" s="59"/>
      <c r="I198" s="59"/>
      <c r="J198" s="59"/>
      <c r="K198" s="59">
        <v>0</v>
      </c>
      <c r="L198" s="59">
        <v>0</v>
      </c>
      <c r="M198" s="59">
        <v>0</v>
      </c>
      <c r="N198" s="59">
        <v>0</v>
      </c>
      <c r="O198" s="3">
        <v>2</v>
      </c>
    </row>
    <row r="199" spans="1:22" hidden="1" x14ac:dyDescent="0.2">
      <c r="A199" s="61" t="s">
        <v>540</v>
      </c>
      <c r="B199" s="60" t="s">
        <v>539</v>
      </c>
      <c r="C199" s="59"/>
      <c r="D199" s="59"/>
      <c r="E199" s="59">
        <f>C199+D199</f>
        <v>0</v>
      </c>
      <c r="F199" s="59">
        <f>G199+H199+I199+J199</f>
        <v>0</v>
      </c>
      <c r="G199" s="59"/>
      <c r="H199" s="59"/>
      <c r="I199" s="59"/>
      <c r="J199" s="59"/>
      <c r="K199" s="59">
        <v>0</v>
      </c>
      <c r="L199" s="59">
        <v>0</v>
      </c>
      <c r="M199" s="59">
        <v>0</v>
      </c>
      <c r="N199" s="59">
        <v>0</v>
      </c>
      <c r="O199" s="3">
        <v>2</v>
      </c>
    </row>
    <row r="200" spans="1:22" s="8" customFormat="1" x14ac:dyDescent="0.2">
      <c r="A200" s="58" t="s">
        <v>538</v>
      </c>
      <c r="B200" s="57" t="s">
        <v>537</v>
      </c>
      <c r="C200" s="55">
        <f t="shared" ref="C200:N200" si="58">C202+C235+C291+C305+C309+C311+C331+C350+C405+C412+C453+C468+C476+C479+C480+C495</f>
        <v>12902</v>
      </c>
      <c r="D200" s="55">
        <f t="shared" si="58"/>
        <v>436</v>
      </c>
      <c r="E200" s="55">
        <f t="shared" si="58"/>
        <v>13338</v>
      </c>
      <c r="F200" s="55">
        <f t="shared" si="58"/>
        <v>13338</v>
      </c>
      <c r="G200" s="56">
        <f t="shared" si="58"/>
        <v>3347</v>
      </c>
      <c r="H200" s="56">
        <f t="shared" si="58"/>
        <v>3362</v>
      </c>
      <c r="I200" s="56">
        <f t="shared" si="58"/>
        <v>3391</v>
      </c>
      <c r="J200" s="56">
        <f t="shared" si="58"/>
        <v>3238</v>
      </c>
      <c r="K200" s="55">
        <f t="shared" si="58"/>
        <v>90</v>
      </c>
      <c r="L200" s="35">
        <f t="shared" si="58"/>
        <v>12880</v>
      </c>
      <c r="M200" s="35">
        <f t="shared" si="58"/>
        <v>13390</v>
      </c>
      <c r="N200" s="35">
        <f t="shared" si="58"/>
        <v>13500</v>
      </c>
      <c r="O200" s="10"/>
      <c r="P200" s="9"/>
      <c r="Q200" s="241"/>
      <c r="R200" s="237"/>
      <c r="S200" s="237"/>
      <c r="T200" s="237"/>
      <c r="U200" s="237"/>
      <c r="V200" s="237"/>
    </row>
    <row r="201" spans="1:22" s="8" customFormat="1" x14ac:dyDescent="0.2">
      <c r="A201" s="14" t="s">
        <v>536</v>
      </c>
      <c r="B201" s="13" t="s">
        <v>535</v>
      </c>
      <c r="C201" s="11">
        <f t="shared" ref="C201:N201" si="59">C202+C235+C291+C305+C309+C312+C341+C345+C346+C347+C405+C453</f>
        <v>12902</v>
      </c>
      <c r="D201" s="11">
        <f t="shared" si="59"/>
        <v>400</v>
      </c>
      <c r="E201" s="11">
        <f t="shared" si="59"/>
        <v>13302</v>
      </c>
      <c r="F201" s="11">
        <f t="shared" si="59"/>
        <v>13302</v>
      </c>
      <c r="G201" s="12">
        <f t="shared" si="59"/>
        <v>3311</v>
      </c>
      <c r="H201" s="11">
        <f t="shared" si="59"/>
        <v>3362</v>
      </c>
      <c r="I201" s="11">
        <f t="shared" si="59"/>
        <v>3391</v>
      </c>
      <c r="J201" s="11">
        <f t="shared" si="59"/>
        <v>3238</v>
      </c>
      <c r="K201" s="11">
        <f t="shared" si="59"/>
        <v>90</v>
      </c>
      <c r="L201" s="35">
        <f t="shared" si="59"/>
        <v>12880</v>
      </c>
      <c r="M201" s="35">
        <f t="shared" si="59"/>
        <v>13390</v>
      </c>
      <c r="N201" s="35">
        <f t="shared" si="59"/>
        <v>13500</v>
      </c>
      <c r="O201" s="10"/>
      <c r="P201" s="9"/>
      <c r="Q201" s="241"/>
      <c r="R201" s="237"/>
      <c r="S201" s="237"/>
    </row>
    <row r="202" spans="1:22" s="8" customFormat="1" x14ac:dyDescent="0.2">
      <c r="A202" s="14" t="s">
        <v>534</v>
      </c>
      <c r="B202" s="13" t="s">
        <v>533</v>
      </c>
      <c r="C202" s="11">
        <f t="shared" ref="C202:N202" si="60">C203+C219+C227</f>
        <v>10000</v>
      </c>
      <c r="D202" s="11">
        <f t="shared" si="60"/>
        <v>200</v>
      </c>
      <c r="E202" s="11">
        <f t="shared" si="60"/>
        <v>10200</v>
      </c>
      <c r="F202" s="11">
        <f t="shared" si="60"/>
        <v>10200</v>
      </c>
      <c r="G202" s="36">
        <f t="shared" si="60"/>
        <v>2520</v>
      </c>
      <c r="H202" s="11">
        <f t="shared" si="60"/>
        <v>2600</v>
      </c>
      <c r="I202" s="11">
        <f t="shared" si="60"/>
        <v>2500</v>
      </c>
      <c r="J202" s="11">
        <f t="shared" si="60"/>
        <v>2580</v>
      </c>
      <c r="K202" s="11">
        <f t="shared" si="60"/>
        <v>90</v>
      </c>
      <c r="L202" s="35">
        <f t="shared" si="60"/>
        <v>10000</v>
      </c>
      <c r="M202" s="35">
        <f t="shared" si="60"/>
        <v>10500</v>
      </c>
      <c r="N202" s="35">
        <f t="shared" si="60"/>
        <v>10600</v>
      </c>
      <c r="O202" s="10"/>
      <c r="P202" s="9"/>
      <c r="Q202" s="241"/>
      <c r="R202" s="237"/>
      <c r="S202" s="237"/>
    </row>
    <row r="203" spans="1:22" s="18" customFormat="1" ht="25.5" x14ac:dyDescent="0.2">
      <c r="A203" s="34" t="s">
        <v>532</v>
      </c>
      <c r="B203" s="43" t="s">
        <v>531</v>
      </c>
      <c r="C203" s="42">
        <f t="shared" ref="C203:N203" si="61">C204+C210+C205+C206+C207+C208+C209+C211+C212+C213+C214+C215+C217+C216+C218</f>
        <v>9640</v>
      </c>
      <c r="D203" s="42">
        <f t="shared" si="61"/>
        <v>200</v>
      </c>
      <c r="E203" s="42">
        <f t="shared" si="61"/>
        <v>9840</v>
      </c>
      <c r="F203" s="42">
        <f t="shared" si="61"/>
        <v>9840</v>
      </c>
      <c r="G203" s="52">
        <f t="shared" si="61"/>
        <v>2460</v>
      </c>
      <c r="H203" s="42">
        <f t="shared" si="61"/>
        <v>2400</v>
      </c>
      <c r="I203" s="42">
        <f t="shared" si="61"/>
        <v>2450</v>
      </c>
      <c r="J203" s="20">
        <f t="shared" si="61"/>
        <v>2530</v>
      </c>
      <c r="K203" s="20">
        <f t="shared" si="61"/>
        <v>90</v>
      </c>
      <c r="L203" s="42">
        <f t="shared" si="61"/>
        <v>10000</v>
      </c>
      <c r="M203" s="42">
        <f t="shared" si="61"/>
        <v>10500</v>
      </c>
      <c r="N203" s="42">
        <f t="shared" si="61"/>
        <v>10600</v>
      </c>
      <c r="O203" s="19"/>
      <c r="P203" s="9"/>
      <c r="Q203" s="245"/>
      <c r="R203" s="259"/>
      <c r="S203" s="259"/>
    </row>
    <row r="204" spans="1:22" s="31" customFormat="1" ht="17.25" customHeight="1" x14ac:dyDescent="0.2">
      <c r="A204" s="135" t="s">
        <v>530</v>
      </c>
      <c r="B204" s="328" t="s">
        <v>529</v>
      </c>
      <c r="C204" s="133">
        <v>6650</v>
      </c>
      <c r="D204" s="134">
        <v>150</v>
      </c>
      <c r="E204" s="134">
        <f t="shared" ref="E204:E218" si="62">C204+D204</f>
        <v>6800</v>
      </c>
      <c r="F204" s="134">
        <f t="shared" ref="F204:F218" si="63">G204+H204+I204+J204</f>
        <v>6800</v>
      </c>
      <c r="G204" s="134">
        <v>1650</v>
      </c>
      <c r="H204" s="134">
        <v>1650</v>
      </c>
      <c r="I204" s="134">
        <v>1650</v>
      </c>
      <c r="J204" s="137">
        <v>1850</v>
      </c>
      <c r="K204" s="28">
        <v>0</v>
      </c>
      <c r="L204" s="48">
        <v>10000</v>
      </c>
      <c r="M204" s="48">
        <v>10500</v>
      </c>
      <c r="N204" s="48">
        <v>10600</v>
      </c>
      <c r="O204" s="47">
        <v>1</v>
      </c>
      <c r="P204" s="9"/>
      <c r="Q204" s="275"/>
      <c r="R204" s="264"/>
      <c r="S204" s="265"/>
    </row>
    <row r="205" spans="1:22" ht="20.25" hidden="1" customHeight="1" x14ac:dyDescent="0.2">
      <c r="A205" s="17" t="s">
        <v>528</v>
      </c>
      <c r="B205" s="16" t="s">
        <v>527</v>
      </c>
      <c r="C205" s="15"/>
      <c r="D205" s="15"/>
      <c r="E205" s="15">
        <f t="shared" si="62"/>
        <v>0</v>
      </c>
      <c r="F205" s="15">
        <f t="shared" si="63"/>
        <v>0</v>
      </c>
      <c r="G205" s="15"/>
      <c r="H205" s="15"/>
      <c r="I205" s="15"/>
      <c r="J205" s="15"/>
      <c r="K205" s="15">
        <v>0</v>
      </c>
      <c r="L205" s="15">
        <v>0</v>
      </c>
      <c r="M205" s="15">
        <v>0</v>
      </c>
      <c r="N205" s="15">
        <v>0</v>
      </c>
      <c r="O205" s="2">
        <v>1</v>
      </c>
    </row>
    <row r="206" spans="1:22" ht="15" customHeight="1" x14ac:dyDescent="0.2">
      <c r="A206" s="135" t="s">
        <v>526</v>
      </c>
      <c r="B206" s="328" t="s">
        <v>525</v>
      </c>
      <c r="C206" s="133">
        <v>870</v>
      </c>
      <c r="D206" s="134">
        <v>-90</v>
      </c>
      <c r="E206" s="134">
        <f t="shared" si="62"/>
        <v>780</v>
      </c>
      <c r="F206" s="134">
        <f t="shared" si="63"/>
        <v>780</v>
      </c>
      <c r="G206" s="134">
        <v>210</v>
      </c>
      <c r="H206" s="329">
        <v>200</v>
      </c>
      <c r="I206" s="329">
        <v>200</v>
      </c>
      <c r="J206" s="137">
        <v>170</v>
      </c>
      <c r="K206" s="15">
        <v>0</v>
      </c>
      <c r="L206" s="48">
        <v>0</v>
      </c>
      <c r="M206" s="48">
        <v>0</v>
      </c>
      <c r="N206" s="48">
        <v>0</v>
      </c>
      <c r="O206" s="2">
        <v>1</v>
      </c>
      <c r="P206" s="9"/>
      <c r="Q206" s="291"/>
      <c r="R206" s="264"/>
      <c r="S206" s="265"/>
    </row>
    <row r="207" spans="1:22" x14ac:dyDescent="0.2">
      <c r="A207" s="135" t="s">
        <v>524</v>
      </c>
      <c r="B207" s="136" t="s">
        <v>523</v>
      </c>
      <c r="C207" s="48">
        <v>1100</v>
      </c>
      <c r="D207" s="48"/>
      <c r="E207" s="48">
        <f t="shared" si="62"/>
        <v>1100</v>
      </c>
      <c r="F207" s="137">
        <f t="shared" si="63"/>
        <v>1100</v>
      </c>
      <c r="G207" s="137">
        <v>300</v>
      </c>
      <c r="H207" s="137">
        <v>250</v>
      </c>
      <c r="I207" s="137">
        <v>300</v>
      </c>
      <c r="J207" s="137">
        <v>250</v>
      </c>
      <c r="K207" s="15">
        <v>0</v>
      </c>
      <c r="L207" s="48">
        <v>0</v>
      </c>
      <c r="M207" s="48">
        <v>0</v>
      </c>
      <c r="N207" s="48">
        <v>0</v>
      </c>
      <c r="O207" s="2">
        <v>1</v>
      </c>
      <c r="P207" s="9"/>
      <c r="Q207" s="292" t="s">
        <v>958</v>
      </c>
      <c r="R207" s="239"/>
      <c r="S207" s="239"/>
    </row>
    <row r="208" spans="1:22" ht="9" hidden="1" customHeight="1" x14ac:dyDescent="0.2">
      <c r="A208" s="17" t="s">
        <v>522</v>
      </c>
      <c r="B208" s="16" t="s">
        <v>521</v>
      </c>
      <c r="C208" s="15"/>
      <c r="D208" s="15"/>
      <c r="E208" s="15">
        <f t="shared" si="62"/>
        <v>0</v>
      </c>
      <c r="F208" s="15">
        <f t="shared" si="63"/>
        <v>0</v>
      </c>
      <c r="G208" s="15"/>
      <c r="H208" s="15"/>
      <c r="I208" s="15"/>
      <c r="J208" s="15"/>
      <c r="K208" s="15">
        <v>0</v>
      </c>
      <c r="L208" s="15">
        <v>0</v>
      </c>
      <c r="M208" s="15">
        <v>0</v>
      </c>
      <c r="N208" s="15">
        <v>0</v>
      </c>
      <c r="O208" s="2">
        <v>1</v>
      </c>
    </row>
    <row r="209" spans="1:19" ht="12.75" hidden="1" customHeight="1" x14ac:dyDescent="0.2">
      <c r="A209" s="17" t="s">
        <v>520</v>
      </c>
      <c r="B209" s="16" t="s">
        <v>519</v>
      </c>
      <c r="C209" s="15">
        <v>0</v>
      </c>
      <c r="D209" s="15"/>
      <c r="E209" s="15">
        <f t="shared" si="62"/>
        <v>0</v>
      </c>
      <c r="F209" s="15">
        <f t="shared" si="63"/>
        <v>0</v>
      </c>
      <c r="G209" s="15"/>
      <c r="H209" s="15"/>
      <c r="I209" s="15"/>
      <c r="J209" s="15"/>
      <c r="K209" s="15">
        <v>0</v>
      </c>
      <c r="L209" s="15">
        <v>0</v>
      </c>
      <c r="M209" s="15">
        <v>0</v>
      </c>
      <c r="N209" s="15">
        <v>0</v>
      </c>
      <c r="O209" s="2">
        <v>1</v>
      </c>
    </row>
    <row r="210" spans="1:19" ht="11.25" hidden="1" customHeight="1" x14ac:dyDescent="0.2">
      <c r="A210" s="17" t="s">
        <v>518</v>
      </c>
      <c r="B210" s="53" t="s">
        <v>517</v>
      </c>
      <c r="C210" s="15"/>
      <c r="D210" s="15"/>
      <c r="E210" s="15">
        <f t="shared" si="62"/>
        <v>0</v>
      </c>
      <c r="F210" s="15">
        <f t="shared" si="63"/>
        <v>0</v>
      </c>
      <c r="G210" s="15"/>
      <c r="H210" s="15"/>
      <c r="I210" s="15"/>
      <c r="J210" s="15"/>
      <c r="K210" s="15">
        <v>0</v>
      </c>
      <c r="L210" s="15">
        <v>0</v>
      </c>
      <c r="M210" s="15">
        <v>0</v>
      </c>
      <c r="N210" s="15">
        <v>0</v>
      </c>
      <c r="O210" s="2">
        <v>1</v>
      </c>
    </row>
    <row r="211" spans="1:19" ht="2.25" hidden="1" customHeight="1" x14ac:dyDescent="0.2">
      <c r="A211" s="17" t="s">
        <v>516</v>
      </c>
      <c r="B211" s="16" t="s">
        <v>515</v>
      </c>
      <c r="C211" s="15"/>
      <c r="D211" s="15"/>
      <c r="E211" s="15">
        <f t="shared" si="62"/>
        <v>0</v>
      </c>
      <c r="F211" s="15">
        <f t="shared" si="63"/>
        <v>0</v>
      </c>
      <c r="G211" s="15"/>
      <c r="H211" s="15"/>
      <c r="I211" s="15"/>
      <c r="J211" s="15"/>
      <c r="K211" s="15">
        <v>0</v>
      </c>
      <c r="L211" s="15">
        <v>0</v>
      </c>
      <c r="M211" s="15">
        <v>0</v>
      </c>
      <c r="N211" s="15">
        <v>0</v>
      </c>
      <c r="O211" s="2">
        <v>1</v>
      </c>
    </row>
    <row r="212" spans="1:19" s="31" customFormat="1" x14ac:dyDescent="0.2">
      <c r="A212" s="135" t="s">
        <v>514</v>
      </c>
      <c r="B212" s="328" t="s">
        <v>513</v>
      </c>
      <c r="C212" s="133">
        <v>480</v>
      </c>
      <c r="D212" s="134">
        <v>60</v>
      </c>
      <c r="E212" s="134">
        <f t="shared" si="62"/>
        <v>540</v>
      </c>
      <c r="F212" s="134">
        <f t="shared" si="63"/>
        <v>540</v>
      </c>
      <c r="G212" s="134">
        <v>140</v>
      </c>
      <c r="H212" s="134">
        <v>140</v>
      </c>
      <c r="I212" s="134">
        <v>140</v>
      </c>
      <c r="J212" s="137">
        <v>120</v>
      </c>
      <c r="K212" s="28">
        <v>0</v>
      </c>
      <c r="L212" s="48">
        <v>0</v>
      </c>
      <c r="M212" s="48">
        <v>0</v>
      </c>
      <c r="N212" s="48">
        <v>0</v>
      </c>
      <c r="O212" s="47">
        <v>1</v>
      </c>
      <c r="P212" s="9"/>
      <c r="Q212" s="243"/>
      <c r="R212" s="239"/>
      <c r="S212" s="239"/>
    </row>
    <row r="213" spans="1:19" s="31" customFormat="1" hidden="1" x14ac:dyDescent="0.2">
      <c r="A213" s="30" t="s">
        <v>512</v>
      </c>
      <c r="B213" s="29" t="s">
        <v>511</v>
      </c>
      <c r="C213" s="28"/>
      <c r="D213" s="28"/>
      <c r="E213" s="28">
        <f t="shared" si="62"/>
        <v>0</v>
      </c>
      <c r="F213" s="28">
        <f t="shared" si="63"/>
        <v>0</v>
      </c>
      <c r="G213" s="28"/>
      <c r="H213" s="28"/>
      <c r="I213" s="28"/>
      <c r="J213" s="28"/>
      <c r="K213" s="28">
        <v>0</v>
      </c>
      <c r="L213" s="28">
        <v>0</v>
      </c>
      <c r="M213" s="28">
        <v>0</v>
      </c>
      <c r="N213" s="28">
        <v>0</v>
      </c>
      <c r="O213" s="47">
        <v>1</v>
      </c>
    </row>
    <row r="214" spans="1:19" s="31" customFormat="1" hidden="1" x14ac:dyDescent="0.2">
      <c r="A214" s="30" t="s">
        <v>510</v>
      </c>
      <c r="B214" s="29" t="s">
        <v>509</v>
      </c>
      <c r="C214" s="28"/>
      <c r="D214" s="28"/>
      <c r="E214" s="28">
        <f t="shared" si="62"/>
        <v>0</v>
      </c>
      <c r="F214" s="28">
        <f t="shared" si="63"/>
        <v>0</v>
      </c>
      <c r="G214" s="28"/>
      <c r="H214" s="28"/>
      <c r="I214" s="28"/>
      <c r="J214" s="28"/>
      <c r="K214" s="28">
        <v>0</v>
      </c>
      <c r="L214" s="28">
        <v>0</v>
      </c>
      <c r="M214" s="28">
        <v>0</v>
      </c>
      <c r="N214" s="28">
        <v>0</v>
      </c>
      <c r="O214" s="47">
        <v>1</v>
      </c>
    </row>
    <row r="215" spans="1:19" s="31" customFormat="1" hidden="1" x14ac:dyDescent="0.2">
      <c r="A215" s="30" t="s">
        <v>508</v>
      </c>
      <c r="B215" s="29" t="s">
        <v>507</v>
      </c>
      <c r="C215" s="28"/>
      <c r="D215" s="28"/>
      <c r="E215" s="28">
        <f t="shared" si="62"/>
        <v>0</v>
      </c>
      <c r="F215" s="28">
        <f t="shared" si="63"/>
        <v>0</v>
      </c>
      <c r="G215" s="28"/>
      <c r="H215" s="28"/>
      <c r="I215" s="28"/>
      <c r="J215" s="28"/>
      <c r="K215" s="28">
        <v>0</v>
      </c>
      <c r="L215" s="28">
        <v>0</v>
      </c>
      <c r="M215" s="28">
        <v>0</v>
      </c>
      <c r="N215" s="28">
        <v>0</v>
      </c>
      <c r="O215" s="47">
        <v>1</v>
      </c>
    </row>
    <row r="216" spans="1:19" s="31" customFormat="1" x14ac:dyDescent="0.2">
      <c r="A216" s="135" t="s">
        <v>506</v>
      </c>
      <c r="B216" s="138" t="s">
        <v>505</v>
      </c>
      <c r="C216" s="48">
        <v>360</v>
      </c>
      <c r="D216" s="48"/>
      <c r="E216" s="48">
        <f t="shared" si="62"/>
        <v>360</v>
      </c>
      <c r="F216" s="137">
        <f t="shared" si="63"/>
        <v>360</v>
      </c>
      <c r="G216" s="137">
        <v>90</v>
      </c>
      <c r="H216" s="137">
        <v>90</v>
      </c>
      <c r="I216" s="137">
        <v>90</v>
      </c>
      <c r="J216" s="137">
        <v>90</v>
      </c>
      <c r="K216" s="222">
        <v>90</v>
      </c>
      <c r="L216" s="48">
        <v>0</v>
      </c>
      <c r="M216" s="48">
        <v>0</v>
      </c>
      <c r="N216" s="48">
        <v>0</v>
      </c>
      <c r="O216" s="47">
        <v>1</v>
      </c>
      <c r="P216" s="9"/>
      <c r="Q216" s="243" t="s">
        <v>958</v>
      </c>
      <c r="R216" s="239" t="s">
        <v>958</v>
      </c>
      <c r="S216" s="239"/>
    </row>
    <row r="217" spans="1:19" s="31" customFormat="1" x14ac:dyDescent="0.2">
      <c r="A217" s="135" t="s">
        <v>504</v>
      </c>
      <c r="B217" s="138" t="s">
        <v>503</v>
      </c>
      <c r="C217" s="48">
        <v>0</v>
      </c>
      <c r="D217" s="48"/>
      <c r="E217" s="48">
        <f t="shared" si="62"/>
        <v>0</v>
      </c>
      <c r="F217" s="137">
        <f t="shared" si="63"/>
        <v>0</v>
      </c>
      <c r="G217" s="137">
        <v>0</v>
      </c>
      <c r="H217" s="137">
        <v>0</v>
      </c>
      <c r="I217" s="137">
        <v>0</v>
      </c>
      <c r="J217" s="137">
        <v>0</v>
      </c>
      <c r="K217" s="28">
        <v>0</v>
      </c>
      <c r="L217" s="48">
        <v>0</v>
      </c>
      <c r="M217" s="48">
        <v>0</v>
      </c>
      <c r="N217" s="48">
        <v>0</v>
      </c>
      <c r="O217" s="47">
        <v>1</v>
      </c>
      <c r="P217" s="9"/>
      <c r="Q217" s="243"/>
      <c r="R217" s="239"/>
      <c r="S217" s="239"/>
    </row>
    <row r="218" spans="1:19" s="31" customFormat="1" x14ac:dyDescent="0.2">
      <c r="A218" s="135" t="s">
        <v>502</v>
      </c>
      <c r="B218" s="328" t="s">
        <v>501</v>
      </c>
      <c r="C218" s="133">
        <v>180</v>
      </c>
      <c r="D218" s="134">
        <v>80</v>
      </c>
      <c r="E218" s="134">
        <f t="shared" si="62"/>
        <v>260</v>
      </c>
      <c r="F218" s="134">
        <f t="shared" si="63"/>
        <v>260</v>
      </c>
      <c r="G218" s="134">
        <v>70</v>
      </c>
      <c r="H218" s="134">
        <v>70</v>
      </c>
      <c r="I218" s="134">
        <v>70</v>
      </c>
      <c r="J218" s="134">
        <v>50</v>
      </c>
      <c r="K218" s="28">
        <v>0</v>
      </c>
      <c r="L218" s="48">
        <v>0</v>
      </c>
      <c r="M218" s="48">
        <v>0</v>
      </c>
      <c r="N218" s="48">
        <v>0</v>
      </c>
      <c r="O218" s="47">
        <v>1</v>
      </c>
      <c r="P218" s="9"/>
      <c r="Q218" s="243"/>
      <c r="R218" s="239"/>
      <c r="S218" s="239"/>
    </row>
    <row r="219" spans="1:19" s="18" customFormat="1" x14ac:dyDescent="0.2">
      <c r="A219" s="139" t="s">
        <v>500</v>
      </c>
      <c r="B219" s="140" t="s">
        <v>499</v>
      </c>
      <c r="C219" s="42">
        <f t="shared" ref="C219:N219" si="64">C220+C221+C222+C223+C224+C225+C226</f>
        <v>140</v>
      </c>
      <c r="D219" s="42">
        <f t="shared" si="64"/>
        <v>0</v>
      </c>
      <c r="E219" s="42">
        <f t="shared" si="64"/>
        <v>140</v>
      </c>
      <c r="F219" s="141">
        <f t="shared" si="64"/>
        <v>140</v>
      </c>
      <c r="G219" s="141">
        <f t="shared" si="64"/>
        <v>0</v>
      </c>
      <c r="H219" s="141">
        <f t="shared" si="64"/>
        <v>140</v>
      </c>
      <c r="I219" s="141">
        <f t="shared" si="64"/>
        <v>0</v>
      </c>
      <c r="J219" s="141">
        <f t="shared" si="64"/>
        <v>0</v>
      </c>
      <c r="K219" s="20">
        <f t="shared" si="64"/>
        <v>0</v>
      </c>
      <c r="L219" s="42">
        <f t="shared" si="64"/>
        <v>0</v>
      </c>
      <c r="M219" s="42">
        <f t="shared" si="64"/>
        <v>0</v>
      </c>
      <c r="N219" s="42">
        <f t="shared" si="64"/>
        <v>0</v>
      </c>
      <c r="O219" s="19"/>
      <c r="P219" s="9"/>
      <c r="Q219" s="238"/>
      <c r="R219" s="238"/>
      <c r="S219" s="238"/>
    </row>
    <row r="220" spans="1:19" hidden="1" x14ac:dyDescent="0.2">
      <c r="A220" s="17" t="s">
        <v>498</v>
      </c>
      <c r="B220" s="16" t="s">
        <v>497</v>
      </c>
      <c r="C220" s="15"/>
      <c r="D220" s="15"/>
      <c r="E220" s="15">
        <f t="shared" ref="E220:E226" si="65">C220+D220</f>
        <v>0</v>
      </c>
      <c r="F220" s="15">
        <f t="shared" ref="F220:F226" si="66">G220+H220+I220+J220</f>
        <v>0</v>
      </c>
      <c r="G220" s="15"/>
      <c r="H220" s="15"/>
      <c r="I220" s="15"/>
      <c r="J220" s="15"/>
      <c r="K220" s="15">
        <v>0</v>
      </c>
      <c r="L220" s="15">
        <v>0</v>
      </c>
      <c r="M220" s="15">
        <v>0</v>
      </c>
      <c r="N220" s="15">
        <v>0</v>
      </c>
      <c r="O220" s="2">
        <v>1</v>
      </c>
    </row>
    <row r="221" spans="1:19" hidden="1" x14ac:dyDescent="0.2">
      <c r="A221" s="17" t="s">
        <v>496</v>
      </c>
      <c r="B221" s="16" t="s">
        <v>495</v>
      </c>
      <c r="C221" s="15"/>
      <c r="D221" s="15"/>
      <c r="E221" s="15">
        <f t="shared" si="65"/>
        <v>0</v>
      </c>
      <c r="F221" s="15">
        <f t="shared" si="66"/>
        <v>0</v>
      </c>
      <c r="G221" s="15"/>
      <c r="H221" s="15"/>
      <c r="I221" s="15"/>
      <c r="J221" s="15"/>
      <c r="K221" s="15">
        <v>0</v>
      </c>
      <c r="L221" s="15">
        <v>0</v>
      </c>
      <c r="M221" s="15">
        <v>0</v>
      </c>
      <c r="N221" s="15">
        <v>0</v>
      </c>
      <c r="O221" s="2">
        <v>1</v>
      </c>
    </row>
    <row r="222" spans="1:19" hidden="1" x14ac:dyDescent="0.2">
      <c r="A222" s="17" t="s">
        <v>494</v>
      </c>
      <c r="B222" s="16" t="s">
        <v>493</v>
      </c>
      <c r="C222" s="15"/>
      <c r="D222" s="15"/>
      <c r="E222" s="15">
        <f t="shared" si="65"/>
        <v>0</v>
      </c>
      <c r="F222" s="15">
        <f t="shared" si="66"/>
        <v>0</v>
      </c>
      <c r="G222" s="15"/>
      <c r="H222" s="15"/>
      <c r="I222" s="15"/>
      <c r="J222" s="15"/>
      <c r="K222" s="15">
        <v>0</v>
      </c>
      <c r="L222" s="15">
        <v>0</v>
      </c>
      <c r="M222" s="15">
        <v>0</v>
      </c>
      <c r="N222" s="15">
        <v>0</v>
      </c>
      <c r="O222" s="2">
        <v>1</v>
      </c>
    </row>
    <row r="223" spans="1:19" hidden="1" x14ac:dyDescent="0.2">
      <c r="A223" s="17" t="s">
        <v>492</v>
      </c>
      <c r="B223" s="16" t="s">
        <v>491</v>
      </c>
      <c r="C223" s="15"/>
      <c r="D223" s="15"/>
      <c r="E223" s="15">
        <f t="shared" si="65"/>
        <v>0</v>
      </c>
      <c r="F223" s="15">
        <f t="shared" si="66"/>
        <v>0</v>
      </c>
      <c r="G223" s="15"/>
      <c r="H223" s="15"/>
      <c r="I223" s="15"/>
      <c r="J223" s="15"/>
      <c r="K223" s="15">
        <v>0</v>
      </c>
      <c r="L223" s="15">
        <v>0</v>
      </c>
      <c r="M223" s="15">
        <v>0</v>
      </c>
      <c r="N223" s="15">
        <v>0</v>
      </c>
      <c r="O223" s="2">
        <v>1</v>
      </c>
    </row>
    <row r="224" spans="1:19" hidden="1" x14ac:dyDescent="0.2">
      <c r="A224" s="17" t="s">
        <v>490</v>
      </c>
      <c r="B224" s="16" t="s">
        <v>489</v>
      </c>
      <c r="C224" s="15"/>
      <c r="D224" s="15"/>
      <c r="E224" s="15">
        <f t="shared" si="65"/>
        <v>0</v>
      </c>
      <c r="F224" s="15">
        <f t="shared" si="66"/>
        <v>0</v>
      </c>
      <c r="G224" s="15"/>
      <c r="H224" s="15"/>
      <c r="I224" s="15"/>
      <c r="J224" s="15"/>
      <c r="K224" s="15">
        <v>0</v>
      </c>
      <c r="L224" s="15">
        <v>0</v>
      </c>
      <c r="M224" s="15">
        <v>0</v>
      </c>
      <c r="N224" s="15">
        <v>0</v>
      </c>
      <c r="O224" s="2">
        <v>1</v>
      </c>
    </row>
    <row r="225" spans="1:22" x14ac:dyDescent="0.2">
      <c r="A225" s="135" t="s">
        <v>488</v>
      </c>
      <c r="B225" s="136" t="s">
        <v>487</v>
      </c>
      <c r="C225" s="48">
        <v>140</v>
      </c>
      <c r="D225" s="48"/>
      <c r="E225" s="48">
        <f t="shared" si="65"/>
        <v>140</v>
      </c>
      <c r="F225" s="137">
        <f t="shared" si="66"/>
        <v>140</v>
      </c>
      <c r="G225" s="137">
        <v>0</v>
      </c>
      <c r="H225" s="137">
        <v>140</v>
      </c>
      <c r="I225" s="137">
        <v>0</v>
      </c>
      <c r="J225" s="137">
        <v>0</v>
      </c>
      <c r="K225" s="15">
        <v>0</v>
      </c>
      <c r="L225" s="48">
        <v>0</v>
      </c>
      <c r="M225" s="48">
        <v>0</v>
      </c>
      <c r="N225" s="48">
        <v>0</v>
      </c>
      <c r="O225" s="2">
        <v>1</v>
      </c>
      <c r="P225" s="9"/>
      <c r="Q225" s="240"/>
      <c r="R225" s="239"/>
      <c r="S225" s="239"/>
    </row>
    <row r="226" spans="1:22" hidden="1" x14ac:dyDescent="0.2">
      <c r="A226" s="17" t="s">
        <v>486</v>
      </c>
      <c r="B226" s="16" t="s">
        <v>485</v>
      </c>
      <c r="C226" s="15"/>
      <c r="D226" s="15"/>
      <c r="E226" s="15">
        <f t="shared" si="65"/>
        <v>0</v>
      </c>
      <c r="F226" s="15">
        <f t="shared" si="66"/>
        <v>0</v>
      </c>
      <c r="G226" s="15"/>
      <c r="H226" s="15"/>
      <c r="I226" s="15"/>
      <c r="J226" s="15"/>
      <c r="K226" s="15">
        <v>0</v>
      </c>
      <c r="L226" s="15">
        <v>0</v>
      </c>
      <c r="M226" s="15">
        <v>0</v>
      </c>
      <c r="N226" s="15">
        <v>0</v>
      </c>
      <c r="O226" s="2">
        <v>1</v>
      </c>
    </row>
    <row r="227" spans="1:22" s="18" customFormat="1" x14ac:dyDescent="0.2">
      <c r="A227" s="139" t="s">
        <v>484</v>
      </c>
      <c r="B227" s="140" t="s">
        <v>483</v>
      </c>
      <c r="C227" s="141">
        <f t="shared" ref="C227:N227" si="67">C228+C229+C230+C231+C233+C232+C234</f>
        <v>220</v>
      </c>
      <c r="D227" s="141">
        <f t="shared" si="67"/>
        <v>0</v>
      </c>
      <c r="E227" s="141">
        <f t="shared" si="67"/>
        <v>220</v>
      </c>
      <c r="F227" s="141">
        <f t="shared" si="67"/>
        <v>220</v>
      </c>
      <c r="G227" s="141">
        <f t="shared" si="67"/>
        <v>60</v>
      </c>
      <c r="H227" s="141">
        <f t="shared" si="67"/>
        <v>60</v>
      </c>
      <c r="I227" s="141">
        <f t="shared" si="67"/>
        <v>50</v>
      </c>
      <c r="J227" s="141">
        <f t="shared" si="67"/>
        <v>50</v>
      </c>
      <c r="K227" s="20">
        <f t="shared" si="67"/>
        <v>0</v>
      </c>
      <c r="L227" s="42">
        <f t="shared" si="67"/>
        <v>0</v>
      </c>
      <c r="M227" s="42">
        <f t="shared" si="67"/>
        <v>0</v>
      </c>
      <c r="N227" s="42">
        <f t="shared" si="67"/>
        <v>0</v>
      </c>
      <c r="O227" s="19"/>
      <c r="P227" s="9"/>
      <c r="Q227" s="242"/>
      <c r="R227" s="238"/>
      <c r="S227" s="238"/>
    </row>
    <row r="228" spans="1:22" hidden="1" x14ac:dyDescent="0.2">
      <c r="A228" s="51" t="s">
        <v>482</v>
      </c>
      <c r="B228" s="50" t="s">
        <v>481</v>
      </c>
      <c r="C228" s="28"/>
      <c r="D228" s="28"/>
      <c r="E228" s="48">
        <f t="shared" ref="E228:E234" si="68">C228+D228</f>
        <v>0</v>
      </c>
      <c r="F228" s="48">
        <f t="shared" ref="F228:F234" si="69">G228+H228+I228+J228</f>
        <v>0</v>
      </c>
      <c r="G228" s="48"/>
      <c r="H228" s="48"/>
      <c r="I228" s="48"/>
      <c r="J228" s="48"/>
      <c r="K228" s="15">
        <v>0</v>
      </c>
      <c r="L228" s="15">
        <v>0</v>
      </c>
      <c r="M228" s="15">
        <v>0</v>
      </c>
      <c r="N228" s="15">
        <v>0</v>
      </c>
      <c r="O228" s="54">
        <v>1</v>
      </c>
    </row>
    <row r="229" spans="1:22" hidden="1" x14ac:dyDescent="0.2">
      <c r="A229" s="51" t="s">
        <v>480</v>
      </c>
      <c r="B229" s="50" t="s">
        <v>479</v>
      </c>
      <c r="C229" s="28"/>
      <c r="D229" s="28"/>
      <c r="E229" s="48">
        <f t="shared" si="68"/>
        <v>0</v>
      </c>
      <c r="F229" s="48">
        <f t="shared" si="69"/>
        <v>0</v>
      </c>
      <c r="G229" s="48"/>
      <c r="H229" s="48"/>
      <c r="I229" s="48"/>
      <c r="J229" s="48"/>
      <c r="K229" s="15">
        <v>0</v>
      </c>
      <c r="L229" s="15">
        <v>0</v>
      </c>
      <c r="M229" s="15">
        <v>0</v>
      </c>
      <c r="N229" s="15">
        <v>0</v>
      </c>
      <c r="O229" s="54">
        <v>1</v>
      </c>
    </row>
    <row r="230" spans="1:22" hidden="1" x14ac:dyDescent="0.2">
      <c r="A230" s="51" t="s">
        <v>478</v>
      </c>
      <c r="B230" s="50" t="s">
        <v>477</v>
      </c>
      <c r="C230" s="28"/>
      <c r="D230" s="28"/>
      <c r="E230" s="48">
        <f t="shared" si="68"/>
        <v>0</v>
      </c>
      <c r="F230" s="48">
        <f t="shared" si="69"/>
        <v>0</v>
      </c>
      <c r="G230" s="48"/>
      <c r="H230" s="48"/>
      <c r="I230" s="48"/>
      <c r="J230" s="48"/>
      <c r="K230" s="15">
        <v>0</v>
      </c>
      <c r="L230" s="15">
        <v>0</v>
      </c>
      <c r="M230" s="15">
        <v>0</v>
      </c>
      <c r="N230" s="15">
        <v>0</v>
      </c>
      <c r="O230" s="54">
        <v>1</v>
      </c>
    </row>
    <row r="231" spans="1:22" hidden="1" x14ac:dyDescent="0.2">
      <c r="A231" s="51" t="s">
        <v>476</v>
      </c>
      <c r="B231" s="50" t="s">
        <v>475</v>
      </c>
      <c r="C231" s="28"/>
      <c r="D231" s="28"/>
      <c r="E231" s="48">
        <f t="shared" si="68"/>
        <v>0</v>
      </c>
      <c r="F231" s="48">
        <f t="shared" si="69"/>
        <v>0</v>
      </c>
      <c r="G231" s="48"/>
      <c r="H231" s="48"/>
      <c r="I231" s="48"/>
      <c r="J231" s="48"/>
      <c r="K231" s="15">
        <v>0</v>
      </c>
      <c r="L231" s="15">
        <v>0</v>
      </c>
      <c r="M231" s="15">
        <v>0</v>
      </c>
      <c r="N231" s="15">
        <v>0</v>
      </c>
      <c r="O231" s="54">
        <v>1</v>
      </c>
    </row>
    <row r="232" spans="1:22" hidden="1" x14ac:dyDescent="0.2">
      <c r="A232" s="51" t="s">
        <v>474</v>
      </c>
      <c r="B232" s="50" t="s">
        <v>473</v>
      </c>
      <c r="C232" s="28"/>
      <c r="D232" s="28"/>
      <c r="E232" s="48">
        <f t="shared" si="68"/>
        <v>0</v>
      </c>
      <c r="F232" s="48">
        <f t="shared" si="69"/>
        <v>0</v>
      </c>
      <c r="G232" s="48"/>
      <c r="H232" s="48"/>
      <c r="I232" s="48"/>
      <c r="J232" s="48"/>
      <c r="K232" s="15">
        <v>0</v>
      </c>
      <c r="L232" s="15">
        <v>0</v>
      </c>
      <c r="M232" s="15">
        <v>0</v>
      </c>
      <c r="N232" s="15">
        <v>0</v>
      </c>
      <c r="O232" s="54">
        <v>1</v>
      </c>
    </row>
    <row r="233" spans="1:22" x14ac:dyDescent="0.2">
      <c r="A233" s="135" t="s">
        <v>472</v>
      </c>
      <c r="B233" s="138" t="s">
        <v>471</v>
      </c>
      <c r="C233" s="137">
        <v>220</v>
      </c>
      <c r="D233" s="137"/>
      <c r="E233" s="137">
        <f t="shared" si="68"/>
        <v>220</v>
      </c>
      <c r="F233" s="137">
        <f t="shared" si="69"/>
        <v>220</v>
      </c>
      <c r="G233" s="137">
        <v>60</v>
      </c>
      <c r="H233" s="137">
        <v>60</v>
      </c>
      <c r="I233" s="137">
        <v>50</v>
      </c>
      <c r="J233" s="137">
        <v>50</v>
      </c>
      <c r="K233" s="15">
        <v>0</v>
      </c>
      <c r="L233" s="48">
        <v>0</v>
      </c>
      <c r="M233" s="48">
        <v>0</v>
      </c>
      <c r="N233" s="48">
        <v>0</v>
      </c>
      <c r="O233" s="2">
        <v>1</v>
      </c>
      <c r="P233" s="9"/>
      <c r="Q233" s="292"/>
      <c r="R233" s="239"/>
      <c r="S233" s="239"/>
    </row>
    <row r="234" spans="1:22" hidden="1" x14ac:dyDescent="0.2">
      <c r="A234" s="17" t="s">
        <v>470</v>
      </c>
      <c r="B234" s="53" t="s">
        <v>469</v>
      </c>
      <c r="C234" s="15"/>
      <c r="D234" s="15"/>
      <c r="E234" s="15">
        <f t="shared" si="68"/>
        <v>0</v>
      </c>
      <c r="F234" s="15">
        <f t="shared" si="69"/>
        <v>0</v>
      </c>
      <c r="G234" s="15"/>
      <c r="H234" s="15"/>
      <c r="I234" s="15"/>
      <c r="J234" s="15"/>
      <c r="K234" s="15">
        <v>0</v>
      </c>
      <c r="L234" s="15">
        <v>0</v>
      </c>
      <c r="M234" s="15">
        <v>0</v>
      </c>
      <c r="N234" s="15">
        <v>0</v>
      </c>
      <c r="O234" s="2">
        <v>1</v>
      </c>
    </row>
    <row r="235" spans="1:22" s="8" customFormat="1" ht="25.5" x14ac:dyDescent="0.2">
      <c r="A235" s="23" t="s">
        <v>468</v>
      </c>
      <c r="B235" s="37" t="s">
        <v>467</v>
      </c>
      <c r="C235" s="35">
        <f t="shared" ref="C235:O235" si="70">C236+C247+C248+C251+C256+C260+C263+C264+C265+C266+C267+C268+C269+C270+C271+C272+C273+C274+C275+C276+C277+C280+C281+C282</f>
        <v>2802</v>
      </c>
      <c r="D235" s="256">
        <f t="shared" si="70"/>
        <v>200</v>
      </c>
      <c r="E235" s="256">
        <f t="shared" si="70"/>
        <v>3002</v>
      </c>
      <c r="F235" s="256">
        <f t="shared" si="70"/>
        <v>3002</v>
      </c>
      <c r="G235" s="256">
        <f t="shared" si="70"/>
        <v>765</v>
      </c>
      <c r="H235" s="256">
        <f t="shared" si="70"/>
        <v>736</v>
      </c>
      <c r="I235" s="256">
        <f t="shared" si="70"/>
        <v>867</v>
      </c>
      <c r="J235" s="256">
        <f t="shared" si="70"/>
        <v>634</v>
      </c>
      <c r="K235" s="35">
        <f t="shared" si="70"/>
        <v>0</v>
      </c>
      <c r="L235" s="35">
        <f t="shared" si="70"/>
        <v>2780</v>
      </c>
      <c r="M235" s="35">
        <f t="shared" si="70"/>
        <v>2785</v>
      </c>
      <c r="N235" s="35">
        <f t="shared" si="70"/>
        <v>2790</v>
      </c>
      <c r="O235" s="35">
        <f t="shared" si="70"/>
        <v>17</v>
      </c>
      <c r="P235" s="35"/>
      <c r="Q235" s="245"/>
      <c r="R235" s="245"/>
      <c r="S235" s="259"/>
    </row>
    <row r="236" spans="1:22" s="18" customFormat="1" x14ac:dyDescent="0.2">
      <c r="A236" s="34" t="s">
        <v>466</v>
      </c>
      <c r="B236" s="43" t="s">
        <v>465</v>
      </c>
      <c r="C236" s="42">
        <f t="shared" ref="C236:N236" si="71">C237+C238+C239+C240+C241+C242+C243+C244+C245+C246</f>
        <v>1392</v>
      </c>
      <c r="D236" s="141">
        <f t="shared" si="71"/>
        <v>0</v>
      </c>
      <c r="E236" s="141">
        <f t="shared" si="71"/>
        <v>1392</v>
      </c>
      <c r="F236" s="141">
        <f t="shared" si="71"/>
        <v>1392</v>
      </c>
      <c r="G236" s="141">
        <f t="shared" si="71"/>
        <v>351</v>
      </c>
      <c r="H236" s="141">
        <f t="shared" si="71"/>
        <v>300</v>
      </c>
      <c r="I236" s="141">
        <f t="shared" si="71"/>
        <v>466</v>
      </c>
      <c r="J236" s="141">
        <f t="shared" si="71"/>
        <v>275</v>
      </c>
      <c r="K236" s="20">
        <f t="shared" si="71"/>
        <v>0</v>
      </c>
      <c r="L236" s="42">
        <f t="shared" si="71"/>
        <v>2780</v>
      </c>
      <c r="M236" s="42">
        <f t="shared" si="71"/>
        <v>2785</v>
      </c>
      <c r="N236" s="42">
        <f t="shared" si="71"/>
        <v>2790</v>
      </c>
      <c r="O236" s="19"/>
      <c r="P236" s="9"/>
      <c r="Q236" s="245"/>
      <c r="R236" s="264"/>
      <c r="S236" s="265"/>
    </row>
    <row r="237" spans="1:22" s="31" customFormat="1" x14ac:dyDescent="0.2">
      <c r="A237" s="51" t="s">
        <v>464</v>
      </c>
      <c r="B237" s="50" t="s">
        <v>463</v>
      </c>
      <c r="C237" s="48">
        <v>30</v>
      </c>
      <c r="D237" s="256"/>
      <c r="E237" s="137">
        <f t="shared" ref="E237:E247" si="72">C237+D237</f>
        <v>30</v>
      </c>
      <c r="F237" s="137">
        <f t="shared" ref="F237:F247" si="73">G237+H237+I237+J237</f>
        <v>30</v>
      </c>
      <c r="G237" s="137">
        <v>8</v>
      </c>
      <c r="H237" s="137">
        <v>8</v>
      </c>
      <c r="I237" s="137">
        <v>6</v>
      </c>
      <c r="J237" s="137">
        <v>8</v>
      </c>
      <c r="K237" s="28">
        <v>0</v>
      </c>
      <c r="L237" s="48">
        <v>2780</v>
      </c>
      <c r="M237" s="48">
        <v>2785</v>
      </c>
      <c r="N237" s="48">
        <v>2790</v>
      </c>
      <c r="O237" s="47"/>
      <c r="P237" s="9"/>
      <c r="Q237" s="291"/>
      <c r="R237" s="264"/>
      <c r="S237" s="265"/>
      <c r="V237" s="31" t="s">
        <v>958</v>
      </c>
    </row>
    <row r="238" spans="1:22" s="31" customFormat="1" x14ac:dyDescent="0.2">
      <c r="A238" s="135" t="s">
        <v>462</v>
      </c>
      <c r="B238" s="136" t="s">
        <v>461</v>
      </c>
      <c r="C238" s="137">
        <v>20</v>
      </c>
      <c r="D238" s="256"/>
      <c r="E238" s="137">
        <f t="shared" si="72"/>
        <v>20</v>
      </c>
      <c r="F238" s="137">
        <f t="shared" si="73"/>
        <v>20</v>
      </c>
      <c r="G238" s="137">
        <v>5</v>
      </c>
      <c r="H238" s="137">
        <v>5</v>
      </c>
      <c r="I238" s="137">
        <v>5</v>
      </c>
      <c r="J238" s="137">
        <v>5</v>
      </c>
      <c r="K238" s="28">
        <v>0</v>
      </c>
      <c r="L238" s="48">
        <v>0</v>
      </c>
      <c r="M238" s="48">
        <v>0</v>
      </c>
      <c r="N238" s="48">
        <v>0</v>
      </c>
      <c r="O238" s="47">
        <v>1</v>
      </c>
      <c r="P238" s="9"/>
      <c r="Q238" s="245"/>
      <c r="R238" s="264"/>
      <c r="S238" s="265"/>
    </row>
    <row r="239" spans="1:22" s="31" customFormat="1" x14ac:dyDescent="0.2">
      <c r="A239" s="135" t="s">
        <v>460</v>
      </c>
      <c r="B239" s="136" t="s">
        <v>459</v>
      </c>
      <c r="C239" s="137">
        <v>552</v>
      </c>
      <c r="D239" s="269"/>
      <c r="E239" s="137">
        <f t="shared" si="72"/>
        <v>552</v>
      </c>
      <c r="F239" s="137">
        <f t="shared" si="73"/>
        <v>552</v>
      </c>
      <c r="G239" s="137">
        <v>146</v>
      </c>
      <c r="H239" s="137">
        <v>107</v>
      </c>
      <c r="I239" s="137">
        <v>150</v>
      </c>
      <c r="J239" s="137">
        <v>149</v>
      </c>
      <c r="K239" s="28">
        <v>0</v>
      </c>
      <c r="L239" s="48">
        <v>0</v>
      </c>
      <c r="M239" s="48">
        <v>0</v>
      </c>
      <c r="N239" s="48">
        <v>0</v>
      </c>
      <c r="O239" s="47">
        <v>1</v>
      </c>
      <c r="P239" s="9"/>
      <c r="Q239" s="291"/>
      <c r="R239" s="291"/>
      <c r="S239" s="265"/>
    </row>
    <row r="240" spans="1:22" s="31" customFormat="1" x14ac:dyDescent="0.2">
      <c r="A240" s="135" t="s">
        <v>458</v>
      </c>
      <c r="B240" s="136" t="s">
        <v>457</v>
      </c>
      <c r="C240" s="137">
        <v>60</v>
      </c>
      <c r="D240" s="269"/>
      <c r="E240" s="137">
        <f t="shared" si="72"/>
        <v>60</v>
      </c>
      <c r="F240" s="137">
        <f t="shared" si="73"/>
        <v>60</v>
      </c>
      <c r="G240" s="137">
        <v>20</v>
      </c>
      <c r="H240" s="137">
        <v>10</v>
      </c>
      <c r="I240" s="137">
        <v>20</v>
      </c>
      <c r="J240" s="137">
        <v>10</v>
      </c>
      <c r="K240" s="28">
        <v>0</v>
      </c>
      <c r="L240" s="48">
        <v>0</v>
      </c>
      <c r="M240" s="48">
        <v>0</v>
      </c>
      <c r="N240" s="48">
        <v>0</v>
      </c>
      <c r="O240" s="47">
        <v>1</v>
      </c>
      <c r="P240" s="9"/>
      <c r="Q240" s="275"/>
      <c r="R240" s="240"/>
      <c r="S240" s="239"/>
    </row>
    <row r="241" spans="1:19" s="31" customFormat="1" x14ac:dyDescent="0.2">
      <c r="A241" s="135" t="s">
        <v>456</v>
      </c>
      <c r="B241" s="136" t="s">
        <v>455</v>
      </c>
      <c r="C241" s="137">
        <v>50</v>
      </c>
      <c r="D241" s="269"/>
      <c r="E241" s="137">
        <f t="shared" si="72"/>
        <v>50</v>
      </c>
      <c r="F241" s="137">
        <f t="shared" si="73"/>
        <v>50</v>
      </c>
      <c r="G241" s="137">
        <v>10</v>
      </c>
      <c r="H241" s="137">
        <v>10</v>
      </c>
      <c r="I241" s="137">
        <v>15</v>
      </c>
      <c r="J241" s="137">
        <v>15</v>
      </c>
      <c r="K241" s="28">
        <v>0</v>
      </c>
      <c r="L241" s="48">
        <v>0</v>
      </c>
      <c r="M241" s="48">
        <v>0</v>
      </c>
      <c r="N241" s="48">
        <v>0</v>
      </c>
      <c r="O241" s="47">
        <v>1</v>
      </c>
      <c r="P241" s="9"/>
      <c r="Q241" s="275"/>
      <c r="R241" s="240"/>
      <c r="S241" s="239"/>
    </row>
    <row r="242" spans="1:19" s="31" customFormat="1" x14ac:dyDescent="0.2">
      <c r="A242" s="135" t="s">
        <v>454</v>
      </c>
      <c r="B242" s="136" t="s">
        <v>453</v>
      </c>
      <c r="C242" s="137">
        <v>10</v>
      </c>
      <c r="D242" s="231"/>
      <c r="E242" s="137">
        <f t="shared" si="72"/>
        <v>10</v>
      </c>
      <c r="F242" s="137">
        <f t="shared" si="73"/>
        <v>10</v>
      </c>
      <c r="G242" s="137">
        <v>6</v>
      </c>
      <c r="H242" s="137">
        <v>2</v>
      </c>
      <c r="I242" s="137">
        <v>0</v>
      </c>
      <c r="J242" s="137">
        <v>2</v>
      </c>
      <c r="K242" s="28">
        <v>0</v>
      </c>
      <c r="L242" s="48">
        <v>0</v>
      </c>
      <c r="M242" s="48">
        <v>0</v>
      </c>
      <c r="N242" s="48">
        <v>0</v>
      </c>
      <c r="O242" s="47">
        <v>1</v>
      </c>
      <c r="P242" s="9"/>
      <c r="Q242" s="275"/>
      <c r="R242" s="240"/>
      <c r="S242" s="239"/>
    </row>
    <row r="243" spans="1:19" s="31" customFormat="1" ht="6.75" hidden="1" customHeight="1" x14ac:dyDescent="0.2">
      <c r="A243" s="30" t="s">
        <v>452</v>
      </c>
      <c r="B243" s="29" t="s">
        <v>451</v>
      </c>
      <c r="C243" s="28"/>
      <c r="D243" s="28"/>
      <c r="E243" s="28">
        <f t="shared" si="72"/>
        <v>0</v>
      </c>
      <c r="F243" s="28">
        <f t="shared" si="73"/>
        <v>0</v>
      </c>
      <c r="G243" s="28"/>
      <c r="H243" s="28"/>
      <c r="I243" s="28"/>
      <c r="J243" s="28"/>
      <c r="K243" s="28">
        <v>0</v>
      </c>
      <c r="L243" s="28">
        <v>0</v>
      </c>
      <c r="M243" s="28">
        <v>0</v>
      </c>
      <c r="N243" s="28">
        <v>0</v>
      </c>
      <c r="O243" s="47">
        <v>1</v>
      </c>
      <c r="Q243" s="268">
        <v>3</v>
      </c>
    </row>
    <row r="244" spans="1:19" s="31" customFormat="1" x14ac:dyDescent="0.2">
      <c r="A244" s="135" t="s">
        <v>450</v>
      </c>
      <c r="B244" s="136" t="s">
        <v>449</v>
      </c>
      <c r="C244" s="137">
        <v>12</v>
      </c>
      <c r="D244" s="231"/>
      <c r="E244" s="137">
        <f t="shared" si="72"/>
        <v>12</v>
      </c>
      <c r="F244" s="137">
        <f t="shared" si="73"/>
        <v>12</v>
      </c>
      <c r="G244" s="137">
        <v>3</v>
      </c>
      <c r="H244" s="137">
        <v>4</v>
      </c>
      <c r="I244" s="137">
        <v>3</v>
      </c>
      <c r="J244" s="137">
        <v>2</v>
      </c>
      <c r="K244" s="28">
        <v>0</v>
      </c>
      <c r="L244" s="48">
        <v>0</v>
      </c>
      <c r="M244" s="48">
        <v>0</v>
      </c>
      <c r="N244" s="48">
        <v>0</v>
      </c>
      <c r="O244" s="47">
        <v>1</v>
      </c>
      <c r="P244" s="9"/>
      <c r="Q244" s="275"/>
      <c r="R244" s="240"/>
      <c r="S244" s="239"/>
    </row>
    <row r="245" spans="1:19" s="31" customFormat="1" x14ac:dyDescent="0.2">
      <c r="A245" s="135" t="s">
        <v>448</v>
      </c>
      <c r="B245" s="136" t="s">
        <v>447</v>
      </c>
      <c r="C245" s="137">
        <v>650</v>
      </c>
      <c r="D245" s="269"/>
      <c r="E245" s="137">
        <f t="shared" si="72"/>
        <v>650</v>
      </c>
      <c r="F245" s="137">
        <f t="shared" si="73"/>
        <v>650</v>
      </c>
      <c r="G245" s="137">
        <v>151</v>
      </c>
      <c r="H245" s="137">
        <v>152</v>
      </c>
      <c r="I245" s="137">
        <v>265</v>
      </c>
      <c r="J245" s="137">
        <v>82</v>
      </c>
      <c r="K245" s="28">
        <v>0</v>
      </c>
      <c r="L245" s="48">
        <v>0</v>
      </c>
      <c r="M245" s="48">
        <v>0</v>
      </c>
      <c r="N245" s="48">
        <v>0</v>
      </c>
      <c r="O245" s="47">
        <v>1</v>
      </c>
      <c r="P245" s="9"/>
      <c r="Q245" s="275"/>
      <c r="R245" s="240"/>
      <c r="S245" s="239"/>
    </row>
    <row r="246" spans="1:19" s="31" customFormat="1" x14ac:dyDescent="0.2">
      <c r="A246" s="135" t="s">
        <v>446</v>
      </c>
      <c r="B246" s="136" t="s">
        <v>445</v>
      </c>
      <c r="C246" s="137">
        <v>8</v>
      </c>
      <c r="D246" s="137"/>
      <c r="E246" s="137">
        <f t="shared" si="72"/>
        <v>8</v>
      </c>
      <c r="F246" s="137">
        <f t="shared" si="73"/>
        <v>8</v>
      </c>
      <c r="G246" s="137">
        <v>2</v>
      </c>
      <c r="H246" s="137">
        <v>2</v>
      </c>
      <c r="I246" s="137">
        <v>2</v>
      </c>
      <c r="J246" s="137">
        <v>2</v>
      </c>
      <c r="K246" s="28">
        <v>0</v>
      </c>
      <c r="L246" s="48">
        <v>0</v>
      </c>
      <c r="M246" s="48">
        <v>0</v>
      </c>
      <c r="N246" s="48">
        <v>0</v>
      </c>
      <c r="O246" s="47">
        <v>1</v>
      </c>
      <c r="P246" s="9"/>
      <c r="Q246" s="244"/>
      <c r="R246" s="239"/>
      <c r="S246" s="239"/>
    </row>
    <row r="247" spans="1:19" s="44" customFormat="1" x14ac:dyDescent="0.2">
      <c r="A247" s="139" t="s">
        <v>444</v>
      </c>
      <c r="B247" s="140" t="s">
        <v>443</v>
      </c>
      <c r="C247" s="141">
        <v>50</v>
      </c>
      <c r="D247" s="141"/>
      <c r="E247" s="141">
        <f t="shared" si="72"/>
        <v>50</v>
      </c>
      <c r="F247" s="141">
        <f t="shared" si="73"/>
        <v>50</v>
      </c>
      <c r="G247" s="141">
        <v>20</v>
      </c>
      <c r="H247" s="141">
        <v>30</v>
      </c>
      <c r="I247" s="141">
        <v>0</v>
      </c>
      <c r="J247" s="141">
        <v>0</v>
      </c>
      <c r="K247" s="24">
        <v>0</v>
      </c>
      <c r="L247" s="42">
        <v>0</v>
      </c>
      <c r="M247" s="42">
        <v>0</v>
      </c>
      <c r="N247" s="42">
        <v>0</v>
      </c>
      <c r="O247" s="45">
        <v>1</v>
      </c>
      <c r="P247" s="9"/>
      <c r="Q247" s="245"/>
      <c r="R247" s="238"/>
      <c r="S247" s="238"/>
    </row>
    <row r="248" spans="1:19" s="44" customFormat="1" x14ac:dyDescent="0.2">
      <c r="A248" s="139" t="s">
        <v>442</v>
      </c>
      <c r="B248" s="140" t="s">
        <v>441</v>
      </c>
      <c r="C248" s="141">
        <f t="shared" ref="C248:N248" si="74">C249+C250</f>
        <v>160</v>
      </c>
      <c r="D248" s="141">
        <f t="shared" si="74"/>
        <v>0</v>
      </c>
      <c r="E248" s="141">
        <f t="shared" si="74"/>
        <v>160</v>
      </c>
      <c r="F248" s="141">
        <f t="shared" si="74"/>
        <v>160</v>
      </c>
      <c r="G248" s="141">
        <f t="shared" si="74"/>
        <v>40</v>
      </c>
      <c r="H248" s="141">
        <f t="shared" si="74"/>
        <v>40</v>
      </c>
      <c r="I248" s="141">
        <f t="shared" si="74"/>
        <v>40</v>
      </c>
      <c r="J248" s="141">
        <f t="shared" si="74"/>
        <v>40</v>
      </c>
      <c r="K248" s="24">
        <f t="shared" si="74"/>
        <v>0</v>
      </c>
      <c r="L248" s="42">
        <f t="shared" si="74"/>
        <v>0</v>
      </c>
      <c r="M248" s="42">
        <f t="shared" si="74"/>
        <v>0</v>
      </c>
      <c r="N248" s="42">
        <f t="shared" si="74"/>
        <v>0</v>
      </c>
      <c r="O248" s="45"/>
      <c r="P248" s="9"/>
      <c r="Q248" s="245"/>
      <c r="R248" s="238"/>
      <c r="S248" s="238"/>
    </row>
    <row r="249" spans="1:19" s="31" customFormat="1" x14ac:dyDescent="0.2">
      <c r="A249" s="135" t="s">
        <v>440</v>
      </c>
      <c r="B249" s="136" t="s">
        <v>439</v>
      </c>
      <c r="C249" s="137">
        <v>160</v>
      </c>
      <c r="D249" s="269"/>
      <c r="E249" s="137">
        <f>C249+D249</f>
        <v>160</v>
      </c>
      <c r="F249" s="137">
        <f>G249+H249+I249+J249</f>
        <v>160</v>
      </c>
      <c r="G249" s="137">
        <v>40</v>
      </c>
      <c r="H249" s="137">
        <v>40</v>
      </c>
      <c r="I249" s="137">
        <v>40</v>
      </c>
      <c r="J249" s="137">
        <v>40</v>
      </c>
      <c r="K249" s="28">
        <v>0</v>
      </c>
      <c r="L249" s="48">
        <v>0</v>
      </c>
      <c r="M249" s="48">
        <v>0</v>
      </c>
      <c r="N249" s="48">
        <v>0</v>
      </c>
      <c r="O249" s="47">
        <v>1</v>
      </c>
      <c r="P249" s="9"/>
      <c r="Q249" s="293"/>
      <c r="R249" s="294"/>
      <c r="S249" s="239"/>
    </row>
    <row r="250" spans="1:19" s="31" customFormat="1" hidden="1" x14ac:dyDescent="0.2">
      <c r="A250" s="30" t="s">
        <v>438</v>
      </c>
      <c r="B250" s="29" t="s">
        <v>437</v>
      </c>
      <c r="C250" s="28"/>
      <c r="D250" s="28"/>
      <c r="E250" s="28">
        <f>C250+D250</f>
        <v>0</v>
      </c>
      <c r="F250" s="28">
        <f>G250+H250+I250+J250</f>
        <v>0</v>
      </c>
      <c r="G250" s="28"/>
      <c r="H250" s="28"/>
      <c r="I250" s="28"/>
      <c r="J250" s="28"/>
      <c r="K250" s="28">
        <v>0</v>
      </c>
      <c r="L250" s="28">
        <v>0</v>
      </c>
      <c r="M250" s="28">
        <v>0</v>
      </c>
      <c r="N250" s="28">
        <v>0</v>
      </c>
      <c r="O250" s="47">
        <v>1</v>
      </c>
      <c r="Q250" s="278">
        <v>50</v>
      </c>
    </row>
    <row r="251" spans="1:19" s="44" customFormat="1" x14ac:dyDescent="0.2">
      <c r="A251" s="139" t="s">
        <v>436</v>
      </c>
      <c r="B251" s="140" t="s">
        <v>435</v>
      </c>
      <c r="C251" s="141">
        <f t="shared" ref="C251:N251" si="75">C252+C253+C254+C255</f>
        <v>972</v>
      </c>
      <c r="D251" s="141">
        <f t="shared" si="75"/>
        <v>200</v>
      </c>
      <c r="E251" s="141">
        <f t="shared" si="75"/>
        <v>1172</v>
      </c>
      <c r="F251" s="141">
        <f t="shared" si="75"/>
        <v>1172</v>
      </c>
      <c r="G251" s="141">
        <f t="shared" si="75"/>
        <v>280</v>
      </c>
      <c r="H251" s="141">
        <f t="shared" si="75"/>
        <v>312</v>
      </c>
      <c r="I251" s="141">
        <f t="shared" si="75"/>
        <v>312</v>
      </c>
      <c r="J251" s="141">
        <f t="shared" si="75"/>
        <v>268</v>
      </c>
      <c r="K251" s="24">
        <f t="shared" si="75"/>
        <v>0</v>
      </c>
      <c r="L251" s="42">
        <f t="shared" si="75"/>
        <v>0</v>
      </c>
      <c r="M251" s="42">
        <f t="shared" si="75"/>
        <v>0</v>
      </c>
      <c r="N251" s="42">
        <f t="shared" si="75"/>
        <v>0</v>
      </c>
      <c r="O251" s="45"/>
      <c r="P251" s="258"/>
      <c r="Q251" s="245"/>
      <c r="R251" s="259"/>
      <c r="S251" s="259"/>
    </row>
    <row r="252" spans="1:19" s="31" customFormat="1" x14ac:dyDescent="0.2">
      <c r="A252" s="330" t="s">
        <v>434</v>
      </c>
      <c r="B252" s="328" t="s">
        <v>433</v>
      </c>
      <c r="C252" s="329">
        <v>280</v>
      </c>
      <c r="D252" s="331">
        <v>50</v>
      </c>
      <c r="E252" s="329">
        <f>C252+D252</f>
        <v>330</v>
      </c>
      <c r="F252" s="329">
        <f>G252+H252+I252+J252</f>
        <v>330</v>
      </c>
      <c r="G252" s="329">
        <v>80</v>
      </c>
      <c r="H252" s="134">
        <v>100</v>
      </c>
      <c r="I252" s="329">
        <v>100</v>
      </c>
      <c r="J252" s="134">
        <v>50</v>
      </c>
      <c r="K252" s="28">
        <v>0</v>
      </c>
      <c r="L252" s="48">
        <v>0</v>
      </c>
      <c r="M252" s="48">
        <v>0</v>
      </c>
      <c r="N252" s="48">
        <v>0</v>
      </c>
      <c r="O252" s="47">
        <v>1</v>
      </c>
      <c r="P252" s="9"/>
      <c r="Q252" s="245"/>
      <c r="R252" s="240"/>
      <c r="S252" s="265"/>
    </row>
    <row r="253" spans="1:19" s="31" customFormat="1" x14ac:dyDescent="0.2">
      <c r="A253" s="330" t="s">
        <v>432</v>
      </c>
      <c r="B253" s="328" t="s">
        <v>431</v>
      </c>
      <c r="C253" s="329">
        <v>220</v>
      </c>
      <c r="D253" s="331">
        <v>100</v>
      </c>
      <c r="E253" s="329">
        <f>C253+D253</f>
        <v>320</v>
      </c>
      <c r="F253" s="329">
        <f>G253+H253+I253+J253</f>
        <v>320</v>
      </c>
      <c r="G253" s="329">
        <v>80</v>
      </c>
      <c r="H253" s="134">
        <v>80</v>
      </c>
      <c r="I253" s="134">
        <v>80</v>
      </c>
      <c r="J253" s="134">
        <v>80</v>
      </c>
      <c r="K253" s="28">
        <v>0</v>
      </c>
      <c r="L253" s="48">
        <v>0</v>
      </c>
      <c r="M253" s="48">
        <v>0</v>
      </c>
      <c r="N253" s="48">
        <v>0</v>
      </c>
      <c r="O253" s="47">
        <v>1</v>
      </c>
      <c r="P253" s="9"/>
      <c r="Q253" s="293"/>
      <c r="R253" s="294"/>
      <c r="S253" s="265"/>
    </row>
    <row r="254" spans="1:19" s="31" customFormat="1" x14ac:dyDescent="0.2">
      <c r="A254" s="330" t="s">
        <v>430</v>
      </c>
      <c r="B254" s="328" t="s">
        <v>429</v>
      </c>
      <c r="C254" s="329">
        <v>460</v>
      </c>
      <c r="D254" s="331">
        <v>50</v>
      </c>
      <c r="E254" s="329">
        <f>C254+D254</f>
        <v>510</v>
      </c>
      <c r="F254" s="329">
        <f>G254+H254+I254+J254</f>
        <v>510</v>
      </c>
      <c r="G254" s="329">
        <v>115</v>
      </c>
      <c r="H254" s="134">
        <v>130</v>
      </c>
      <c r="I254" s="134">
        <v>130</v>
      </c>
      <c r="J254" s="134">
        <v>135</v>
      </c>
      <c r="K254" s="28">
        <v>0</v>
      </c>
      <c r="L254" s="48">
        <v>0</v>
      </c>
      <c r="M254" s="48">
        <v>0</v>
      </c>
      <c r="N254" s="48">
        <v>0</v>
      </c>
      <c r="O254" s="47">
        <v>1</v>
      </c>
      <c r="P254" s="9"/>
      <c r="Q254" s="291"/>
      <c r="R254" s="264"/>
      <c r="S254" s="265"/>
    </row>
    <row r="255" spans="1:19" s="31" customFormat="1" x14ac:dyDescent="0.2">
      <c r="A255" s="135" t="s">
        <v>428</v>
      </c>
      <c r="B255" s="136" t="s">
        <v>427</v>
      </c>
      <c r="C255" s="137">
        <v>12</v>
      </c>
      <c r="D255" s="260"/>
      <c r="E255" s="137">
        <f>C255+D255</f>
        <v>12</v>
      </c>
      <c r="F255" s="137">
        <f>G255+H255+I255+J255</f>
        <v>12</v>
      </c>
      <c r="G255" s="137">
        <v>5</v>
      </c>
      <c r="H255" s="137">
        <v>2</v>
      </c>
      <c r="I255" s="137">
        <v>2</v>
      </c>
      <c r="J255" s="137">
        <v>3</v>
      </c>
      <c r="K255" s="28">
        <v>0</v>
      </c>
      <c r="L255" s="48">
        <v>0</v>
      </c>
      <c r="M255" s="48">
        <v>0</v>
      </c>
      <c r="N255" s="48">
        <v>0</v>
      </c>
      <c r="O255" s="47">
        <v>1</v>
      </c>
      <c r="P255" s="9"/>
      <c r="Q255" s="245"/>
      <c r="R255" s="264"/>
      <c r="S255" s="265"/>
    </row>
    <row r="256" spans="1:19" s="44" customFormat="1" x14ac:dyDescent="0.2">
      <c r="A256" s="139" t="s">
        <v>426</v>
      </c>
      <c r="B256" s="140" t="s">
        <v>425</v>
      </c>
      <c r="C256" s="141">
        <f t="shared" ref="C256:N256" si="76">C257+C258+C259</f>
        <v>95</v>
      </c>
      <c r="D256" s="141">
        <f t="shared" si="76"/>
        <v>0</v>
      </c>
      <c r="E256" s="141">
        <f t="shared" si="76"/>
        <v>95</v>
      </c>
      <c r="F256" s="141">
        <f t="shared" si="76"/>
        <v>95</v>
      </c>
      <c r="G256" s="141">
        <f t="shared" si="76"/>
        <v>35</v>
      </c>
      <c r="H256" s="141">
        <f t="shared" si="76"/>
        <v>20</v>
      </c>
      <c r="I256" s="141">
        <f t="shared" si="76"/>
        <v>20</v>
      </c>
      <c r="J256" s="141">
        <f t="shared" si="76"/>
        <v>20</v>
      </c>
      <c r="K256" s="24">
        <f t="shared" si="76"/>
        <v>0</v>
      </c>
      <c r="L256" s="42">
        <f t="shared" si="76"/>
        <v>0</v>
      </c>
      <c r="M256" s="42">
        <f t="shared" si="76"/>
        <v>0</v>
      </c>
      <c r="N256" s="42">
        <f t="shared" si="76"/>
        <v>0</v>
      </c>
      <c r="O256" s="45"/>
      <c r="P256" s="9"/>
      <c r="Q256" s="245"/>
      <c r="R256" s="238"/>
      <c r="S256" s="238"/>
    </row>
    <row r="257" spans="1:19" s="31" customFormat="1" x14ac:dyDescent="0.2">
      <c r="A257" s="135" t="s">
        <v>424</v>
      </c>
      <c r="B257" s="136" t="s">
        <v>423</v>
      </c>
      <c r="C257" s="137">
        <v>5</v>
      </c>
      <c r="D257" s="137"/>
      <c r="E257" s="137">
        <f>C257+D257</f>
        <v>5</v>
      </c>
      <c r="F257" s="137">
        <f>G257+H257+I257+J257</f>
        <v>5</v>
      </c>
      <c r="G257" s="137">
        <v>5</v>
      </c>
      <c r="H257" s="137">
        <v>0</v>
      </c>
      <c r="I257" s="137">
        <v>0</v>
      </c>
      <c r="J257" s="137">
        <v>0</v>
      </c>
      <c r="K257" s="28">
        <v>0</v>
      </c>
      <c r="L257" s="48">
        <v>0</v>
      </c>
      <c r="M257" s="48">
        <v>0</v>
      </c>
      <c r="N257" s="48">
        <v>0</v>
      </c>
      <c r="O257" s="47">
        <v>1</v>
      </c>
      <c r="P257" s="9"/>
      <c r="Q257" s="244"/>
      <c r="R257" s="239"/>
      <c r="S257" s="239"/>
    </row>
    <row r="258" spans="1:19" s="31" customFormat="1" x14ac:dyDescent="0.2">
      <c r="A258" s="51" t="s">
        <v>422</v>
      </c>
      <c r="B258" s="50" t="s">
        <v>421</v>
      </c>
      <c r="C258" s="48">
        <v>10</v>
      </c>
      <c r="D258" s="48"/>
      <c r="E258" s="48">
        <f>C258+D258</f>
        <v>10</v>
      </c>
      <c r="F258" s="48">
        <f>G258+H258+I258+J258</f>
        <v>10</v>
      </c>
      <c r="G258" s="49">
        <v>10</v>
      </c>
      <c r="H258" s="48">
        <v>0</v>
      </c>
      <c r="I258" s="48">
        <v>0</v>
      </c>
      <c r="J258" s="137">
        <v>0</v>
      </c>
      <c r="K258" s="28">
        <v>0</v>
      </c>
      <c r="L258" s="48">
        <v>0</v>
      </c>
      <c r="M258" s="48">
        <v>0</v>
      </c>
      <c r="N258" s="48">
        <v>0</v>
      </c>
      <c r="O258" s="47">
        <v>1</v>
      </c>
      <c r="P258" s="9"/>
      <c r="Q258" s="244"/>
      <c r="R258" s="239"/>
      <c r="S258" s="239"/>
    </row>
    <row r="259" spans="1:19" s="31" customFormat="1" x14ac:dyDescent="0.2">
      <c r="A259" s="30" t="s">
        <v>420</v>
      </c>
      <c r="B259" s="29" t="s">
        <v>419</v>
      </c>
      <c r="C259" s="48">
        <v>80</v>
      </c>
      <c r="D259" s="48"/>
      <c r="E259" s="48">
        <f>C259+D259</f>
        <v>80</v>
      </c>
      <c r="F259" s="48">
        <f>G259+H259+I259+J259</f>
        <v>80</v>
      </c>
      <c r="G259" s="49">
        <v>20</v>
      </c>
      <c r="H259" s="48">
        <v>20</v>
      </c>
      <c r="I259" s="48">
        <v>20</v>
      </c>
      <c r="J259" s="137">
        <v>20</v>
      </c>
      <c r="K259" s="28">
        <v>0</v>
      </c>
      <c r="L259" s="48">
        <v>0</v>
      </c>
      <c r="M259" s="48">
        <v>0</v>
      </c>
      <c r="N259" s="48">
        <v>0</v>
      </c>
      <c r="O259" s="47">
        <v>1</v>
      </c>
      <c r="P259" s="9"/>
      <c r="Q259" s="244"/>
      <c r="R259" s="239"/>
      <c r="S259" s="239"/>
    </row>
    <row r="260" spans="1:19" s="44" customFormat="1" x14ac:dyDescent="0.2">
      <c r="A260" s="139" t="s">
        <v>418</v>
      </c>
      <c r="B260" s="140" t="s">
        <v>417</v>
      </c>
      <c r="C260" s="141">
        <f t="shared" ref="C260:N260" si="77">C261+C262</f>
        <v>8</v>
      </c>
      <c r="D260" s="141">
        <f t="shared" si="77"/>
        <v>0</v>
      </c>
      <c r="E260" s="141">
        <f t="shared" si="77"/>
        <v>8</v>
      </c>
      <c r="F260" s="141">
        <f t="shared" si="77"/>
        <v>8</v>
      </c>
      <c r="G260" s="141">
        <f t="shared" si="77"/>
        <v>2</v>
      </c>
      <c r="H260" s="141">
        <f t="shared" si="77"/>
        <v>2</v>
      </c>
      <c r="I260" s="141">
        <f t="shared" si="77"/>
        <v>2</v>
      </c>
      <c r="J260" s="141">
        <f t="shared" si="77"/>
        <v>2</v>
      </c>
      <c r="K260" s="24">
        <f t="shared" si="77"/>
        <v>0</v>
      </c>
      <c r="L260" s="42">
        <f t="shared" si="77"/>
        <v>0</v>
      </c>
      <c r="M260" s="42">
        <f t="shared" si="77"/>
        <v>0</v>
      </c>
      <c r="N260" s="42">
        <f t="shared" si="77"/>
        <v>0</v>
      </c>
      <c r="O260" s="45"/>
      <c r="P260" s="9"/>
      <c r="Q260" s="245"/>
      <c r="R260" s="238"/>
      <c r="S260" s="238"/>
    </row>
    <row r="261" spans="1:19" s="31" customFormat="1" x14ac:dyDescent="0.2">
      <c r="A261" s="135" t="s">
        <v>416</v>
      </c>
      <c r="B261" s="136" t="s">
        <v>415</v>
      </c>
      <c r="C261" s="137">
        <v>8</v>
      </c>
      <c r="D261" s="137"/>
      <c r="E261" s="137">
        <f t="shared" ref="E261:E276" si="78">C261+D261</f>
        <v>8</v>
      </c>
      <c r="F261" s="137">
        <f t="shared" ref="F261:F276" si="79">G261+H261+I261+J261</f>
        <v>8</v>
      </c>
      <c r="G261" s="137">
        <v>2</v>
      </c>
      <c r="H261" s="137">
        <v>2</v>
      </c>
      <c r="I261" s="137">
        <v>2</v>
      </c>
      <c r="J261" s="137">
        <v>2</v>
      </c>
      <c r="K261" s="28">
        <v>0</v>
      </c>
      <c r="L261" s="48">
        <v>0</v>
      </c>
      <c r="M261" s="48">
        <v>0</v>
      </c>
      <c r="N261" s="48">
        <v>0</v>
      </c>
      <c r="O261" s="47">
        <v>1</v>
      </c>
      <c r="P261" s="9"/>
      <c r="Q261" s="244"/>
      <c r="R261" s="239"/>
      <c r="S261" s="239"/>
    </row>
    <row r="262" spans="1:19" s="31" customFormat="1" hidden="1" x14ac:dyDescent="0.2">
      <c r="A262" s="30" t="s">
        <v>414</v>
      </c>
      <c r="B262" s="29" t="s">
        <v>413</v>
      </c>
      <c r="C262" s="28"/>
      <c r="D262" s="28"/>
      <c r="E262" s="28">
        <f t="shared" si="78"/>
        <v>0</v>
      </c>
      <c r="F262" s="28">
        <f t="shared" si="79"/>
        <v>0</v>
      </c>
      <c r="G262" s="28"/>
      <c r="H262" s="28"/>
      <c r="I262" s="28"/>
      <c r="J262" s="28"/>
      <c r="K262" s="28">
        <v>0</v>
      </c>
      <c r="L262" s="28">
        <v>0</v>
      </c>
      <c r="M262" s="28">
        <v>0</v>
      </c>
      <c r="N262" s="28">
        <v>0</v>
      </c>
      <c r="O262" s="47">
        <v>1</v>
      </c>
      <c r="Q262" s="223">
        <v>70</v>
      </c>
    </row>
    <row r="263" spans="1:19" s="44" customFormat="1" x14ac:dyDescent="0.2">
      <c r="A263" s="139" t="s">
        <v>412</v>
      </c>
      <c r="B263" s="140" t="s">
        <v>411</v>
      </c>
      <c r="C263" s="141">
        <v>35</v>
      </c>
      <c r="D263" s="141"/>
      <c r="E263" s="141">
        <f t="shared" si="78"/>
        <v>35</v>
      </c>
      <c r="F263" s="141">
        <f t="shared" si="79"/>
        <v>35</v>
      </c>
      <c r="G263" s="141">
        <v>6</v>
      </c>
      <c r="H263" s="141">
        <v>9</v>
      </c>
      <c r="I263" s="141">
        <v>10</v>
      </c>
      <c r="J263" s="141">
        <v>10</v>
      </c>
      <c r="K263" s="24">
        <v>0</v>
      </c>
      <c r="L263" s="42">
        <v>0</v>
      </c>
      <c r="M263" s="42">
        <v>0</v>
      </c>
      <c r="N263" s="42">
        <v>0</v>
      </c>
      <c r="O263" s="45">
        <v>1</v>
      </c>
      <c r="P263" s="9"/>
      <c r="Q263" s="245"/>
      <c r="R263" s="238"/>
      <c r="S263" s="238"/>
    </row>
    <row r="264" spans="1:19" s="44" customFormat="1" hidden="1" x14ac:dyDescent="0.2">
      <c r="A264" s="27" t="s">
        <v>410</v>
      </c>
      <c r="B264" s="26" t="s">
        <v>409</v>
      </c>
      <c r="C264" s="24"/>
      <c r="D264" s="24"/>
      <c r="E264" s="24">
        <f t="shared" si="78"/>
        <v>0</v>
      </c>
      <c r="F264" s="24">
        <f t="shared" si="79"/>
        <v>0</v>
      </c>
      <c r="G264" s="24"/>
      <c r="H264" s="24"/>
      <c r="I264" s="24"/>
      <c r="J264" s="24"/>
      <c r="K264" s="24">
        <v>0</v>
      </c>
      <c r="L264" s="24">
        <v>0</v>
      </c>
      <c r="M264" s="24">
        <v>0</v>
      </c>
      <c r="N264" s="24">
        <v>0</v>
      </c>
      <c r="O264" s="45">
        <v>1</v>
      </c>
      <c r="Q264" s="223">
        <v>15</v>
      </c>
    </row>
    <row r="265" spans="1:19" s="44" customFormat="1" x14ac:dyDescent="0.2">
      <c r="A265" s="139" t="s">
        <v>408</v>
      </c>
      <c r="B265" s="140" t="s">
        <v>407</v>
      </c>
      <c r="C265" s="141">
        <v>2</v>
      </c>
      <c r="D265" s="141"/>
      <c r="E265" s="141">
        <f t="shared" si="78"/>
        <v>2</v>
      </c>
      <c r="F265" s="141">
        <f t="shared" si="79"/>
        <v>2</v>
      </c>
      <c r="G265" s="141">
        <v>1</v>
      </c>
      <c r="H265" s="141">
        <v>0</v>
      </c>
      <c r="I265" s="141">
        <v>0</v>
      </c>
      <c r="J265" s="141">
        <v>1</v>
      </c>
      <c r="K265" s="24">
        <v>0</v>
      </c>
      <c r="L265" s="42">
        <v>0</v>
      </c>
      <c r="M265" s="42">
        <v>0</v>
      </c>
      <c r="N265" s="42">
        <v>0</v>
      </c>
      <c r="O265" s="45">
        <v>1</v>
      </c>
      <c r="P265" s="9"/>
      <c r="Q265" s="245"/>
      <c r="R265" s="238"/>
      <c r="S265" s="238"/>
    </row>
    <row r="266" spans="1:19" s="44" customFormat="1" x14ac:dyDescent="0.2">
      <c r="A266" s="139" t="s">
        <v>406</v>
      </c>
      <c r="B266" s="140" t="s">
        <v>405</v>
      </c>
      <c r="C266" s="141">
        <v>17</v>
      </c>
      <c r="D266" s="141">
        <v>0</v>
      </c>
      <c r="E266" s="141">
        <f t="shared" si="78"/>
        <v>17</v>
      </c>
      <c r="F266" s="141">
        <f t="shared" si="79"/>
        <v>17</v>
      </c>
      <c r="G266" s="141">
        <v>7</v>
      </c>
      <c r="H266" s="141">
        <v>10</v>
      </c>
      <c r="I266" s="141">
        <v>0</v>
      </c>
      <c r="J266" s="141">
        <v>0</v>
      </c>
      <c r="K266" s="24">
        <v>0</v>
      </c>
      <c r="L266" s="42">
        <v>0</v>
      </c>
      <c r="M266" s="42">
        <v>0</v>
      </c>
      <c r="N266" s="42">
        <v>0</v>
      </c>
      <c r="O266" s="45">
        <v>1</v>
      </c>
      <c r="P266" s="9"/>
      <c r="Q266" s="245"/>
      <c r="R266" s="238"/>
      <c r="S266" s="238"/>
    </row>
    <row r="267" spans="1:19" s="44" customFormat="1" x14ac:dyDescent="0.2">
      <c r="A267" s="139" t="s">
        <v>404</v>
      </c>
      <c r="B267" s="140" t="s">
        <v>403</v>
      </c>
      <c r="C267" s="141">
        <v>20</v>
      </c>
      <c r="D267" s="141"/>
      <c r="E267" s="141">
        <f t="shared" si="78"/>
        <v>20</v>
      </c>
      <c r="F267" s="141">
        <f t="shared" si="79"/>
        <v>20</v>
      </c>
      <c r="G267" s="141">
        <v>5</v>
      </c>
      <c r="H267" s="141">
        <v>5</v>
      </c>
      <c r="I267" s="141">
        <v>5</v>
      </c>
      <c r="J267" s="141">
        <v>5</v>
      </c>
      <c r="K267" s="24">
        <v>0</v>
      </c>
      <c r="L267" s="42">
        <v>0</v>
      </c>
      <c r="M267" s="42">
        <v>0</v>
      </c>
      <c r="N267" s="42">
        <v>0</v>
      </c>
      <c r="O267" s="45">
        <v>1</v>
      </c>
      <c r="P267" s="9"/>
      <c r="Q267" s="245"/>
      <c r="R267" s="238"/>
      <c r="S267" s="238"/>
    </row>
    <row r="268" spans="1:19" s="44" customFormat="1" x14ac:dyDescent="0.2">
      <c r="A268" s="139" t="s">
        <v>402</v>
      </c>
      <c r="B268" s="140" t="s">
        <v>401</v>
      </c>
      <c r="C268" s="141">
        <v>26</v>
      </c>
      <c r="D268" s="141"/>
      <c r="E268" s="141">
        <f t="shared" si="78"/>
        <v>26</v>
      </c>
      <c r="F268" s="141">
        <f t="shared" si="79"/>
        <v>26</v>
      </c>
      <c r="G268" s="141">
        <v>10</v>
      </c>
      <c r="H268" s="141">
        <v>5</v>
      </c>
      <c r="I268" s="141">
        <v>6</v>
      </c>
      <c r="J268" s="141">
        <v>5</v>
      </c>
      <c r="K268" s="24">
        <v>0</v>
      </c>
      <c r="L268" s="42">
        <v>0</v>
      </c>
      <c r="M268" s="42">
        <v>0</v>
      </c>
      <c r="N268" s="42">
        <v>0</v>
      </c>
      <c r="O268" s="45">
        <v>1</v>
      </c>
      <c r="P268" s="9"/>
      <c r="Q268" s="245"/>
      <c r="R268" s="238"/>
      <c r="S268" s="238"/>
    </row>
    <row r="269" spans="1:19" s="44" customFormat="1" hidden="1" x14ac:dyDescent="0.2">
      <c r="A269" s="27" t="s">
        <v>400</v>
      </c>
      <c r="B269" s="26" t="s">
        <v>399</v>
      </c>
      <c r="C269" s="24"/>
      <c r="D269" s="24"/>
      <c r="E269" s="24">
        <f t="shared" si="78"/>
        <v>0</v>
      </c>
      <c r="F269" s="24">
        <f t="shared" si="79"/>
        <v>0</v>
      </c>
      <c r="G269" s="24"/>
      <c r="H269" s="24"/>
      <c r="I269" s="24"/>
      <c r="J269" s="24"/>
      <c r="K269" s="24">
        <v>0</v>
      </c>
      <c r="L269" s="24">
        <v>0</v>
      </c>
      <c r="M269" s="24">
        <v>0</v>
      </c>
      <c r="N269" s="24">
        <v>0</v>
      </c>
      <c r="O269" s="45">
        <v>1</v>
      </c>
      <c r="Q269" s="36">
        <v>24</v>
      </c>
    </row>
    <row r="270" spans="1:19" s="18" customFormat="1" hidden="1" x14ac:dyDescent="0.2">
      <c r="A270" s="22" t="s">
        <v>398</v>
      </c>
      <c r="B270" s="21" t="s">
        <v>397</v>
      </c>
      <c r="C270" s="20"/>
      <c r="D270" s="20"/>
      <c r="E270" s="20">
        <f t="shared" si="78"/>
        <v>0</v>
      </c>
      <c r="F270" s="20">
        <f t="shared" si="79"/>
        <v>0</v>
      </c>
      <c r="G270" s="20"/>
      <c r="H270" s="20"/>
      <c r="I270" s="20"/>
      <c r="J270" s="20"/>
      <c r="K270" s="20">
        <v>0</v>
      </c>
      <c r="L270" s="20">
        <v>0</v>
      </c>
      <c r="M270" s="20">
        <v>0</v>
      </c>
      <c r="N270" s="20">
        <v>0</v>
      </c>
      <c r="O270" s="19">
        <v>1</v>
      </c>
      <c r="Q270" s="33">
        <v>24</v>
      </c>
    </row>
    <row r="271" spans="1:19" s="18" customFormat="1" hidden="1" x14ac:dyDescent="0.2">
      <c r="A271" s="22" t="s">
        <v>396</v>
      </c>
      <c r="B271" s="21" t="s">
        <v>395</v>
      </c>
      <c r="C271" s="20"/>
      <c r="D271" s="20"/>
      <c r="E271" s="20">
        <f t="shared" si="78"/>
        <v>0</v>
      </c>
      <c r="F271" s="20">
        <f t="shared" si="79"/>
        <v>0</v>
      </c>
      <c r="G271" s="20"/>
      <c r="H271" s="20"/>
      <c r="I271" s="20"/>
      <c r="J271" s="20"/>
      <c r="K271" s="20">
        <v>0</v>
      </c>
      <c r="L271" s="20">
        <v>0</v>
      </c>
      <c r="M271" s="20">
        <v>0</v>
      </c>
      <c r="N271" s="20">
        <v>0</v>
      </c>
      <c r="O271" s="19">
        <v>1</v>
      </c>
      <c r="Q271" s="36">
        <v>0</v>
      </c>
    </row>
    <row r="272" spans="1:19" s="18" customFormat="1" ht="25.5" hidden="1" x14ac:dyDescent="0.2">
      <c r="A272" s="22" t="s">
        <v>394</v>
      </c>
      <c r="B272" s="21" t="s">
        <v>393</v>
      </c>
      <c r="C272" s="20"/>
      <c r="D272" s="20"/>
      <c r="E272" s="20">
        <f t="shared" si="78"/>
        <v>0</v>
      </c>
      <c r="F272" s="20">
        <f t="shared" si="79"/>
        <v>0</v>
      </c>
      <c r="G272" s="20"/>
      <c r="H272" s="20"/>
      <c r="I272" s="20"/>
      <c r="J272" s="20"/>
      <c r="K272" s="20">
        <v>0</v>
      </c>
      <c r="L272" s="20">
        <v>0</v>
      </c>
      <c r="M272" s="20">
        <v>0</v>
      </c>
      <c r="N272" s="20">
        <v>0</v>
      </c>
      <c r="O272" s="19">
        <v>1</v>
      </c>
      <c r="Q272" s="36">
        <v>0</v>
      </c>
    </row>
    <row r="273" spans="1:19" s="18" customFormat="1" hidden="1" x14ac:dyDescent="0.2">
      <c r="A273" s="22" t="s">
        <v>392</v>
      </c>
      <c r="B273" s="21" t="s">
        <v>391</v>
      </c>
      <c r="C273" s="20"/>
      <c r="D273" s="20"/>
      <c r="E273" s="20">
        <f t="shared" si="78"/>
        <v>0</v>
      </c>
      <c r="F273" s="20">
        <f t="shared" si="79"/>
        <v>0</v>
      </c>
      <c r="G273" s="20"/>
      <c r="H273" s="20"/>
      <c r="I273" s="20"/>
      <c r="J273" s="20"/>
      <c r="K273" s="20">
        <v>0</v>
      </c>
      <c r="L273" s="20">
        <v>0</v>
      </c>
      <c r="M273" s="20">
        <v>0</v>
      </c>
      <c r="N273" s="20">
        <v>0</v>
      </c>
      <c r="O273" s="19">
        <v>1</v>
      </c>
      <c r="Q273" s="33">
        <v>0</v>
      </c>
    </row>
    <row r="274" spans="1:19" s="18" customFormat="1" hidden="1" x14ac:dyDescent="0.2">
      <c r="A274" s="22" t="s">
        <v>390</v>
      </c>
      <c r="B274" s="21" t="s">
        <v>389</v>
      </c>
      <c r="C274" s="20"/>
      <c r="D274" s="20"/>
      <c r="E274" s="20">
        <f t="shared" si="78"/>
        <v>0</v>
      </c>
      <c r="F274" s="20">
        <f t="shared" si="79"/>
        <v>0</v>
      </c>
      <c r="G274" s="20"/>
      <c r="H274" s="20"/>
      <c r="I274" s="20"/>
      <c r="J274" s="20"/>
      <c r="K274" s="20">
        <v>0</v>
      </c>
      <c r="L274" s="20">
        <v>0</v>
      </c>
      <c r="M274" s="20">
        <v>0</v>
      </c>
      <c r="N274" s="20">
        <v>0</v>
      </c>
      <c r="O274" s="19">
        <v>1</v>
      </c>
      <c r="Q274" s="132">
        <v>0</v>
      </c>
    </row>
    <row r="275" spans="1:19" s="18" customFormat="1" hidden="1" x14ac:dyDescent="0.2">
      <c r="A275" s="22" t="s">
        <v>388</v>
      </c>
      <c r="B275" s="21" t="s">
        <v>387</v>
      </c>
      <c r="C275" s="20"/>
      <c r="D275" s="20"/>
      <c r="E275" s="20">
        <f t="shared" si="78"/>
        <v>0</v>
      </c>
      <c r="F275" s="20">
        <f t="shared" si="79"/>
        <v>0</v>
      </c>
      <c r="G275" s="20"/>
      <c r="H275" s="20"/>
      <c r="I275" s="20"/>
      <c r="J275" s="20"/>
      <c r="K275" s="20">
        <v>0</v>
      </c>
      <c r="L275" s="20">
        <v>0</v>
      </c>
      <c r="M275" s="20">
        <v>0</v>
      </c>
      <c r="N275" s="20">
        <v>0</v>
      </c>
      <c r="O275" s="19">
        <v>1</v>
      </c>
    </row>
    <row r="276" spans="1:19" s="18" customFormat="1" hidden="1" x14ac:dyDescent="0.2">
      <c r="A276" s="22" t="s">
        <v>386</v>
      </c>
      <c r="B276" s="21" t="s">
        <v>385</v>
      </c>
      <c r="C276" s="20"/>
      <c r="D276" s="20"/>
      <c r="E276" s="20">
        <f t="shared" si="78"/>
        <v>0</v>
      </c>
      <c r="F276" s="20">
        <f t="shared" si="79"/>
        <v>0</v>
      </c>
      <c r="G276" s="20"/>
      <c r="H276" s="20"/>
      <c r="I276" s="20"/>
      <c r="J276" s="20"/>
      <c r="K276" s="20">
        <v>0</v>
      </c>
      <c r="L276" s="20">
        <v>0</v>
      </c>
      <c r="M276" s="20">
        <v>0</v>
      </c>
      <c r="N276" s="20">
        <v>0</v>
      </c>
      <c r="O276" s="19">
        <v>1</v>
      </c>
    </row>
    <row r="277" spans="1:19" s="18" customFormat="1" hidden="1" x14ac:dyDescent="0.2">
      <c r="A277" s="22" t="s">
        <v>384</v>
      </c>
      <c r="B277" s="21" t="s">
        <v>383</v>
      </c>
      <c r="C277" s="20">
        <f t="shared" ref="C277:N277" si="80">C278+C279</f>
        <v>0</v>
      </c>
      <c r="D277" s="20">
        <f t="shared" si="80"/>
        <v>0</v>
      </c>
      <c r="E277" s="20">
        <f t="shared" si="80"/>
        <v>0</v>
      </c>
      <c r="F277" s="20">
        <f t="shared" si="80"/>
        <v>0</v>
      </c>
      <c r="G277" s="20">
        <f t="shared" si="80"/>
        <v>0</v>
      </c>
      <c r="H277" s="20">
        <f t="shared" si="80"/>
        <v>0</v>
      </c>
      <c r="I277" s="20">
        <f t="shared" si="80"/>
        <v>0</v>
      </c>
      <c r="J277" s="20">
        <f t="shared" si="80"/>
        <v>0</v>
      </c>
      <c r="K277" s="20">
        <f t="shared" si="80"/>
        <v>0</v>
      </c>
      <c r="L277" s="20">
        <f t="shared" si="80"/>
        <v>0</v>
      </c>
      <c r="M277" s="20">
        <f t="shared" si="80"/>
        <v>0</v>
      </c>
      <c r="N277" s="20">
        <f t="shared" si="80"/>
        <v>0</v>
      </c>
      <c r="O277" s="19"/>
    </row>
    <row r="278" spans="1:19" hidden="1" x14ac:dyDescent="0.2">
      <c r="A278" s="17" t="s">
        <v>382</v>
      </c>
      <c r="B278" s="16" t="s">
        <v>381</v>
      </c>
      <c r="C278" s="15"/>
      <c r="D278" s="15"/>
      <c r="E278" s="15">
        <f>C278+D278</f>
        <v>0</v>
      </c>
      <c r="F278" s="15">
        <f>G278+H278+I278+J278</f>
        <v>0</v>
      </c>
      <c r="G278" s="15"/>
      <c r="H278" s="15"/>
      <c r="I278" s="15"/>
      <c r="J278" s="15"/>
      <c r="K278" s="15">
        <v>0</v>
      </c>
      <c r="L278" s="15">
        <v>0</v>
      </c>
      <c r="M278" s="15">
        <v>0</v>
      </c>
      <c r="N278" s="15">
        <v>0</v>
      </c>
      <c r="O278" s="2">
        <v>1</v>
      </c>
    </row>
    <row r="279" spans="1:19" hidden="1" x14ac:dyDescent="0.2">
      <c r="A279" s="17" t="s">
        <v>380</v>
      </c>
      <c r="B279" s="16" t="s">
        <v>379</v>
      </c>
      <c r="C279" s="15"/>
      <c r="D279" s="15"/>
      <c r="E279" s="15">
        <f>C279+D279</f>
        <v>0</v>
      </c>
      <c r="F279" s="15">
        <f>G279+H279+I279+J279</f>
        <v>0</v>
      </c>
      <c r="G279" s="15"/>
      <c r="H279" s="15"/>
      <c r="I279" s="15"/>
      <c r="J279" s="15"/>
      <c r="K279" s="15">
        <v>0</v>
      </c>
      <c r="L279" s="15">
        <v>0</v>
      </c>
      <c r="M279" s="15">
        <v>0</v>
      </c>
      <c r="N279" s="15">
        <v>0</v>
      </c>
      <c r="O279" s="2">
        <v>1</v>
      </c>
    </row>
    <row r="280" spans="1:19" s="18" customFormat="1" ht="25.5" hidden="1" x14ac:dyDescent="0.2">
      <c r="A280" s="22" t="s">
        <v>378</v>
      </c>
      <c r="B280" s="21" t="s">
        <v>377</v>
      </c>
      <c r="C280" s="20"/>
      <c r="D280" s="20"/>
      <c r="E280" s="15">
        <f>C280+D280</f>
        <v>0</v>
      </c>
      <c r="F280" s="15">
        <f>G280+H280+I280+J280</f>
        <v>0</v>
      </c>
      <c r="G280" s="20"/>
      <c r="H280" s="20"/>
      <c r="I280" s="20"/>
      <c r="J280" s="20"/>
      <c r="K280" s="20">
        <v>0</v>
      </c>
      <c r="L280" s="20">
        <v>0</v>
      </c>
      <c r="M280" s="20">
        <v>0</v>
      </c>
      <c r="N280" s="20">
        <v>0</v>
      </c>
      <c r="O280" s="19">
        <v>1</v>
      </c>
    </row>
    <row r="281" spans="1:19" s="18" customFormat="1" hidden="1" x14ac:dyDescent="0.2">
      <c r="A281" s="22" t="s">
        <v>376</v>
      </c>
      <c r="B281" s="21" t="s">
        <v>375</v>
      </c>
      <c r="C281" s="20"/>
      <c r="D281" s="20"/>
      <c r="E281" s="15">
        <f>C281+D281</f>
        <v>0</v>
      </c>
      <c r="F281" s="15">
        <f>G281+H281+I281+J281</f>
        <v>0</v>
      </c>
      <c r="G281" s="20"/>
      <c r="H281" s="20"/>
      <c r="I281" s="20"/>
      <c r="J281" s="20"/>
      <c r="K281" s="20">
        <v>0</v>
      </c>
      <c r="L281" s="20">
        <v>0</v>
      </c>
      <c r="M281" s="20">
        <v>0</v>
      </c>
      <c r="N281" s="20">
        <v>0</v>
      </c>
      <c r="O281" s="19">
        <v>1</v>
      </c>
    </row>
    <row r="282" spans="1:19" s="18" customFormat="1" x14ac:dyDescent="0.2">
      <c r="A282" s="139" t="s">
        <v>374</v>
      </c>
      <c r="B282" s="140" t="s">
        <v>373</v>
      </c>
      <c r="C282" s="141">
        <f t="shared" ref="C282:N282" si="81">C283+C284+C285+C286+C287+C288+C289+C290</f>
        <v>25</v>
      </c>
      <c r="D282" s="141">
        <f t="shared" si="81"/>
        <v>0</v>
      </c>
      <c r="E282" s="141">
        <f t="shared" si="81"/>
        <v>25</v>
      </c>
      <c r="F282" s="141">
        <f t="shared" si="81"/>
        <v>25</v>
      </c>
      <c r="G282" s="141">
        <f t="shared" si="81"/>
        <v>8</v>
      </c>
      <c r="H282" s="141">
        <f t="shared" si="81"/>
        <v>3</v>
      </c>
      <c r="I282" s="141">
        <f t="shared" si="81"/>
        <v>6</v>
      </c>
      <c r="J282" s="141">
        <f t="shared" si="81"/>
        <v>8</v>
      </c>
      <c r="K282" s="20">
        <f t="shared" si="81"/>
        <v>0</v>
      </c>
      <c r="L282" s="42">
        <f t="shared" si="81"/>
        <v>0</v>
      </c>
      <c r="M282" s="42">
        <f t="shared" si="81"/>
        <v>0</v>
      </c>
      <c r="N282" s="42">
        <f t="shared" si="81"/>
        <v>0</v>
      </c>
      <c r="O282" s="19"/>
      <c r="P282" s="9"/>
      <c r="Q282" s="245"/>
      <c r="R282" s="238"/>
      <c r="S282" s="238"/>
    </row>
    <row r="283" spans="1:19" x14ac:dyDescent="0.2">
      <c r="A283" s="135" t="s">
        <v>372</v>
      </c>
      <c r="B283" s="136" t="s">
        <v>371</v>
      </c>
      <c r="C283" s="137">
        <v>4</v>
      </c>
      <c r="D283" s="256"/>
      <c r="E283" s="137">
        <f t="shared" ref="E283:E290" si="82">C283+D283</f>
        <v>4</v>
      </c>
      <c r="F283" s="137">
        <f t="shared" ref="F283:F290" si="83">G283+H283+I283+J283</f>
        <v>4</v>
      </c>
      <c r="G283" s="137">
        <v>1</v>
      </c>
      <c r="H283" s="137">
        <v>1</v>
      </c>
      <c r="I283" s="137">
        <v>1</v>
      </c>
      <c r="J283" s="137">
        <v>1</v>
      </c>
      <c r="K283" s="15">
        <v>0</v>
      </c>
      <c r="L283" s="48">
        <v>0</v>
      </c>
      <c r="M283" s="48">
        <v>0</v>
      </c>
      <c r="N283" s="48">
        <v>0</v>
      </c>
      <c r="O283" s="2">
        <v>1</v>
      </c>
      <c r="P283" s="9"/>
      <c r="Q283" s="244"/>
      <c r="R283" s="239"/>
      <c r="S283" s="239"/>
    </row>
    <row r="284" spans="1:19" hidden="1" x14ac:dyDescent="0.2">
      <c r="A284" s="17" t="s">
        <v>370</v>
      </c>
      <c r="B284" s="16" t="s">
        <v>369</v>
      </c>
      <c r="C284" s="15"/>
      <c r="D284" s="15"/>
      <c r="E284" s="15">
        <f t="shared" si="82"/>
        <v>0</v>
      </c>
      <c r="F284" s="15">
        <f t="shared" si="83"/>
        <v>0</v>
      </c>
      <c r="G284" s="15"/>
      <c r="H284" s="15"/>
      <c r="I284" s="15"/>
      <c r="J284" s="15"/>
      <c r="K284" s="15">
        <v>0</v>
      </c>
      <c r="L284" s="15">
        <v>0</v>
      </c>
      <c r="M284" s="15">
        <v>0</v>
      </c>
      <c r="N284" s="15">
        <v>0</v>
      </c>
      <c r="O284" s="2">
        <v>1</v>
      </c>
    </row>
    <row r="285" spans="1:19" x14ac:dyDescent="0.2">
      <c r="A285" s="135" t="s">
        <v>368</v>
      </c>
      <c r="B285" s="136" t="s">
        <v>367</v>
      </c>
      <c r="C285" s="137">
        <v>10</v>
      </c>
      <c r="D285" s="256">
        <v>0</v>
      </c>
      <c r="E285" s="137">
        <f t="shared" si="82"/>
        <v>10</v>
      </c>
      <c r="F285" s="137">
        <f t="shared" si="83"/>
        <v>10</v>
      </c>
      <c r="G285" s="137">
        <v>2</v>
      </c>
      <c r="H285" s="137">
        <v>0</v>
      </c>
      <c r="I285" s="137">
        <v>3</v>
      </c>
      <c r="J285" s="137">
        <v>5</v>
      </c>
      <c r="K285" s="15">
        <v>0</v>
      </c>
      <c r="L285" s="48">
        <v>0</v>
      </c>
      <c r="M285" s="48">
        <v>0</v>
      </c>
      <c r="N285" s="48">
        <v>0</v>
      </c>
      <c r="O285" s="2">
        <v>1</v>
      </c>
      <c r="P285" s="9"/>
      <c r="Q285" s="244"/>
      <c r="R285" s="239"/>
      <c r="S285" s="239"/>
    </row>
    <row r="286" spans="1:19" hidden="1" x14ac:dyDescent="0.2">
      <c r="A286" s="17" t="s">
        <v>366</v>
      </c>
      <c r="B286" s="16" t="s">
        <v>365</v>
      </c>
      <c r="C286" s="15"/>
      <c r="D286" s="15"/>
      <c r="E286" s="15">
        <f t="shared" si="82"/>
        <v>0</v>
      </c>
      <c r="F286" s="15">
        <f t="shared" si="83"/>
        <v>0</v>
      </c>
      <c r="G286" s="15"/>
      <c r="H286" s="15"/>
      <c r="I286" s="15"/>
      <c r="J286" s="15"/>
      <c r="K286" s="15">
        <v>0</v>
      </c>
      <c r="L286" s="15">
        <v>0</v>
      </c>
      <c r="M286" s="15">
        <v>0</v>
      </c>
      <c r="N286" s="15">
        <v>0</v>
      </c>
      <c r="O286" s="2">
        <v>1</v>
      </c>
    </row>
    <row r="287" spans="1:19" hidden="1" x14ac:dyDescent="0.2">
      <c r="A287" s="17" t="s">
        <v>364</v>
      </c>
      <c r="B287" s="16" t="s">
        <v>363</v>
      </c>
      <c r="C287" s="15"/>
      <c r="D287" s="15"/>
      <c r="E287" s="15">
        <f t="shared" si="82"/>
        <v>0</v>
      </c>
      <c r="F287" s="15">
        <f t="shared" si="83"/>
        <v>0</v>
      </c>
      <c r="G287" s="15"/>
      <c r="H287" s="15"/>
      <c r="I287" s="15"/>
      <c r="J287" s="15"/>
      <c r="K287" s="15">
        <v>0</v>
      </c>
      <c r="L287" s="15">
        <v>0</v>
      </c>
      <c r="M287" s="15">
        <v>0</v>
      </c>
      <c r="N287" s="15">
        <v>0</v>
      </c>
      <c r="O287" s="2">
        <v>1</v>
      </c>
    </row>
    <row r="288" spans="1:19" hidden="1" x14ac:dyDescent="0.2">
      <c r="A288" s="17" t="s">
        <v>362</v>
      </c>
      <c r="B288" s="16" t="s">
        <v>361</v>
      </c>
      <c r="C288" s="15"/>
      <c r="D288" s="15"/>
      <c r="E288" s="15">
        <f t="shared" si="82"/>
        <v>0</v>
      </c>
      <c r="F288" s="15">
        <f t="shared" si="83"/>
        <v>0</v>
      </c>
      <c r="G288" s="15"/>
      <c r="H288" s="15"/>
      <c r="I288" s="15"/>
      <c r="J288" s="15"/>
      <c r="K288" s="15">
        <v>0</v>
      </c>
      <c r="L288" s="15">
        <v>0</v>
      </c>
      <c r="M288" s="15">
        <v>0</v>
      </c>
      <c r="N288" s="15">
        <v>0</v>
      </c>
      <c r="O288" s="2">
        <v>1</v>
      </c>
    </row>
    <row r="289" spans="1:19" hidden="1" x14ac:dyDescent="0.2">
      <c r="A289" s="17" t="s">
        <v>360</v>
      </c>
      <c r="B289" s="16" t="s">
        <v>359</v>
      </c>
      <c r="C289" s="15"/>
      <c r="D289" s="15"/>
      <c r="E289" s="15">
        <f t="shared" si="82"/>
        <v>0</v>
      </c>
      <c r="F289" s="15">
        <f t="shared" si="83"/>
        <v>0</v>
      </c>
      <c r="G289" s="15"/>
      <c r="H289" s="15"/>
      <c r="I289" s="15"/>
      <c r="J289" s="15"/>
      <c r="K289" s="15">
        <v>0</v>
      </c>
      <c r="L289" s="15">
        <v>0</v>
      </c>
      <c r="M289" s="15">
        <v>0</v>
      </c>
      <c r="N289" s="15">
        <v>0</v>
      </c>
      <c r="O289" s="2">
        <v>1</v>
      </c>
    </row>
    <row r="290" spans="1:19" x14ac:dyDescent="0.2">
      <c r="A290" s="135" t="s">
        <v>358</v>
      </c>
      <c r="B290" s="136" t="s">
        <v>357</v>
      </c>
      <c r="C290" s="137">
        <v>11</v>
      </c>
      <c r="D290" s="137"/>
      <c r="E290" s="137">
        <f t="shared" si="82"/>
        <v>11</v>
      </c>
      <c r="F290" s="137">
        <f t="shared" si="83"/>
        <v>11</v>
      </c>
      <c r="G290" s="137">
        <v>5</v>
      </c>
      <c r="H290" s="137">
        <v>2</v>
      </c>
      <c r="I290" s="137">
        <v>2</v>
      </c>
      <c r="J290" s="137">
        <v>2</v>
      </c>
      <c r="K290" s="15">
        <v>0</v>
      </c>
      <c r="L290" s="48">
        <v>0</v>
      </c>
      <c r="M290" s="48">
        <v>0</v>
      </c>
      <c r="N290" s="48">
        <v>0</v>
      </c>
      <c r="O290" s="2">
        <v>1</v>
      </c>
      <c r="P290" s="9"/>
      <c r="Q290" s="244"/>
      <c r="R290" s="239"/>
      <c r="S290" s="239"/>
    </row>
    <row r="291" spans="1:19" s="8" customFormat="1" hidden="1" x14ac:dyDescent="0.2">
      <c r="A291" s="14" t="s">
        <v>356</v>
      </c>
      <c r="B291" s="13">
        <v>30</v>
      </c>
      <c r="C291" s="11">
        <f t="shared" ref="C291:N291" si="84">C292+C295+C300</f>
        <v>0</v>
      </c>
      <c r="D291" s="11">
        <f t="shared" si="84"/>
        <v>0</v>
      </c>
      <c r="E291" s="11">
        <f t="shared" si="84"/>
        <v>0</v>
      </c>
      <c r="F291" s="11">
        <f t="shared" si="84"/>
        <v>0</v>
      </c>
      <c r="G291" s="11">
        <f t="shared" si="84"/>
        <v>0</v>
      </c>
      <c r="H291" s="11">
        <f t="shared" si="84"/>
        <v>0</v>
      </c>
      <c r="I291" s="11">
        <f t="shared" si="84"/>
        <v>0</v>
      </c>
      <c r="J291" s="11">
        <f t="shared" si="84"/>
        <v>0</v>
      </c>
      <c r="K291" s="11">
        <f t="shared" si="84"/>
        <v>0</v>
      </c>
      <c r="L291" s="11">
        <f t="shared" si="84"/>
        <v>0</v>
      </c>
      <c r="M291" s="11">
        <f t="shared" si="84"/>
        <v>0</v>
      </c>
      <c r="N291" s="11">
        <f t="shared" si="84"/>
        <v>0</v>
      </c>
      <c r="O291" s="10"/>
    </row>
    <row r="292" spans="1:19" s="18" customFormat="1" hidden="1" x14ac:dyDescent="0.2">
      <c r="A292" s="22" t="s">
        <v>355</v>
      </c>
      <c r="B292" s="21" t="s">
        <v>354</v>
      </c>
      <c r="C292" s="20">
        <f t="shared" ref="C292:N292" si="85">C293+C294</f>
        <v>0</v>
      </c>
      <c r="D292" s="20">
        <f t="shared" si="85"/>
        <v>0</v>
      </c>
      <c r="E292" s="20">
        <f t="shared" si="85"/>
        <v>0</v>
      </c>
      <c r="F292" s="20">
        <f t="shared" si="85"/>
        <v>0</v>
      </c>
      <c r="G292" s="20">
        <f t="shared" si="85"/>
        <v>0</v>
      </c>
      <c r="H292" s="20">
        <f t="shared" si="85"/>
        <v>0</v>
      </c>
      <c r="I292" s="20">
        <f t="shared" si="85"/>
        <v>0</v>
      </c>
      <c r="J292" s="20">
        <f t="shared" si="85"/>
        <v>0</v>
      </c>
      <c r="K292" s="20">
        <f t="shared" si="85"/>
        <v>0</v>
      </c>
      <c r="L292" s="20">
        <f t="shared" si="85"/>
        <v>0</v>
      </c>
      <c r="M292" s="20">
        <f t="shared" si="85"/>
        <v>0</v>
      </c>
      <c r="N292" s="20">
        <f t="shared" si="85"/>
        <v>0</v>
      </c>
      <c r="O292" s="19"/>
    </row>
    <row r="293" spans="1:19" hidden="1" x14ac:dyDescent="0.2">
      <c r="A293" s="17" t="s">
        <v>353</v>
      </c>
      <c r="B293" s="16" t="s">
        <v>352</v>
      </c>
      <c r="C293" s="15"/>
      <c r="D293" s="15"/>
      <c r="E293" s="15">
        <f>C293+D293</f>
        <v>0</v>
      </c>
      <c r="F293" s="15">
        <f>G293+H293+I293+J293</f>
        <v>0</v>
      </c>
      <c r="G293" s="15"/>
      <c r="H293" s="15"/>
      <c r="I293" s="15"/>
      <c r="J293" s="15"/>
      <c r="K293" s="15">
        <v>0</v>
      </c>
      <c r="L293" s="15">
        <v>0</v>
      </c>
      <c r="M293" s="15">
        <v>0</v>
      </c>
      <c r="N293" s="15">
        <v>0</v>
      </c>
      <c r="O293" s="2">
        <v>1</v>
      </c>
    </row>
    <row r="294" spans="1:19" hidden="1" x14ac:dyDescent="0.2">
      <c r="A294" s="17" t="s">
        <v>351</v>
      </c>
      <c r="B294" s="16" t="s">
        <v>350</v>
      </c>
      <c r="C294" s="15"/>
      <c r="D294" s="15"/>
      <c r="E294" s="15">
        <f>C294+D294</f>
        <v>0</v>
      </c>
      <c r="F294" s="15">
        <f>G294+H294+I294+J294</f>
        <v>0</v>
      </c>
      <c r="G294" s="15"/>
      <c r="H294" s="15"/>
      <c r="I294" s="15"/>
      <c r="J294" s="15"/>
      <c r="K294" s="15">
        <v>0</v>
      </c>
      <c r="L294" s="15">
        <v>0</v>
      </c>
      <c r="M294" s="15">
        <v>0</v>
      </c>
      <c r="N294" s="15">
        <v>0</v>
      </c>
      <c r="O294" s="2">
        <v>1</v>
      </c>
    </row>
    <row r="295" spans="1:19" s="18" customFormat="1" hidden="1" x14ac:dyDescent="0.2">
      <c r="A295" s="22" t="s">
        <v>349</v>
      </c>
      <c r="B295" s="21" t="s">
        <v>348</v>
      </c>
      <c r="C295" s="20">
        <f t="shared" ref="C295:N295" si="86">C296+C297+C298+C299</f>
        <v>0</v>
      </c>
      <c r="D295" s="20">
        <f t="shared" si="86"/>
        <v>0</v>
      </c>
      <c r="E295" s="20">
        <f t="shared" si="86"/>
        <v>0</v>
      </c>
      <c r="F295" s="20">
        <f t="shared" si="86"/>
        <v>0</v>
      </c>
      <c r="G295" s="20">
        <f t="shared" si="86"/>
        <v>0</v>
      </c>
      <c r="H295" s="20">
        <f t="shared" si="86"/>
        <v>0</v>
      </c>
      <c r="I295" s="20">
        <f t="shared" si="86"/>
        <v>0</v>
      </c>
      <c r="J295" s="20">
        <f t="shared" si="86"/>
        <v>0</v>
      </c>
      <c r="K295" s="20">
        <f t="shared" si="86"/>
        <v>0</v>
      </c>
      <c r="L295" s="20">
        <f t="shared" si="86"/>
        <v>0</v>
      </c>
      <c r="M295" s="20">
        <f t="shared" si="86"/>
        <v>0</v>
      </c>
      <c r="N295" s="20">
        <f t="shared" si="86"/>
        <v>0</v>
      </c>
      <c r="O295" s="19"/>
    </row>
    <row r="296" spans="1:19" hidden="1" x14ac:dyDescent="0.2">
      <c r="A296" s="17" t="s">
        <v>347</v>
      </c>
      <c r="B296" s="16" t="s">
        <v>346</v>
      </c>
      <c r="C296" s="15"/>
      <c r="D296" s="15"/>
      <c r="E296" s="15">
        <f>C296+D296</f>
        <v>0</v>
      </c>
      <c r="F296" s="15">
        <f>G296+H296+I296+J296</f>
        <v>0</v>
      </c>
      <c r="G296" s="15"/>
      <c r="H296" s="15"/>
      <c r="I296" s="15"/>
      <c r="J296" s="15"/>
      <c r="K296" s="15">
        <v>0</v>
      </c>
      <c r="L296" s="15">
        <v>0</v>
      </c>
      <c r="M296" s="15">
        <v>0</v>
      </c>
      <c r="N296" s="15">
        <v>0</v>
      </c>
      <c r="O296" s="2">
        <v>1</v>
      </c>
    </row>
    <row r="297" spans="1:19" hidden="1" x14ac:dyDescent="0.2">
      <c r="A297" s="17" t="s">
        <v>345</v>
      </c>
      <c r="B297" s="16" t="s">
        <v>344</v>
      </c>
      <c r="C297" s="15"/>
      <c r="D297" s="15"/>
      <c r="E297" s="15">
        <f>C297+D297</f>
        <v>0</v>
      </c>
      <c r="F297" s="15">
        <f>G297+H297+I297+J297</f>
        <v>0</v>
      </c>
      <c r="G297" s="15"/>
      <c r="H297" s="15"/>
      <c r="I297" s="15"/>
      <c r="J297" s="15"/>
      <c r="K297" s="15">
        <v>0</v>
      </c>
      <c r="L297" s="15">
        <v>0</v>
      </c>
      <c r="M297" s="15">
        <v>0</v>
      </c>
      <c r="N297" s="15">
        <v>0</v>
      </c>
      <c r="O297" s="2">
        <v>1</v>
      </c>
    </row>
    <row r="298" spans="1:19" hidden="1" x14ac:dyDescent="0.2">
      <c r="A298" s="17" t="s">
        <v>343</v>
      </c>
      <c r="B298" s="16" t="s">
        <v>342</v>
      </c>
      <c r="C298" s="15"/>
      <c r="D298" s="15"/>
      <c r="E298" s="15">
        <f>C298+D298</f>
        <v>0</v>
      </c>
      <c r="F298" s="15">
        <f>G298+H298+I298+J298</f>
        <v>0</v>
      </c>
      <c r="G298" s="15"/>
      <c r="H298" s="15"/>
      <c r="I298" s="15"/>
      <c r="J298" s="15"/>
      <c r="K298" s="15">
        <v>0</v>
      </c>
      <c r="L298" s="15">
        <v>0</v>
      </c>
      <c r="M298" s="15">
        <v>0</v>
      </c>
      <c r="N298" s="15">
        <v>0</v>
      </c>
      <c r="O298" s="2">
        <v>1</v>
      </c>
    </row>
    <row r="299" spans="1:19" hidden="1" x14ac:dyDescent="0.2">
      <c r="A299" s="17" t="s">
        <v>341</v>
      </c>
      <c r="B299" s="16" t="s">
        <v>340</v>
      </c>
      <c r="C299" s="15"/>
      <c r="D299" s="15"/>
      <c r="E299" s="15">
        <f>C299+D299</f>
        <v>0</v>
      </c>
      <c r="F299" s="15">
        <f>G299+H299+I299+J299</f>
        <v>0</v>
      </c>
      <c r="G299" s="15"/>
      <c r="H299" s="15"/>
      <c r="I299" s="15"/>
      <c r="J299" s="15"/>
      <c r="K299" s="15">
        <v>0</v>
      </c>
      <c r="L299" s="15">
        <v>0</v>
      </c>
      <c r="M299" s="15">
        <v>0</v>
      </c>
      <c r="N299" s="15">
        <v>0</v>
      </c>
      <c r="O299" s="2">
        <v>1</v>
      </c>
    </row>
    <row r="300" spans="1:19" s="18" customFormat="1" hidden="1" x14ac:dyDescent="0.2">
      <c r="A300" s="22" t="s">
        <v>339</v>
      </c>
      <c r="B300" s="21" t="s">
        <v>338</v>
      </c>
      <c r="C300" s="20">
        <f t="shared" ref="C300:N300" si="87">C301+C302+C303+C304</f>
        <v>0</v>
      </c>
      <c r="D300" s="20">
        <f t="shared" si="87"/>
        <v>0</v>
      </c>
      <c r="E300" s="20">
        <f t="shared" si="87"/>
        <v>0</v>
      </c>
      <c r="F300" s="20">
        <f t="shared" si="87"/>
        <v>0</v>
      </c>
      <c r="G300" s="20">
        <f t="shared" si="87"/>
        <v>0</v>
      </c>
      <c r="H300" s="20">
        <f t="shared" si="87"/>
        <v>0</v>
      </c>
      <c r="I300" s="20">
        <f t="shared" si="87"/>
        <v>0</v>
      </c>
      <c r="J300" s="20">
        <f t="shared" si="87"/>
        <v>0</v>
      </c>
      <c r="K300" s="20">
        <f t="shared" si="87"/>
        <v>0</v>
      </c>
      <c r="L300" s="20">
        <f t="shared" si="87"/>
        <v>0</v>
      </c>
      <c r="M300" s="20">
        <f t="shared" si="87"/>
        <v>0</v>
      </c>
      <c r="N300" s="20">
        <f t="shared" si="87"/>
        <v>0</v>
      </c>
      <c r="O300" s="19"/>
    </row>
    <row r="301" spans="1:19" hidden="1" x14ac:dyDescent="0.2">
      <c r="A301" s="17" t="s">
        <v>337</v>
      </c>
      <c r="B301" s="16" t="s">
        <v>336</v>
      </c>
      <c r="C301" s="15"/>
      <c r="D301" s="15"/>
      <c r="E301" s="15">
        <f>C301+D301</f>
        <v>0</v>
      </c>
      <c r="F301" s="15">
        <f>G301+H301+I301+J301</f>
        <v>0</v>
      </c>
      <c r="G301" s="15"/>
      <c r="H301" s="15"/>
      <c r="I301" s="15"/>
      <c r="J301" s="15"/>
      <c r="K301" s="15">
        <v>0</v>
      </c>
      <c r="L301" s="15">
        <v>0</v>
      </c>
      <c r="M301" s="15">
        <v>0</v>
      </c>
      <c r="N301" s="15">
        <v>0</v>
      </c>
      <c r="O301" s="2">
        <v>1</v>
      </c>
    </row>
    <row r="302" spans="1:19" hidden="1" x14ac:dyDescent="0.2">
      <c r="A302" s="17" t="s">
        <v>335</v>
      </c>
      <c r="B302" s="16" t="s">
        <v>334</v>
      </c>
      <c r="C302" s="15"/>
      <c r="D302" s="15"/>
      <c r="E302" s="15">
        <f>C302+D302</f>
        <v>0</v>
      </c>
      <c r="F302" s="15">
        <f>G302+H302+I302+J302</f>
        <v>0</v>
      </c>
      <c r="G302" s="15"/>
      <c r="H302" s="15"/>
      <c r="I302" s="15"/>
      <c r="J302" s="15"/>
      <c r="K302" s="15">
        <v>0</v>
      </c>
      <c r="L302" s="15">
        <v>0</v>
      </c>
      <c r="M302" s="15">
        <v>0</v>
      </c>
      <c r="N302" s="15">
        <v>0</v>
      </c>
      <c r="O302" s="2">
        <v>1</v>
      </c>
    </row>
    <row r="303" spans="1:19" hidden="1" x14ac:dyDescent="0.2">
      <c r="A303" s="17" t="s">
        <v>333</v>
      </c>
      <c r="B303" s="16" t="s">
        <v>332</v>
      </c>
      <c r="C303" s="15"/>
      <c r="D303" s="15"/>
      <c r="E303" s="15">
        <f>C303+D303</f>
        <v>0</v>
      </c>
      <c r="F303" s="15">
        <f>G303+H303+I303+J303</f>
        <v>0</v>
      </c>
      <c r="G303" s="15"/>
      <c r="H303" s="15"/>
      <c r="I303" s="15"/>
      <c r="J303" s="15"/>
      <c r="K303" s="15">
        <v>0</v>
      </c>
      <c r="L303" s="15">
        <v>0</v>
      </c>
      <c r="M303" s="15">
        <v>0</v>
      </c>
      <c r="N303" s="15">
        <v>0</v>
      </c>
      <c r="O303" s="2">
        <v>1</v>
      </c>
    </row>
    <row r="304" spans="1:19" hidden="1" x14ac:dyDescent="0.2">
      <c r="A304" s="17" t="s">
        <v>331</v>
      </c>
      <c r="B304" s="16" t="s">
        <v>330</v>
      </c>
      <c r="C304" s="15"/>
      <c r="D304" s="15"/>
      <c r="E304" s="15">
        <f>C304+D304</f>
        <v>0</v>
      </c>
      <c r="F304" s="15">
        <f>G304+H304+I304+J304</f>
        <v>0</v>
      </c>
      <c r="G304" s="15"/>
      <c r="H304" s="15"/>
      <c r="I304" s="15"/>
      <c r="J304" s="15"/>
      <c r="K304" s="15">
        <v>0</v>
      </c>
      <c r="L304" s="15">
        <v>0</v>
      </c>
      <c r="M304" s="15">
        <v>0</v>
      </c>
      <c r="N304" s="15">
        <v>0</v>
      </c>
      <c r="O304" s="2">
        <v>1</v>
      </c>
    </row>
    <row r="305" spans="1:15" s="8" customFormat="1" hidden="1" x14ac:dyDescent="0.2">
      <c r="A305" s="14" t="s">
        <v>329</v>
      </c>
      <c r="B305" s="13" t="s">
        <v>328</v>
      </c>
      <c r="C305" s="11">
        <f t="shared" ref="C305:N305" si="88">C306+C307+C308</f>
        <v>0</v>
      </c>
      <c r="D305" s="11">
        <f t="shared" si="88"/>
        <v>0</v>
      </c>
      <c r="E305" s="11">
        <f t="shared" si="88"/>
        <v>0</v>
      </c>
      <c r="F305" s="11">
        <f t="shared" si="88"/>
        <v>0</v>
      </c>
      <c r="G305" s="11">
        <f t="shared" si="88"/>
        <v>0</v>
      </c>
      <c r="H305" s="11">
        <f t="shared" si="88"/>
        <v>0</v>
      </c>
      <c r="I305" s="11">
        <f t="shared" si="88"/>
        <v>0</v>
      </c>
      <c r="J305" s="11">
        <f t="shared" si="88"/>
        <v>0</v>
      </c>
      <c r="K305" s="11">
        <f t="shared" si="88"/>
        <v>0</v>
      </c>
      <c r="L305" s="11">
        <f t="shared" si="88"/>
        <v>0</v>
      </c>
      <c r="M305" s="11">
        <f t="shared" si="88"/>
        <v>0</v>
      </c>
      <c r="N305" s="11">
        <f t="shared" si="88"/>
        <v>0</v>
      </c>
      <c r="O305" s="10"/>
    </row>
    <row r="306" spans="1:15" s="18" customFormat="1" hidden="1" x14ac:dyDescent="0.2">
      <c r="A306" s="22" t="s">
        <v>327</v>
      </c>
      <c r="B306" s="21" t="s">
        <v>326</v>
      </c>
      <c r="C306" s="20"/>
      <c r="D306" s="20"/>
      <c r="E306" s="20">
        <f>C306+D306</f>
        <v>0</v>
      </c>
      <c r="F306" s="20">
        <f>G306+H306+I306+J306</f>
        <v>0</v>
      </c>
      <c r="G306" s="20"/>
      <c r="H306" s="20"/>
      <c r="I306" s="20"/>
      <c r="J306" s="20"/>
      <c r="K306" s="20">
        <v>0</v>
      </c>
      <c r="L306" s="20">
        <v>0</v>
      </c>
      <c r="M306" s="20">
        <v>0</v>
      </c>
      <c r="N306" s="20">
        <v>0</v>
      </c>
      <c r="O306" s="19">
        <v>1</v>
      </c>
    </row>
    <row r="307" spans="1:15" s="18" customFormat="1" ht="25.5" hidden="1" x14ac:dyDescent="0.2">
      <c r="A307" s="22" t="s">
        <v>325</v>
      </c>
      <c r="B307" s="21" t="s">
        <v>324</v>
      </c>
      <c r="C307" s="20"/>
      <c r="D307" s="20"/>
      <c r="E307" s="20">
        <f>C307+D307</f>
        <v>0</v>
      </c>
      <c r="F307" s="20">
        <f>G307+H307+I307+J307</f>
        <v>0</v>
      </c>
      <c r="G307" s="20"/>
      <c r="H307" s="20"/>
      <c r="I307" s="20"/>
      <c r="J307" s="20"/>
      <c r="K307" s="20">
        <v>0</v>
      </c>
      <c r="L307" s="20">
        <v>0</v>
      </c>
      <c r="M307" s="20">
        <v>0</v>
      </c>
      <c r="N307" s="20">
        <v>0</v>
      </c>
      <c r="O307" s="19">
        <v>1</v>
      </c>
    </row>
    <row r="308" spans="1:15" s="18" customFormat="1" hidden="1" x14ac:dyDescent="0.2">
      <c r="A308" s="22" t="s">
        <v>323</v>
      </c>
      <c r="B308" s="21" t="s">
        <v>322</v>
      </c>
      <c r="C308" s="20"/>
      <c r="D308" s="20"/>
      <c r="E308" s="20">
        <f>C308+D308</f>
        <v>0</v>
      </c>
      <c r="F308" s="20">
        <f>G308+H308+I308+J308</f>
        <v>0</v>
      </c>
      <c r="G308" s="20"/>
      <c r="H308" s="20"/>
      <c r="I308" s="20"/>
      <c r="J308" s="20"/>
      <c r="K308" s="20">
        <v>0</v>
      </c>
      <c r="L308" s="20">
        <v>0</v>
      </c>
      <c r="M308" s="20">
        <v>0</v>
      </c>
      <c r="N308" s="20">
        <v>0</v>
      </c>
      <c r="O308" s="19">
        <v>1</v>
      </c>
    </row>
    <row r="309" spans="1:15" s="8" customFormat="1" hidden="1" x14ac:dyDescent="0.2">
      <c r="A309" s="14" t="s">
        <v>321</v>
      </c>
      <c r="B309" s="13" t="s">
        <v>320</v>
      </c>
      <c r="C309" s="11">
        <f t="shared" ref="C309:N309" si="89">C310</f>
        <v>0</v>
      </c>
      <c r="D309" s="11">
        <f t="shared" si="89"/>
        <v>0</v>
      </c>
      <c r="E309" s="11">
        <f t="shared" si="89"/>
        <v>0</v>
      </c>
      <c r="F309" s="11">
        <f t="shared" si="89"/>
        <v>0</v>
      </c>
      <c r="G309" s="11">
        <f t="shared" si="89"/>
        <v>0</v>
      </c>
      <c r="H309" s="11">
        <f t="shared" si="89"/>
        <v>0</v>
      </c>
      <c r="I309" s="11">
        <f t="shared" si="89"/>
        <v>0</v>
      </c>
      <c r="J309" s="11">
        <f t="shared" si="89"/>
        <v>0</v>
      </c>
      <c r="K309" s="11">
        <f t="shared" si="89"/>
        <v>0</v>
      </c>
      <c r="L309" s="11">
        <f t="shared" si="89"/>
        <v>0</v>
      </c>
      <c r="M309" s="11">
        <f t="shared" si="89"/>
        <v>0</v>
      </c>
      <c r="N309" s="11">
        <f t="shared" si="89"/>
        <v>0</v>
      </c>
      <c r="O309" s="10"/>
    </row>
    <row r="310" spans="1:15" s="18" customFormat="1" hidden="1" x14ac:dyDescent="0.2">
      <c r="A310" s="22" t="s">
        <v>319</v>
      </c>
      <c r="B310" s="21" t="s">
        <v>318</v>
      </c>
      <c r="C310" s="20"/>
      <c r="D310" s="20"/>
      <c r="E310" s="20">
        <f>C310+D310</f>
        <v>0</v>
      </c>
      <c r="F310" s="20">
        <f>G310+H310+I310+J310</f>
        <v>0</v>
      </c>
      <c r="G310" s="20"/>
      <c r="H310" s="20"/>
      <c r="I310" s="20"/>
      <c r="J310" s="20"/>
      <c r="K310" s="20">
        <v>0</v>
      </c>
      <c r="L310" s="20">
        <v>0</v>
      </c>
      <c r="M310" s="20">
        <v>0</v>
      </c>
      <c r="N310" s="20">
        <v>0</v>
      </c>
      <c r="O310" s="19">
        <v>1</v>
      </c>
    </row>
    <row r="311" spans="1:15" s="8" customFormat="1" ht="25.5" hidden="1" x14ac:dyDescent="0.2">
      <c r="A311" s="14" t="s">
        <v>317</v>
      </c>
      <c r="B311" s="13" t="s">
        <v>316</v>
      </c>
      <c r="C311" s="11">
        <f t="shared" ref="C311:N311" si="90">C312+C327</f>
        <v>0</v>
      </c>
      <c r="D311" s="11">
        <f t="shared" si="90"/>
        <v>0</v>
      </c>
      <c r="E311" s="11">
        <f t="shared" si="90"/>
        <v>0</v>
      </c>
      <c r="F311" s="11">
        <f t="shared" si="90"/>
        <v>0</v>
      </c>
      <c r="G311" s="11">
        <f t="shared" si="90"/>
        <v>0</v>
      </c>
      <c r="H311" s="11">
        <f t="shared" si="90"/>
        <v>0</v>
      </c>
      <c r="I311" s="11">
        <f t="shared" si="90"/>
        <v>0</v>
      </c>
      <c r="J311" s="11">
        <f t="shared" si="90"/>
        <v>0</v>
      </c>
      <c r="K311" s="11">
        <f t="shared" si="90"/>
        <v>0</v>
      </c>
      <c r="L311" s="11">
        <f t="shared" si="90"/>
        <v>0</v>
      </c>
      <c r="M311" s="11">
        <f t="shared" si="90"/>
        <v>0</v>
      </c>
      <c r="N311" s="11">
        <f t="shared" si="90"/>
        <v>0</v>
      </c>
      <c r="O311" s="10"/>
    </row>
    <row r="312" spans="1:15" s="18" customFormat="1" ht="38.25" hidden="1" x14ac:dyDescent="0.2">
      <c r="A312" s="22" t="s">
        <v>315</v>
      </c>
      <c r="B312" s="21" t="s">
        <v>314</v>
      </c>
      <c r="C312" s="20">
        <f t="shared" ref="C312:N312" si="91">C313+C314+C315+C316+C317+C318+C319+C320+C321+C322+C323+C324+C325+C326</f>
        <v>0</v>
      </c>
      <c r="D312" s="20">
        <f t="shared" si="91"/>
        <v>0</v>
      </c>
      <c r="E312" s="20">
        <f t="shared" si="91"/>
        <v>0</v>
      </c>
      <c r="F312" s="20">
        <f t="shared" si="91"/>
        <v>0</v>
      </c>
      <c r="G312" s="20">
        <f t="shared" si="91"/>
        <v>0</v>
      </c>
      <c r="H312" s="20">
        <f t="shared" si="91"/>
        <v>0</v>
      </c>
      <c r="I312" s="20">
        <f t="shared" si="91"/>
        <v>0</v>
      </c>
      <c r="J312" s="20">
        <f t="shared" si="91"/>
        <v>0</v>
      </c>
      <c r="K312" s="20">
        <f t="shared" si="91"/>
        <v>0</v>
      </c>
      <c r="L312" s="20">
        <f t="shared" si="91"/>
        <v>0</v>
      </c>
      <c r="M312" s="20">
        <f t="shared" si="91"/>
        <v>0</v>
      </c>
      <c r="N312" s="20">
        <f t="shared" si="91"/>
        <v>0</v>
      </c>
      <c r="O312" s="19"/>
    </row>
    <row r="313" spans="1:15" hidden="1" x14ac:dyDescent="0.2">
      <c r="A313" s="17" t="s">
        <v>313</v>
      </c>
      <c r="B313" s="16" t="s">
        <v>312</v>
      </c>
      <c r="C313" s="15"/>
      <c r="D313" s="15"/>
      <c r="E313" s="15">
        <f t="shared" ref="E313:E326" si="92">C313+D313</f>
        <v>0</v>
      </c>
      <c r="F313" s="15">
        <f t="shared" ref="F313:F326" si="93">G313+H313+I313+J313</f>
        <v>0</v>
      </c>
      <c r="G313" s="15"/>
      <c r="H313" s="15"/>
      <c r="I313" s="15"/>
      <c r="J313" s="15"/>
      <c r="K313" s="15">
        <v>0</v>
      </c>
      <c r="L313" s="15">
        <v>0</v>
      </c>
      <c r="M313" s="15">
        <v>0</v>
      </c>
      <c r="N313" s="15">
        <v>0</v>
      </c>
      <c r="O313" s="2">
        <v>1</v>
      </c>
    </row>
    <row r="314" spans="1:15" hidden="1" x14ac:dyDescent="0.2">
      <c r="A314" s="17" t="s">
        <v>311</v>
      </c>
      <c r="B314" s="16" t="s">
        <v>310</v>
      </c>
      <c r="C314" s="15"/>
      <c r="D314" s="15"/>
      <c r="E314" s="15">
        <f t="shared" si="92"/>
        <v>0</v>
      </c>
      <c r="F314" s="15">
        <f t="shared" si="93"/>
        <v>0</v>
      </c>
      <c r="G314" s="15"/>
      <c r="H314" s="15"/>
      <c r="I314" s="15"/>
      <c r="J314" s="15"/>
      <c r="K314" s="15">
        <v>0</v>
      </c>
      <c r="L314" s="15">
        <v>0</v>
      </c>
      <c r="M314" s="15">
        <v>0</v>
      </c>
      <c r="N314" s="15">
        <v>0</v>
      </c>
      <c r="O314" s="2">
        <v>1</v>
      </c>
    </row>
    <row r="315" spans="1:15" hidden="1" x14ac:dyDescent="0.2">
      <c r="A315" s="17" t="s">
        <v>309</v>
      </c>
      <c r="B315" s="16" t="s">
        <v>308</v>
      </c>
      <c r="C315" s="15"/>
      <c r="D315" s="15"/>
      <c r="E315" s="15">
        <f t="shared" si="92"/>
        <v>0</v>
      </c>
      <c r="F315" s="15">
        <f t="shared" si="93"/>
        <v>0</v>
      </c>
      <c r="G315" s="15"/>
      <c r="H315" s="15"/>
      <c r="I315" s="15"/>
      <c r="J315" s="15"/>
      <c r="K315" s="15">
        <v>0</v>
      </c>
      <c r="L315" s="15">
        <v>0</v>
      </c>
      <c r="M315" s="15">
        <v>0</v>
      </c>
      <c r="N315" s="15">
        <v>0</v>
      </c>
      <c r="O315" s="2">
        <v>1</v>
      </c>
    </row>
    <row r="316" spans="1:15" ht="25.5" hidden="1" x14ac:dyDescent="0.2">
      <c r="A316" s="17" t="s">
        <v>307</v>
      </c>
      <c r="B316" s="16" t="s">
        <v>306</v>
      </c>
      <c r="C316" s="15"/>
      <c r="D316" s="15"/>
      <c r="E316" s="15">
        <f t="shared" si="92"/>
        <v>0</v>
      </c>
      <c r="F316" s="15">
        <f t="shared" si="93"/>
        <v>0</v>
      </c>
      <c r="G316" s="15"/>
      <c r="H316" s="15"/>
      <c r="I316" s="15"/>
      <c r="J316" s="15"/>
      <c r="K316" s="15">
        <v>0</v>
      </c>
      <c r="L316" s="15">
        <v>0</v>
      </c>
      <c r="M316" s="15">
        <v>0</v>
      </c>
      <c r="N316" s="15">
        <v>0</v>
      </c>
      <c r="O316" s="2">
        <v>1</v>
      </c>
    </row>
    <row r="317" spans="1:15" ht="25.5" hidden="1" x14ac:dyDescent="0.2">
      <c r="A317" s="17" t="s">
        <v>305</v>
      </c>
      <c r="B317" s="16" t="s">
        <v>304</v>
      </c>
      <c r="C317" s="15"/>
      <c r="D317" s="15"/>
      <c r="E317" s="15">
        <f t="shared" si="92"/>
        <v>0</v>
      </c>
      <c r="F317" s="15">
        <f t="shared" si="93"/>
        <v>0</v>
      </c>
      <c r="G317" s="15"/>
      <c r="H317" s="15"/>
      <c r="I317" s="15"/>
      <c r="J317" s="15"/>
      <c r="K317" s="15">
        <v>0</v>
      </c>
      <c r="L317" s="15">
        <v>0</v>
      </c>
      <c r="M317" s="15">
        <v>0</v>
      </c>
      <c r="N317" s="15">
        <v>0</v>
      </c>
      <c r="O317" s="2">
        <v>1</v>
      </c>
    </row>
    <row r="318" spans="1:15" ht="25.5" hidden="1" x14ac:dyDescent="0.2">
      <c r="A318" s="17" t="s">
        <v>303</v>
      </c>
      <c r="B318" s="16" t="s">
        <v>302</v>
      </c>
      <c r="C318" s="15"/>
      <c r="D318" s="15"/>
      <c r="E318" s="15">
        <f t="shared" si="92"/>
        <v>0</v>
      </c>
      <c r="F318" s="15">
        <f t="shared" si="93"/>
        <v>0</v>
      </c>
      <c r="G318" s="15"/>
      <c r="H318" s="15"/>
      <c r="I318" s="15"/>
      <c r="J318" s="15"/>
      <c r="K318" s="15">
        <v>0</v>
      </c>
      <c r="L318" s="15">
        <v>0</v>
      </c>
      <c r="M318" s="15">
        <v>0</v>
      </c>
      <c r="N318" s="15">
        <v>0</v>
      </c>
      <c r="O318" s="2">
        <v>1</v>
      </c>
    </row>
    <row r="319" spans="1:15" ht="25.5" hidden="1" x14ac:dyDescent="0.2">
      <c r="A319" s="17" t="s">
        <v>301</v>
      </c>
      <c r="B319" s="16" t="s">
        <v>300</v>
      </c>
      <c r="C319" s="15"/>
      <c r="D319" s="15"/>
      <c r="E319" s="15">
        <f t="shared" si="92"/>
        <v>0</v>
      </c>
      <c r="F319" s="15">
        <f t="shared" si="93"/>
        <v>0</v>
      </c>
      <c r="G319" s="15"/>
      <c r="H319" s="15"/>
      <c r="I319" s="15"/>
      <c r="J319" s="15"/>
      <c r="K319" s="15">
        <v>0</v>
      </c>
      <c r="L319" s="15">
        <v>0</v>
      </c>
      <c r="M319" s="15">
        <v>0</v>
      </c>
      <c r="N319" s="15">
        <v>0</v>
      </c>
      <c r="O319" s="2">
        <v>1</v>
      </c>
    </row>
    <row r="320" spans="1:15" hidden="1" x14ac:dyDescent="0.2">
      <c r="A320" s="17" t="s">
        <v>299</v>
      </c>
      <c r="B320" s="16" t="s">
        <v>298</v>
      </c>
      <c r="C320" s="15"/>
      <c r="D320" s="15"/>
      <c r="E320" s="15">
        <f t="shared" si="92"/>
        <v>0</v>
      </c>
      <c r="F320" s="15">
        <f t="shared" si="93"/>
        <v>0</v>
      </c>
      <c r="G320" s="15"/>
      <c r="H320" s="15"/>
      <c r="I320" s="15"/>
      <c r="J320" s="15"/>
      <c r="K320" s="15">
        <v>0</v>
      </c>
      <c r="L320" s="15">
        <v>0</v>
      </c>
      <c r="M320" s="15">
        <v>0</v>
      </c>
      <c r="N320" s="15">
        <v>0</v>
      </c>
      <c r="O320" s="2">
        <v>1</v>
      </c>
    </row>
    <row r="321" spans="1:15" ht="25.5" hidden="1" x14ac:dyDescent="0.2">
      <c r="A321" s="17" t="s">
        <v>297</v>
      </c>
      <c r="B321" s="16" t="s">
        <v>296</v>
      </c>
      <c r="C321" s="15"/>
      <c r="D321" s="15"/>
      <c r="E321" s="15">
        <f t="shared" si="92"/>
        <v>0</v>
      </c>
      <c r="F321" s="15">
        <f t="shared" si="93"/>
        <v>0</v>
      </c>
      <c r="G321" s="15"/>
      <c r="H321" s="15"/>
      <c r="I321" s="15"/>
      <c r="J321" s="15"/>
      <c r="K321" s="15">
        <v>0</v>
      </c>
      <c r="L321" s="15">
        <v>0</v>
      </c>
      <c r="M321" s="15">
        <v>0</v>
      </c>
      <c r="N321" s="15">
        <v>0</v>
      </c>
      <c r="O321" s="2">
        <v>1</v>
      </c>
    </row>
    <row r="322" spans="1:15" ht="25.5" hidden="1" x14ac:dyDescent="0.2">
      <c r="A322" s="17" t="s">
        <v>295</v>
      </c>
      <c r="B322" s="16" t="s">
        <v>294</v>
      </c>
      <c r="C322" s="15"/>
      <c r="D322" s="15"/>
      <c r="E322" s="15">
        <f t="shared" si="92"/>
        <v>0</v>
      </c>
      <c r="F322" s="15">
        <f t="shared" si="93"/>
        <v>0</v>
      </c>
      <c r="G322" s="15"/>
      <c r="H322" s="15"/>
      <c r="I322" s="15"/>
      <c r="J322" s="15"/>
      <c r="K322" s="15">
        <v>0</v>
      </c>
      <c r="L322" s="15">
        <v>0</v>
      </c>
      <c r="M322" s="15">
        <v>0</v>
      </c>
      <c r="N322" s="15">
        <v>0</v>
      </c>
      <c r="O322" s="2">
        <v>1</v>
      </c>
    </row>
    <row r="323" spans="1:15" hidden="1" x14ac:dyDescent="0.2">
      <c r="A323" s="17" t="s">
        <v>293</v>
      </c>
      <c r="B323" s="16" t="s">
        <v>292</v>
      </c>
      <c r="C323" s="15"/>
      <c r="D323" s="15"/>
      <c r="E323" s="15">
        <f t="shared" si="92"/>
        <v>0</v>
      </c>
      <c r="F323" s="15">
        <f t="shared" si="93"/>
        <v>0</v>
      </c>
      <c r="G323" s="15"/>
      <c r="H323" s="15"/>
      <c r="I323" s="15"/>
      <c r="J323" s="15"/>
      <c r="K323" s="15">
        <v>0</v>
      </c>
      <c r="L323" s="15">
        <v>0</v>
      </c>
      <c r="M323" s="15">
        <v>0</v>
      </c>
      <c r="N323" s="15">
        <v>0</v>
      </c>
      <c r="O323" s="2">
        <v>1</v>
      </c>
    </row>
    <row r="324" spans="1:15" ht="25.5" hidden="1" x14ac:dyDescent="0.2">
      <c r="A324" s="17" t="s">
        <v>291</v>
      </c>
      <c r="B324" s="16" t="s">
        <v>290</v>
      </c>
      <c r="C324" s="15"/>
      <c r="D324" s="15"/>
      <c r="E324" s="15">
        <f t="shared" si="92"/>
        <v>0</v>
      </c>
      <c r="F324" s="15">
        <f t="shared" si="93"/>
        <v>0</v>
      </c>
      <c r="G324" s="15"/>
      <c r="H324" s="15"/>
      <c r="I324" s="15"/>
      <c r="J324" s="15"/>
      <c r="K324" s="15">
        <v>0</v>
      </c>
      <c r="L324" s="15">
        <v>0</v>
      </c>
      <c r="M324" s="15">
        <v>0</v>
      </c>
      <c r="N324" s="15">
        <v>0</v>
      </c>
      <c r="O324" s="2">
        <v>1</v>
      </c>
    </row>
    <row r="325" spans="1:15" ht="25.5" hidden="1" x14ac:dyDescent="0.2">
      <c r="A325" s="17" t="s">
        <v>289</v>
      </c>
      <c r="B325" s="16" t="s">
        <v>288</v>
      </c>
      <c r="C325" s="15"/>
      <c r="D325" s="15"/>
      <c r="E325" s="15">
        <f t="shared" si="92"/>
        <v>0</v>
      </c>
      <c r="F325" s="15">
        <f t="shared" si="93"/>
        <v>0</v>
      </c>
      <c r="G325" s="15"/>
      <c r="H325" s="15"/>
      <c r="I325" s="15"/>
      <c r="J325" s="15"/>
      <c r="K325" s="15">
        <v>0</v>
      </c>
      <c r="L325" s="15">
        <v>0</v>
      </c>
      <c r="M325" s="15">
        <v>0</v>
      </c>
      <c r="N325" s="15">
        <v>0</v>
      </c>
      <c r="O325" s="2">
        <v>1</v>
      </c>
    </row>
    <row r="326" spans="1:15" ht="25.5" hidden="1" x14ac:dyDescent="0.2">
      <c r="A326" s="17" t="s">
        <v>287</v>
      </c>
      <c r="B326" s="16" t="s">
        <v>286</v>
      </c>
      <c r="C326" s="15"/>
      <c r="D326" s="15"/>
      <c r="E326" s="15">
        <f t="shared" si="92"/>
        <v>0</v>
      </c>
      <c r="F326" s="15">
        <f t="shared" si="93"/>
        <v>0</v>
      </c>
      <c r="G326" s="15"/>
      <c r="H326" s="15"/>
      <c r="I326" s="15"/>
      <c r="J326" s="15"/>
      <c r="K326" s="15">
        <v>0</v>
      </c>
      <c r="L326" s="15">
        <v>0</v>
      </c>
      <c r="M326" s="15">
        <v>0</v>
      </c>
      <c r="N326" s="15">
        <v>0</v>
      </c>
      <c r="O326" s="2">
        <v>1</v>
      </c>
    </row>
    <row r="327" spans="1:15" s="44" customFormat="1" hidden="1" x14ac:dyDescent="0.2">
      <c r="A327" s="27" t="s">
        <v>285</v>
      </c>
      <c r="B327" s="26" t="s">
        <v>284</v>
      </c>
      <c r="C327" s="24">
        <f t="shared" ref="C327:N327" si="94">C328+C329+C330</f>
        <v>0</v>
      </c>
      <c r="D327" s="24">
        <f t="shared" si="94"/>
        <v>0</v>
      </c>
      <c r="E327" s="24">
        <f t="shared" si="94"/>
        <v>0</v>
      </c>
      <c r="F327" s="24">
        <f t="shared" si="94"/>
        <v>0</v>
      </c>
      <c r="G327" s="24">
        <f t="shared" si="94"/>
        <v>0</v>
      </c>
      <c r="H327" s="24">
        <f t="shared" si="94"/>
        <v>0</v>
      </c>
      <c r="I327" s="24">
        <f t="shared" si="94"/>
        <v>0</v>
      </c>
      <c r="J327" s="24">
        <f t="shared" si="94"/>
        <v>0</v>
      </c>
      <c r="K327" s="24">
        <f t="shared" si="94"/>
        <v>0</v>
      </c>
      <c r="L327" s="24">
        <f t="shared" si="94"/>
        <v>0</v>
      </c>
      <c r="M327" s="24">
        <f t="shared" si="94"/>
        <v>0</v>
      </c>
      <c r="N327" s="24">
        <f t="shared" si="94"/>
        <v>0</v>
      </c>
      <c r="O327" s="45"/>
    </row>
    <row r="328" spans="1:15" s="31" customFormat="1" hidden="1" x14ac:dyDescent="0.2">
      <c r="A328" s="30" t="s">
        <v>283</v>
      </c>
      <c r="B328" s="29" t="s">
        <v>282</v>
      </c>
      <c r="C328" s="28"/>
      <c r="D328" s="28"/>
      <c r="E328" s="15">
        <f>C328+D328</f>
        <v>0</v>
      </c>
      <c r="F328" s="15">
        <f>G328+H328+I328+J328</f>
        <v>0</v>
      </c>
      <c r="G328" s="28"/>
      <c r="H328" s="28"/>
      <c r="I328" s="28"/>
      <c r="J328" s="28"/>
      <c r="K328" s="28">
        <v>0</v>
      </c>
      <c r="L328" s="28">
        <v>0</v>
      </c>
      <c r="M328" s="28">
        <v>0</v>
      </c>
      <c r="N328" s="28">
        <v>0</v>
      </c>
      <c r="O328" s="47">
        <v>2</v>
      </c>
    </row>
    <row r="329" spans="1:15" ht="25.5" hidden="1" x14ac:dyDescent="0.2">
      <c r="A329" s="17" t="s">
        <v>281</v>
      </c>
      <c r="B329" s="16" t="s">
        <v>280</v>
      </c>
      <c r="C329" s="15"/>
      <c r="D329" s="15"/>
      <c r="E329" s="15">
        <f>C329+D329</f>
        <v>0</v>
      </c>
      <c r="F329" s="15">
        <f>G329+H329+I329+J329</f>
        <v>0</v>
      </c>
      <c r="G329" s="15"/>
      <c r="H329" s="15"/>
      <c r="I329" s="15"/>
      <c r="J329" s="15"/>
      <c r="K329" s="15">
        <v>0</v>
      </c>
      <c r="L329" s="15">
        <v>0</v>
      </c>
      <c r="M329" s="15">
        <v>0</v>
      </c>
      <c r="N329" s="15">
        <v>0</v>
      </c>
      <c r="O329" s="2">
        <v>2</v>
      </c>
    </row>
    <row r="330" spans="1:15" hidden="1" x14ac:dyDescent="0.2">
      <c r="A330" s="17" t="s">
        <v>279</v>
      </c>
      <c r="B330" s="16" t="s">
        <v>278</v>
      </c>
      <c r="C330" s="15"/>
      <c r="D330" s="15"/>
      <c r="E330" s="15">
        <f>C330+D330</f>
        <v>0</v>
      </c>
      <c r="F330" s="15">
        <f>G330+H330+I330+J330</f>
        <v>0</v>
      </c>
      <c r="G330" s="15"/>
      <c r="H330" s="15"/>
      <c r="I330" s="15"/>
      <c r="J330" s="15"/>
      <c r="K330" s="15">
        <v>0</v>
      </c>
      <c r="L330" s="15">
        <v>0</v>
      </c>
      <c r="M330" s="15">
        <v>0</v>
      </c>
      <c r="N330" s="15">
        <v>0</v>
      </c>
      <c r="O330" s="2">
        <v>2</v>
      </c>
    </row>
    <row r="331" spans="1:15" s="8" customFormat="1" hidden="1" x14ac:dyDescent="0.2">
      <c r="A331" s="14" t="s">
        <v>277</v>
      </c>
      <c r="B331" s="13" t="s">
        <v>276</v>
      </c>
      <c r="C331" s="11">
        <f t="shared" ref="C331:N331" si="95">C332+C347</f>
        <v>0</v>
      </c>
      <c r="D331" s="11">
        <f t="shared" si="95"/>
        <v>0</v>
      </c>
      <c r="E331" s="11">
        <f t="shared" si="95"/>
        <v>0</v>
      </c>
      <c r="F331" s="11">
        <f t="shared" si="95"/>
        <v>0</v>
      </c>
      <c r="G331" s="11">
        <f t="shared" si="95"/>
        <v>0</v>
      </c>
      <c r="H331" s="11">
        <f t="shared" si="95"/>
        <v>0</v>
      </c>
      <c r="I331" s="11">
        <f t="shared" si="95"/>
        <v>0</v>
      </c>
      <c r="J331" s="11">
        <f t="shared" si="95"/>
        <v>0</v>
      </c>
      <c r="K331" s="11">
        <f t="shared" si="95"/>
        <v>0</v>
      </c>
      <c r="L331" s="11">
        <f t="shared" si="95"/>
        <v>0</v>
      </c>
      <c r="M331" s="11">
        <f t="shared" si="95"/>
        <v>0</v>
      </c>
      <c r="N331" s="11">
        <f t="shared" si="95"/>
        <v>0</v>
      </c>
      <c r="O331" s="10"/>
    </row>
    <row r="332" spans="1:15" s="18" customFormat="1" ht="38.25" hidden="1" x14ac:dyDescent="0.2">
      <c r="A332" s="22" t="s">
        <v>275</v>
      </c>
      <c r="B332" s="21" t="s">
        <v>274</v>
      </c>
      <c r="C332" s="20">
        <f t="shared" ref="C332:N332" si="96">C333+C334+C335+C336+C337+C338+C339+C340+C341+C342+C343+C344+C345+C346</f>
        <v>0</v>
      </c>
      <c r="D332" s="20">
        <f t="shared" si="96"/>
        <v>0</v>
      </c>
      <c r="E332" s="20">
        <f t="shared" si="96"/>
        <v>0</v>
      </c>
      <c r="F332" s="20">
        <f t="shared" si="96"/>
        <v>0</v>
      </c>
      <c r="G332" s="20">
        <f t="shared" si="96"/>
        <v>0</v>
      </c>
      <c r="H332" s="20">
        <f t="shared" si="96"/>
        <v>0</v>
      </c>
      <c r="I332" s="20">
        <f t="shared" si="96"/>
        <v>0</v>
      </c>
      <c r="J332" s="20">
        <f t="shared" si="96"/>
        <v>0</v>
      </c>
      <c r="K332" s="20">
        <f t="shared" si="96"/>
        <v>0</v>
      </c>
      <c r="L332" s="20">
        <f t="shared" si="96"/>
        <v>0</v>
      </c>
      <c r="M332" s="20">
        <f t="shared" si="96"/>
        <v>0</v>
      </c>
      <c r="N332" s="20">
        <f t="shared" si="96"/>
        <v>0</v>
      </c>
      <c r="O332" s="19"/>
    </row>
    <row r="333" spans="1:15" hidden="1" x14ac:dyDescent="0.2">
      <c r="A333" s="17" t="s">
        <v>273</v>
      </c>
      <c r="B333" s="16" t="s">
        <v>272</v>
      </c>
      <c r="C333" s="15"/>
      <c r="D333" s="15"/>
      <c r="E333" s="15">
        <f t="shared" ref="E333:E346" si="97">C333+D333</f>
        <v>0</v>
      </c>
      <c r="F333" s="15">
        <f t="shared" ref="F333:F346" si="98">G333+H333+I333+J333</f>
        <v>0</v>
      </c>
      <c r="G333" s="15"/>
      <c r="H333" s="15"/>
      <c r="I333" s="15"/>
      <c r="J333" s="15"/>
      <c r="K333" s="15">
        <v>0</v>
      </c>
      <c r="L333" s="15">
        <v>0</v>
      </c>
      <c r="M333" s="15">
        <v>0</v>
      </c>
      <c r="N333" s="15">
        <v>0</v>
      </c>
      <c r="O333" s="2">
        <v>2</v>
      </c>
    </row>
    <row r="334" spans="1:15" hidden="1" x14ac:dyDescent="0.2">
      <c r="A334" s="17" t="s">
        <v>271</v>
      </c>
      <c r="B334" s="16" t="s">
        <v>270</v>
      </c>
      <c r="C334" s="15"/>
      <c r="D334" s="15"/>
      <c r="E334" s="15">
        <f t="shared" si="97"/>
        <v>0</v>
      </c>
      <c r="F334" s="15">
        <f t="shared" si="98"/>
        <v>0</v>
      </c>
      <c r="G334" s="15"/>
      <c r="H334" s="15"/>
      <c r="I334" s="15"/>
      <c r="J334" s="15"/>
      <c r="K334" s="15">
        <v>0</v>
      </c>
      <c r="L334" s="15">
        <v>0</v>
      </c>
      <c r="M334" s="15">
        <v>0</v>
      </c>
      <c r="N334" s="15">
        <v>0</v>
      </c>
      <c r="O334" s="2">
        <v>2</v>
      </c>
    </row>
    <row r="335" spans="1:15" hidden="1" x14ac:dyDescent="0.2">
      <c r="A335" s="17" t="s">
        <v>269</v>
      </c>
      <c r="B335" s="16" t="s">
        <v>268</v>
      </c>
      <c r="C335" s="15"/>
      <c r="D335" s="15"/>
      <c r="E335" s="15">
        <f t="shared" si="97"/>
        <v>0</v>
      </c>
      <c r="F335" s="15">
        <f t="shared" si="98"/>
        <v>0</v>
      </c>
      <c r="G335" s="15"/>
      <c r="H335" s="15"/>
      <c r="I335" s="15"/>
      <c r="J335" s="15"/>
      <c r="K335" s="15">
        <v>0</v>
      </c>
      <c r="L335" s="15">
        <v>0</v>
      </c>
      <c r="M335" s="15">
        <v>0</v>
      </c>
      <c r="N335" s="15">
        <v>0</v>
      </c>
      <c r="O335" s="2">
        <v>2</v>
      </c>
    </row>
    <row r="336" spans="1:15" hidden="1" x14ac:dyDescent="0.2">
      <c r="A336" s="17" t="s">
        <v>267</v>
      </c>
      <c r="B336" s="16" t="s">
        <v>266</v>
      </c>
      <c r="C336" s="15"/>
      <c r="D336" s="15"/>
      <c r="E336" s="15">
        <f t="shared" si="97"/>
        <v>0</v>
      </c>
      <c r="F336" s="15">
        <f t="shared" si="98"/>
        <v>0</v>
      </c>
      <c r="G336" s="15"/>
      <c r="H336" s="15"/>
      <c r="I336" s="15"/>
      <c r="J336" s="15"/>
      <c r="K336" s="15">
        <v>0</v>
      </c>
      <c r="L336" s="15">
        <v>0</v>
      </c>
      <c r="M336" s="15">
        <v>0</v>
      </c>
      <c r="N336" s="15">
        <v>0</v>
      </c>
      <c r="O336" s="2">
        <v>2</v>
      </c>
    </row>
    <row r="337" spans="1:15" hidden="1" x14ac:dyDescent="0.2">
      <c r="A337" s="17" t="s">
        <v>265</v>
      </c>
      <c r="B337" s="16" t="s">
        <v>264</v>
      </c>
      <c r="C337" s="15"/>
      <c r="D337" s="15"/>
      <c r="E337" s="15">
        <f t="shared" si="97"/>
        <v>0</v>
      </c>
      <c r="F337" s="15">
        <f t="shared" si="98"/>
        <v>0</v>
      </c>
      <c r="G337" s="15"/>
      <c r="H337" s="15"/>
      <c r="I337" s="15"/>
      <c r="J337" s="15"/>
      <c r="K337" s="15">
        <v>0</v>
      </c>
      <c r="L337" s="15">
        <v>0</v>
      </c>
      <c r="M337" s="15">
        <v>0</v>
      </c>
      <c r="N337" s="15">
        <v>0</v>
      </c>
      <c r="O337" s="2">
        <v>2</v>
      </c>
    </row>
    <row r="338" spans="1:15" hidden="1" x14ac:dyDescent="0.2">
      <c r="A338" s="17" t="s">
        <v>263</v>
      </c>
      <c r="B338" s="16" t="s">
        <v>262</v>
      </c>
      <c r="C338" s="15"/>
      <c r="D338" s="15"/>
      <c r="E338" s="15">
        <f t="shared" si="97"/>
        <v>0</v>
      </c>
      <c r="F338" s="15">
        <f t="shared" si="98"/>
        <v>0</v>
      </c>
      <c r="G338" s="15"/>
      <c r="H338" s="15"/>
      <c r="I338" s="15"/>
      <c r="J338" s="15"/>
      <c r="K338" s="15">
        <v>0</v>
      </c>
      <c r="L338" s="15">
        <v>0</v>
      </c>
      <c r="M338" s="15">
        <v>0</v>
      </c>
      <c r="N338" s="15">
        <v>0</v>
      </c>
      <c r="O338" s="2">
        <v>2</v>
      </c>
    </row>
    <row r="339" spans="1:15" hidden="1" x14ac:dyDescent="0.2">
      <c r="A339" s="17" t="s">
        <v>261</v>
      </c>
      <c r="B339" s="16" t="s">
        <v>260</v>
      </c>
      <c r="C339" s="15"/>
      <c r="D339" s="15"/>
      <c r="E339" s="15">
        <f t="shared" si="97"/>
        <v>0</v>
      </c>
      <c r="F339" s="15">
        <f t="shared" si="98"/>
        <v>0</v>
      </c>
      <c r="G339" s="15"/>
      <c r="H339" s="15"/>
      <c r="I339" s="15"/>
      <c r="J339" s="15"/>
      <c r="K339" s="15">
        <v>0</v>
      </c>
      <c r="L339" s="15">
        <v>0</v>
      </c>
      <c r="M339" s="15">
        <v>0</v>
      </c>
      <c r="N339" s="15">
        <v>0</v>
      </c>
      <c r="O339" s="2">
        <v>2</v>
      </c>
    </row>
    <row r="340" spans="1:15" hidden="1" x14ac:dyDescent="0.2">
      <c r="A340" s="17" t="s">
        <v>259</v>
      </c>
      <c r="B340" s="16" t="s">
        <v>258</v>
      </c>
      <c r="C340" s="15"/>
      <c r="D340" s="15"/>
      <c r="E340" s="15">
        <f t="shared" si="97"/>
        <v>0</v>
      </c>
      <c r="F340" s="15">
        <f t="shared" si="98"/>
        <v>0</v>
      </c>
      <c r="G340" s="15"/>
      <c r="H340" s="15"/>
      <c r="I340" s="15"/>
      <c r="J340" s="15"/>
      <c r="K340" s="15">
        <v>0</v>
      </c>
      <c r="L340" s="15">
        <v>0</v>
      </c>
      <c r="M340" s="15">
        <v>0</v>
      </c>
      <c r="N340" s="15">
        <v>0</v>
      </c>
      <c r="O340" s="2">
        <v>2</v>
      </c>
    </row>
    <row r="341" spans="1:15" hidden="1" x14ac:dyDescent="0.2">
      <c r="A341" s="17" t="s">
        <v>257</v>
      </c>
      <c r="B341" s="16" t="s">
        <v>256</v>
      </c>
      <c r="C341" s="15"/>
      <c r="D341" s="15"/>
      <c r="E341" s="15">
        <f t="shared" si="97"/>
        <v>0</v>
      </c>
      <c r="F341" s="15">
        <f t="shared" si="98"/>
        <v>0</v>
      </c>
      <c r="G341" s="15"/>
      <c r="H341" s="15"/>
      <c r="I341" s="15"/>
      <c r="J341" s="15"/>
      <c r="K341" s="15">
        <v>0</v>
      </c>
      <c r="L341" s="15">
        <v>0</v>
      </c>
      <c r="M341" s="15">
        <v>0</v>
      </c>
      <c r="N341" s="15">
        <v>0</v>
      </c>
      <c r="O341" s="2">
        <v>1</v>
      </c>
    </row>
    <row r="342" spans="1:15" hidden="1" x14ac:dyDescent="0.2">
      <c r="A342" s="17" t="s">
        <v>255</v>
      </c>
      <c r="B342" s="16" t="s">
        <v>254</v>
      </c>
      <c r="C342" s="15"/>
      <c r="D342" s="15"/>
      <c r="E342" s="15">
        <f t="shared" si="97"/>
        <v>0</v>
      </c>
      <c r="F342" s="15">
        <f t="shared" si="98"/>
        <v>0</v>
      </c>
      <c r="G342" s="15"/>
      <c r="H342" s="15"/>
      <c r="I342" s="15"/>
      <c r="J342" s="15"/>
      <c r="K342" s="15">
        <v>0</v>
      </c>
      <c r="L342" s="15">
        <v>0</v>
      </c>
      <c r="M342" s="15">
        <v>0</v>
      </c>
      <c r="N342" s="15">
        <v>0</v>
      </c>
      <c r="O342" s="2">
        <v>2</v>
      </c>
    </row>
    <row r="343" spans="1:15" hidden="1" x14ac:dyDescent="0.2">
      <c r="A343" s="17" t="s">
        <v>253</v>
      </c>
      <c r="B343" s="16" t="s">
        <v>252</v>
      </c>
      <c r="C343" s="15"/>
      <c r="D343" s="15"/>
      <c r="E343" s="15">
        <f t="shared" si="97"/>
        <v>0</v>
      </c>
      <c r="F343" s="15">
        <f t="shared" si="98"/>
        <v>0</v>
      </c>
      <c r="G343" s="15"/>
      <c r="H343" s="15"/>
      <c r="I343" s="15"/>
      <c r="J343" s="15"/>
      <c r="K343" s="15">
        <v>0</v>
      </c>
      <c r="L343" s="15">
        <v>0</v>
      </c>
      <c r="M343" s="15">
        <v>0</v>
      </c>
      <c r="N343" s="15">
        <v>0</v>
      </c>
      <c r="O343" s="2">
        <v>2</v>
      </c>
    </row>
    <row r="344" spans="1:15" hidden="1" x14ac:dyDescent="0.2">
      <c r="A344" s="17" t="s">
        <v>251</v>
      </c>
      <c r="B344" s="16" t="s">
        <v>250</v>
      </c>
      <c r="C344" s="15"/>
      <c r="D344" s="15"/>
      <c r="E344" s="15">
        <f t="shared" si="97"/>
        <v>0</v>
      </c>
      <c r="F344" s="15">
        <f t="shared" si="98"/>
        <v>0</v>
      </c>
      <c r="G344" s="15"/>
      <c r="H344" s="15"/>
      <c r="I344" s="15"/>
      <c r="J344" s="15"/>
      <c r="K344" s="15">
        <v>0</v>
      </c>
      <c r="L344" s="15">
        <v>0</v>
      </c>
      <c r="M344" s="15">
        <v>0</v>
      </c>
      <c r="N344" s="15">
        <v>0</v>
      </c>
      <c r="O344" s="2">
        <v>2</v>
      </c>
    </row>
    <row r="345" spans="1:15" hidden="1" x14ac:dyDescent="0.2">
      <c r="A345" s="17" t="s">
        <v>249</v>
      </c>
      <c r="B345" s="16" t="s">
        <v>248</v>
      </c>
      <c r="C345" s="15"/>
      <c r="D345" s="15"/>
      <c r="E345" s="15">
        <f t="shared" si="97"/>
        <v>0</v>
      </c>
      <c r="F345" s="15">
        <f t="shared" si="98"/>
        <v>0</v>
      </c>
      <c r="G345" s="15"/>
      <c r="H345" s="15"/>
      <c r="I345" s="15"/>
      <c r="J345" s="15"/>
      <c r="K345" s="15">
        <v>0</v>
      </c>
      <c r="L345" s="15">
        <v>0</v>
      </c>
      <c r="M345" s="15">
        <v>0</v>
      </c>
      <c r="N345" s="15">
        <v>0</v>
      </c>
      <c r="O345" s="2">
        <v>1</v>
      </c>
    </row>
    <row r="346" spans="1:15" hidden="1" x14ac:dyDescent="0.2">
      <c r="A346" s="17" t="s">
        <v>247</v>
      </c>
      <c r="B346" s="16" t="s">
        <v>246</v>
      </c>
      <c r="C346" s="15"/>
      <c r="D346" s="15"/>
      <c r="E346" s="15">
        <f t="shared" si="97"/>
        <v>0</v>
      </c>
      <c r="F346" s="15">
        <f t="shared" si="98"/>
        <v>0</v>
      </c>
      <c r="G346" s="15"/>
      <c r="H346" s="15"/>
      <c r="I346" s="15"/>
      <c r="J346" s="15"/>
      <c r="K346" s="15">
        <v>0</v>
      </c>
      <c r="L346" s="15">
        <v>0</v>
      </c>
      <c r="M346" s="15">
        <v>0</v>
      </c>
      <c r="N346" s="15">
        <v>0</v>
      </c>
      <c r="O346" s="2">
        <v>1</v>
      </c>
    </row>
    <row r="347" spans="1:15" s="18" customFormat="1" ht="25.5" hidden="1" x14ac:dyDescent="0.2">
      <c r="A347" s="22" t="s">
        <v>245</v>
      </c>
      <c r="B347" s="21" t="s">
        <v>244</v>
      </c>
      <c r="C347" s="20">
        <f t="shared" ref="C347:N347" si="99">C348+C349</f>
        <v>0</v>
      </c>
      <c r="D347" s="20">
        <f t="shared" si="99"/>
        <v>0</v>
      </c>
      <c r="E347" s="20">
        <f t="shared" si="99"/>
        <v>0</v>
      </c>
      <c r="F347" s="20">
        <f t="shared" si="99"/>
        <v>0</v>
      </c>
      <c r="G347" s="20">
        <f t="shared" si="99"/>
        <v>0</v>
      </c>
      <c r="H347" s="20">
        <f t="shared" si="99"/>
        <v>0</v>
      </c>
      <c r="I347" s="20">
        <f t="shared" si="99"/>
        <v>0</v>
      </c>
      <c r="J347" s="20">
        <f t="shared" si="99"/>
        <v>0</v>
      </c>
      <c r="K347" s="20">
        <f t="shared" si="99"/>
        <v>0</v>
      </c>
      <c r="L347" s="20">
        <f t="shared" si="99"/>
        <v>0</v>
      </c>
      <c r="M347" s="20">
        <f t="shared" si="99"/>
        <v>0</v>
      </c>
      <c r="N347" s="20">
        <f t="shared" si="99"/>
        <v>0</v>
      </c>
      <c r="O347" s="19"/>
    </row>
    <row r="348" spans="1:15" hidden="1" x14ac:dyDescent="0.2">
      <c r="A348" s="17" t="s">
        <v>243</v>
      </c>
      <c r="B348" s="16" t="s">
        <v>242</v>
      </c>
      <c r="C348" s="15"/>
      <c r="D348" s="15"/>
      <c r="E348" s="15">
        <f>C348+D348</f>
        <v>0</v>
      </c>
      <c r="F348" s="15">
        <f>G348+H348+I348+J348</f>
        <v>0</v>
      </c>
      <c r="G348" s="15"/>
      <c r="H348" s="15"/>
      <c r="I348" s="15"/>
      <c r="J348" s="15"/>
      <c r="K348" s="15">
        <v>0</v>
      </c>
      <c r="L348" s="15">
        <v>0</v>
      </c>
      <c r="M348" s="15">
        <v>0</v>
      </c>
      <c r="N348" s="15">
        <v>0</v>
      </c>
      <c r="O348" s="2">
        <v>1</v>
      </c>
    </row>
    <row r="349" spans="1:15" hidden="1" x14ac:dyDescent="0.2">
      <c r="A349" s="17" t="s">
        <v>241</v>
      </c>
      <c r="B349" s="16" t="s">
        <v>240</v>
      </c>
      <c r="C349" s="15"/>
      <c r="D349" s="15"/>
      <c r="E349" s="15">
        <f>C349+D349</f>
        <v>0</v>
      </c>
      <c r="F349" s="15">
        <f>G349+H349+I349+J349</f>
        <v>0</v>
      </c>
      <c r="G349" s="15"/>
      <c r="H349" s="15"/>
      <c r="I349" s="15"/>
      <c r="J349" s="15"/>
      <c r="K349" s="15">
        <v>0</v>
      </c>
      <c r="L349" s="15">
        <v>0</v>
      </c>
      <c r="M349" s="15">
        <v>0</v>
      </c>
      <c r="N349" s="15">
        <v>0</v>
      </c>
      <c r="O349" s="2">
        <v>1</v>
      </c>
    </row>
    <row r="350" spans="1:15" s="8" customFormat="1" ht="38.25" hidden="1" x14ac:dyDescent="0.2">
      <c r="A350" s="14" t="s">
        <v>239</v>
      </c>
      <c r="B350" s="13" t="s">
        <v>238</v>
      </c>
      <c r="C350" s="11">
        <f t="shared" ref="C350:N350" si="100">C351+C353+C355+C357+C361+C363+C367+C371+C375+C379+C383+C387+C391+C395+C399+C403</f>
        <v>0</v>
      </c>
      <c r="D350" s="11">
        <f t="shared" si="100"/>
        <v>0</v>
      </c>
      <c r="E350" s="11">
        <f t="shared" si="100"/>
        <v>0</v>
      </c>
      <c r="F350" s="11">
        <f t="shared" si="100"/>
        <v>0</v>
      </c>
      <c r="G350" s="11">
        <f t="shared" si="100"/>
        <v>0</v>
      </c>
      <c r="H350" s="11">
        <f t="shared" si="100"/>
        <v>0</v>
      </c>
      <c r="I350" s="11">
        <f t="shared" si="100"/>
        <v>0</v>
      </c>
      <c r="J350" s="11">
        <f t="shared" si="100"/>
        <v>0</v>
      </c>
      <c r="K350" s="11">
        <f t="shared" si="100"/>
        <v>0</v>
      </c>
      <c r="L350" s="11">
        <f t="shared" si="100"/>
        <v>0</v>
      </c>
      <c r="M350" s="11">
        <f t="shared" si="100"/>
        <v>0</v>
      </c>
      <c r="N350" s="11">
        <f t="shared" si="100"/>
        <v>0</v>
      </c>
      <c r="O350" s="10"/>
    </row>
    <row r="351" spans="1:15" s="18" customFormat="1" hidden="1" x14ac:dyDescent="0.2">
      <c r="A351" s="22" t="s">
        <v>237</v>
      </c>
      <c r="B351" s="21" t="s">
        <v>236</v>
      </c>
      <c r="C351" s="20">
        <f t="shared" ref="C351:N351" si="101">C352</f>
        <v>0</v>
      </c>
      <c r="D351" s="20">
        <f t="shared" si="101"/>
        <v>0</v>
      </c>
      <c r="E351" s="20">
        <f t="shared" si="101"/>
        <v>0</v>
      </c>
      <c r="F351" s="20">
        <f t="shared" si="101"/>
        <v>0</v>
      </c>
      <c r="G351" s="20">
        <f t="shared" si="101"/>
        <v>0</v>
      </c>
      <c r="H351" s="20">
        <f t="shared" si="101"/>
        <v>0</v>
      </c>
      <c r="I351" s="20">
        <f t="shared" si="101"/>
        <v>0</v>
      </c>
      <c r="J351" s="20">
        <f t="shared" si="101"/>
        <v>0</v>
      </c>
      <c r="K351" s="20">
        <f t="shared" si="101"/>
        <v>0</v>
      </c>
      <c r="L351" s="20">
        <f t="shared" si="101"/>
        <v>0</v>
      </c>
      <c r="M351" s="20">
        <f t="shared" si="101"/>
        <v>0</v>
      </c>
      <c r="N351" s="20">
        <f t="shared" si="101"/>
        <v>0</v>
      </c>
      <c r="O351" s="19"/>
    </row>
    <row r="352" spans="1:15" hidden="1" x14ac:dyDescent="0.2">
      <c r="A352" s="17" t="s">
        <v>100</v>
      </c>
      <c r="B352" s="16" t="s">
        <v>235</v>
      </c>
      <c r="C352" s="15"/>
      <c r="D352" s="15"/>
      <c r="E352" s="15">
        <f>C352+D352</f>
        <v>0</v>
      </c>
      <c r="F352" s="15">
        <f>G352+H352+I352+J352</f>
        <v>0</v>
      </c>
      <c r="G352" s="15"/>
      <c r="H352" s="15"/>
      <c r="I352" s="15"/>
      <c r="J352" s="15"/>
      <c r="K352" s="15">
        <v>0</v>
      </c>
      <c r="L352" s="15">
        <v>0</v>
      </c>
      <c r="M352" s="15">
        <v>0</v>
      </c>
      <c r="N352" s="15">
        <v>0</v>
      </c>
      <c r="O352" s="2">
        <v>2</v>
      </c>
    </row>
    <row r="353" spans="1:15" s="18" customFormat="1" hidden="1" x14ac:dyDescent="0.2">
      <c r="A353" s="22" t="s">
        <v>234</v>
      </c>
      <c r="B353" s="21" t="s">
        <v>233</v>
      </c>
      <c r="C353" s="20">
        <f t="shared" ref="C353:N353" si="102">C354</f>
        <v>0</v>
      </c>
      <c r="D353" s="20">
        <f t="shared" si="102"/>
        <v>0</v>
      </c>
      <c r="E353" s="20">
        <f t="shared" si="102"/>
        <v>0</v>
      </c>
      <c r="F353" s="20">
        <f t="shared" si="102"/>
        <v>0</v>
      </c>
      <c r="G353" s="20">
        <f t="shared" si="102"/>
        <v>0</v>
      </c>
      <c r="H353" s="20">
        <f t="shared" si="102"/>
        <v>0</v>
      </c>
      <c r="I353" s="20">
        <f t="shared" si="102"/>
        <v>0</v>
      </c>
      <c r="J353" s="20">
        <f t="shared" si="102"/>
        <v>0</v>
      </c>
      <c r="K353" s="20">
        <f t="shared" si="102"/>
        <v>0</v>
      </c>
      <c r="L353" s="20">
        <f t="shared" si="102"/>
        <v>0</v>
      </c>
      <c r="M353" s="20">
        <f t="shared" si="102"/>
        <v>0</v>
      </c>
      <c r="N353" s="20">
        <f t="shared" si="102"/>
        <v>0</v>
      </c>
      <c r="O353" s="19"/>
    </row>
    <row r="354" spans="1:15" hidden="1" x14ac:dyDescent="0.2">
      <c r="A354" s="17" t="s">
        <v>100</v>
      </c>
      <c r="B354" s="16" t="s">
        <v>232</v>
      </c>
      <c r="C354" s="15"/>
      <c r="D354" s="15"/>
      <c r="E354" s="15">
        <f>C354+D354</f>
        <v>0</v>
      </c>
      <c r="F354" s="15">
        <f>G354+H354+I354+J354</f>
        <v>0</v>
      </c>
      <c r="G354" s="15"/>
      <c r="H354" s="15"/>
      <c r="I354" s="15"/>
      <c r="J354" s="15"/>
      <c r="K354" s="15">
        <v>0</v>
      </c>
      <c r="L354" s="15">
        <v>0</v>
      </c>
      <c r="M354" s="15">
        <v>0</v>
      </c>
      <c r="N354" s="15">
        <v>0</v>
      </c>
      <c r="O354" s="2">
        <v>2</v>
      </c>
    </row>
    <row r="355" spans="1:15" s="18" customFormat="1" hidden="1" x14ac:dyDescent="0.2">
      <c r="A355" s="22" t="s">
        <v>231</v>
      </c>
      <c r="B355" s="21" t="s">
        <v>230</v>
      </c>
      <c r="C355" s="20">
        <f t="shared" ref="C355:N355" si="103">C356</f>
        <v>0</v>
      </c>
      <c r="D355" s="20">
        <f t="shared" si="103"/>
        <v>0</v>
      </c>
      <c r="E355" s="20">
        <f t="shared" si="103"/>
        <v>0</v>
      </c>
      <c r="F355" s="20">
        <f t="shared" si="103"/>
        <v>0</v>
      </c>
      <c r="G355" s="20">
        <f t="shared" si="103"/>
        <v>0</v>
      </c>
      <c r="H355" s="20">
        <f t="shared" si="103"/>
        <v>0</v>
      </c>
      <c r="I355" s="20">
        <f t="shared" si="103"/>
        <v>0</v>
      </c>
      <c r="J355" s="20">
        <f t="shared" si="103"/>
        <v>0</v>
      </c>
      <c r="K355" s="20">
        <f t="shared" si="103"/>
        <v>0</v>
      </c>
      <c r="L355" s="20">
        <f t="shared" si="103"/>
        <v>0</v>
      </c>
      <c r="M355" s="20">
        <f t="shared" si="103"/>
        <v>0</v>
      </c>
      <c r="N355" s="20">
        <f t="shared" si="103"/>
        <v>0</v>
      </c>
      <c r="O355" s="19"/>
    </row>
    <row r="356" spans="1:15" hidden="1" x14ac:dyDescent="0.2">
      <c r="A356" s="17" t="s">
        <v>100</v>
      </c>
      <c r="B356" s="16" t="s">
        <v>229</v>
      </c>
      <c r="C356" s="15"/>
      <c r="D356" s="15"/>
      <c r="E356" s="15">
        <f>C356+D356</f>
        <v>0</v>
      </c>
      <c r="F356" s="15">
        <f>G356+H356+I356+J356</f>
        <v>0</v>
      </c>
      <c r="G356" s="15"/>
      <c r="H356" s="15"/>
      <c r="I356" s="15"/>
      <c r="J356" s="15"/>
      <c r="K356" s="15">
        <v>0</v>
      </c>
      <c r="L356" s="15">
        <v>0</v>
      </c>
      <c r="M356" s="15">
        <v>0</v>
      </c>
      <c r="N356" s="15">
        <v>0</v>
      </c>
      <c r="O356" s="2">
        <v>2</v>
      </c>
    </row>
    <row r="357" spans="1:15" s="18" customFormat="1" ht="25.5" hidden="1" x14ac:dyDescent="0.2">
      <c r="A357" s="22" t="s">
        <v>228</v>
      </c>
      <c r="B357" s="21" t="s">
        <v>227</v>
      </c>
      <c r="C357" s="20">
        <f t="shared" ref="C357:N357" si="104">C358+C359+C360</f>
        <v>0</v>
      </c>
      <c r="D357" s="20">
        <f t="shared" si="104"/>
        <v>0</v>
      </c>
      <c r="E357" s="20">
        <f t="shared" si="104"/>
        <v>0</v>
      </c>
      <c r="F357" s="20">
        <f t="shared" si="104"/>
        <v>0</v>
      </c>
      <c r="G357" s="20">
        <f t="shared" si="104"/>
        <v>0</v>
      </c>
      <c r="H357" s="20">
        <f t="shared" si="104"/>
        <v>0</v>
      </c>
      <c r="I357" s="20">
        <f t="shared" si="104"/>
        <v>0</v>
      </c>
      <c r="J357" s="20">
        <f t="shared" si="104"/>
        <v>0</v>
      </c>
      <c r="K357" s="20">
        <f t="shared" si="104"/>
        <v>0</v>
      </c>
      <c r="L357" s="20">
        <f t="shared" si="104"/>
        <v>0</v>
      </c>
      <c r="M357" s="20">
        <f t="shared" si="104"/>
        <v>0</v>
      </c>
      <c r="N357" s="20">
        <f t="shared" si="104"/>
        <v>0</v>
      </c>
      <c r="O357" s="19"/>
    </row>
    <row r="358" spans="1:15" hidden="1" x14ac:dyDescent="0.2">
      <c r="A358" s="17" t="s">
        <v>104</v>
      </c>
      <c r="B358" s="16" t="s">
        <v>226</v>
      </c>
      <c r="C358" s="15"/>
      <c r="D358" s="15"/>
      <c r="E358" s="15">
        <f>C358+D358</f>
        <v>0</v>
      </c>
      <c r="F358" s="15">
        <f>G358+H358+I358+J358</f>
        <v>0</v>
      </c>
      <c r="G358" s="15"/>
      <c r="H358" s="15"/>
      <c r="I358" s="15"/>
      <c r="J358" s="15"/>
      <c r="K358" s="15">
        <v>0</v>
      </c>
      <c r="L358" s="15">
        <v>0</v>
      </c>
      <c r="M358" s="15">
        <v>0</v>
      </c>
      <c r="N358" s="15">
        <v>0</v>
      </c>
      <c r="O358" s="2">
        <v>2</v>
      </c>
    </row>
    <row r="359" spans="1:15" hidden="1" x14ac:dyDescent="0.2">
      <c r="A359" s="17" t="s">
        <v>102</v>
      </c>
      <c r="B359" s="16" t="s">
        <v>225</v>
      </c>
      <c r="C359" s="15"/>
      <c r="D359" s="15"/>
      <c r="E359" s="15">
        <f>C359+D359</f>
        <v>0</v>
      </c>
      <c r="F359" s="15">
        <f>G359+H359+I359+J359</f>
        <v>0</v>
      </c>
      <c r="G359" s="15"/>
      <c r="H359" s="15"/>
      <c r="I359" s="15"/>
      <c r="J359" s="15"/>
      <c r="K359" s="15">
        <v>0</v>
      </c>
      <c r="L359" s="15">
        <v>0</v>
      </c>
      <c r="M359" s="15">
        <v>0</v>
      </c>
      <c r="N359" s="15">
        <v>0</v>
      </c>
      <c r="O359" s="2">
        <v>2</v>
      </c>
    </row>
    <row r="360" spans="1:15" hidden="1" x14ac:dyDescent="0.2">
      <c r="A360" s="17" t="s">
        <v>100</v>
      </c>
      <c r="B360" s="16" t="s">
        <v>224</v>
      </c>
      <c r="C360" s="15"/>
      <c r="D360" s="15"/>
      <c r="E360" s="15">
        <f>C360+D360</f>
        <v>0</v>
      </c>
      <c r="F360" s="15">
        <f>G360+H360+I360+J360</f>
        <v>0</v>
      </c>
      <c r="G360" s="15"/>
      <c r="H360" s="15"/>
      <c r="I360" s="15"/>
      <c r="J360" s="15"/>
      <c r="K360" s="15">
        <v>0</v>
      </c>
      <c r="L360" s="15">
        <v>0</v>
      </c>
      <c r="M360" s="15">
        <v>0</v>
      </c>
      <c r="N360" s="15">
        <v>0</v>
      </c>
      <c r="O360" s="2">
        <v>2</v>
      </c>
    </row>
    <row r="361" spans="1:15" s="18" customFormat="1" hidden="1" x14ac:dyDescent="0.2">
      <c r="A361" s="22" t="s">
        <v>223</v>
      </c>
      <c r="B361" s="21" t="s">
        <v>222</v>
      </c>
      <c r="C361" s="20">
        <f t="shared" ref="C361:N361" si="105">C362</f>
        <v>0</v>
      </c>
      <c r="D361" s="20">
        <f t="shared" si="105"/>
        <v>0</v>
      </c>
      <c r="E361" s="20">
        <f t="shared" si="105"/>
        <v>0</v>
      </c>
      <c r="F361" s="20">
        <f t="shared" si="105"/>
        <v>0</v>
      </c>
      <c r="G361" s="20">
        <f t="shared" si="105"/>
        <v>0</v>
      </c>
      <c r="H361" s="20">
        <f t="shared" si="105"/>
        <v>0</v>
      </c>
      <c r="I361" s="20">
        <f t="shared" si="105"/>
        <v>0</v>
      </c>
      <c r="J361" s="20">
        <f t="shared" si="105"/>
        <v>0</v>
      </c>
      <c r="K361" s="20">
        <f t="shared" si="105"/>
        <v>0</v>
      </c>
      <c r="L361" s="20">
        <f t="shared" si="105"/>
        <v>0</v>
      </c>
      <c r="M361" s="20">
        <f t="shared" si="105"/>
        <v>0</v>
      </c>
      <c r="N361" s="20">
        <f t="shared" si="105"/>
        <v>0</v>
      </c>
      <c r="O361" s="19"/>
    </row>
    <row r="362" spans="1:15" hidden="1" x14ac:dyDescent="0.2">
      <c r="A362" s="17" t="s">
        <v>100</v>
      </c>
      <c r="B362" s="16" t="s">
        <v>221</v>
      </c>
      <c r="C362" s="15"/>
      <c r="D362" s="15"/>
      <c r="E362" s="15">
        <f>C362+D362</f>
        <v>0</v>
      </c>
      <c r="F362" s="15">
        <f>G362+H362+I362+J362</f>
        <v>0</v>
      </c>
      <c r="G362" s="15"/>
      <c r="H362" s="15"/>
      <c r="I362" s="15"/>
      <c r="J362" s="15"/>
      <c r="K362" s="15">
        <v>0</v>
      </c>
      <c r="L362" s="15">
        <v>0</v>
      </c>
      <c r="M362" s="15">
        <v>0</v>
      </c>
      <c r="N362" s="15">
        <v>0</v>
      </c>
      <c r="O362" s="2">
        <v>2</v>
      </c>
    </row>
    <row r="363" spans="1:15" s="18" customFormat="1" hidden="1" x14ac:dyDescent="0.2">
      <c r="A363" s="22" t="s">
        <v>220</v>
      </c>
      <c r="B363" s="21" t="s">
        <v>219</v>
      </c>
      <c r="C363" s="20">
        <f t="shared" ref="C363:N363" si="106">C364+C365+C366</f>
        <v>0</v>
      </c>
      <c r="D363" s="20">
        <f t="shared" si="106"/>
        <v>0</v>
      </c>
      <c r="E363" s="20">
        <f t="shared" si="106"/>
        <v>0</v>
      </c>
      <c r="F363" s="20">
        <f t="shared" si="106"/>
        <v>0</v>
      </c>
      <c r="G363" s="20">
        <f t="shared" si="106"/>
        <v>0</v>
      </c>
      <c r="H363" s="20">
        <f t="shared" si="106"/>
        <v>0</v>
      </c>
      <c r="I363" s="20">
        <f t="shared" si="106"/>
        <v>0</v>
      </c>
      <c r="J363" s="20">
        <f t="shared" si="106"/>
        <v>0</v>
      </c>
      <c r="K363" s="20">
        <f t="shared" si="106"/>
        <v>0</v>
      </c>
      <c r="L363" s="20">
        <f t="shared" si="106"/>
        <v>0</v>
      </c>
      <c r="M363" s="20">
        <f t="shared" si="106"/>
        <v>0</v>
      </c>
      <c r="N363" s="20">
        <f t="shared" si="106"/>
        <v>0</v>
      </c>
      <c r="O363" s="19"/>
    </row>
    <row r="364" spans="1:15" hidden="1" x14ac:dyDescent="0.2">
      <c r="A364" s="17" t="s">
        <v>104</v>
      </c>
      <c r="B364" s="16" t="s">
        <v>218</v>
      </c>
      <c r="C364" s="15"/>
      <c r="D364" s="15"/>
      <c r="E364" s="15">
        <f>C364+D364</f>
        <v>0</v>
      </c>
      <c r="F364" s="15">
        <f>G364+H364+I364+J364</f>
        <v>0</v>
      </c>
      <c r="G364" s="15"/>
      <c r="H364" s="15"/>
      <c r="I364" s="15"/>
      <c r="J364" s="15"/>
      <c r="K364" s="15">
        <v>0</v>
      </c>
      <c r="L364" s="15">
        <v>0</v>
      </c>
      <c r="M364" s="15">
        <v>0</v>
      </c>
      <c r="N364" s="15">
        <v>0</v>
      </c>
      <c r="O364" s="2">
        <v>2</v>
      </c>
    </row>
    <row r="365" spans="1:15" hidden="1" x14ac:dyDescent="0.2">
      <c r="A365" s="17" t="s">
        <v>102</v>
      </c>
      <c r="B365" s="16" t="s">
        <v>217</v>
      </c>
      <c r="C365" s="15"/>
      <c r="D365" s="15"/>
      <c r="E365" s="15">
        <f>C365+D365</f>
        <v>0</v>
      </c>
      <c r="F365" s="15">
        <f>G365+H365+I365+J365</f>
        <v>0</v>
      </c>
      <c r="G365" s="15"/>
      <c r="H365" s="15"/>
      <c r="I365" s="15"/>
      <c r="J365" s="15"/>
      <c r="K365" s="15">
        <v>0</v>
      </c>
      <c r="L365" s="15">
        <v>0</v>
      </c>
      <c r="M365" s="15">
        <v>0</v>
      </c>
      <c r="N365" s="15">
        <v>0</v>
      </c>
      <c r="O365" s="2">
        <v>2</v>
      </c>
    </row>
    <row r="366" spans="1:15" hidden="1" x14ac:dyDescent="0.2">
      <c r="A366" s="17" t="s">
        <v>100</v>
      </c>
      <c r="B366" s="16" t="s">
        <v>216</v>
      </c>
      <c r="C366" s="15"/>
      <c r="D366" s="15"/>
      <c r="E366" s="15">
        <f>C366+D366</f>
        <v>0</v>
      </c>
      <c r="F366" s="15">
        <f>G366+H366+I366+J366</f>
        <v>0</v>
      </c>
      <c r="G366" s="15"/>
      <c r="H366" s="15"/>
      <c r="I366" s="15"/>
      <c r="J366" s="15"/>
      <c r="K366" s="15">
        <v>0</v>
      </c>
      <c r="L366" s="15">
        <v>0</v>
      </c>
      <c r="M366" s="15">
        <v>0</v>
      </c>
      <c r="N366" s="15">
        <v>0</v>
      </c>
      <c r="O366" s="2">
        <v>2</v>
      </c>
    </row>
    <row r="367" spans="1:15" s="18" customFormat="1" ht="25.5" hidden="1" x14ac:dyDescent="0.2">
      <c r="A367" s="22" t="s">
        <v>215</v>
      </c>
      <c r="B367" s="21" t="s">
        <v>214</v>
      </c>
      <c r="C367" s="20">
        <f t="shared" ref="C367:N367" si="107">C368+C369+C370</f>
        <v>0</v>
      </c>
      <c r="D367" s="20">
        <f t="shared" si="107"/>
        <v>0</v>
      </c>
      <c r="E367" s="20">
        <f t="shared" si="107"/>
        <v>0</v>
      </c>
      <c r="F367" s="20">
        <f t="shared" si="107"/>
        <v>0</v>
      </c>
      <c r="G367" s="20">
        <f t="shared" si="107"/>
        <v>0</v>
      </c>
      <c r="H367" s="20">
        <f t="shared" si="107"/>
        <v>0</v>
      </c>
      <c r="I367" s="20">
        <f t="shared" si="107"/>
        <v>0</v>
      </c>
      <c r="J367" s="20">
        <f t="shared" si="107"/>
        <v>0</v>
      </c>
      <c r="K367" s="20">
        <f t="shared" si="107"/>
        <v>0</v>
      </c>
      <c r="L367" s="20">
        <f t="shared" si="107"/>
        <v>0</v>
      </c>
      <c r="M367" s="20">
        <f t="shared" si="107"/>
        <v>0</v>
      </c>
      <c r="N367" s="20">
        <f t="shared" si="107"/>
        <v>0</v>
      </c>
      <c r="O367" s="19"/>
    </row>
    <row r="368" spans="1:15" hidden="1" x14ac:dyDescent="0.2">
      <c r="A368" s="17" t="s">
        <v>104</v>
      </c>
      <c r="B368" s="16" t="s">
        <v>213</v>
      </c>
      <c r="C368" s="15"/>
      <c r="D368" s="15"/>
      <c r="E368" s="15">
        <f>C368+D368</f>
        <v>0</v>
      </c>
      <c r="F368" s="15">
        <f>G368+H368+I368+J368</f>
        <v>0</v>
      </c>
      <c r="G368" s="15"/>
      <c r="H368" s="15"/>
      <c r="I368" s="15"/>
      <c r="J368" s="15"/>
      <c r="K368" s="15">
        <v>0</v>
      </c>
      <c r="L368" s="15">
        <v>0</v>
      </c>
      <c r="M368" s="15">
        <v>0</v>
      </c>
      <c r="N368" s="15">
        <v>0</v>
      </c>
      <c r="O368" s="2">
        <v>2</v>
      </c>
    </row>
    <row r="369" spans="1:15" hidden="1" x14ac:dyDescent="0.2">
      <c r="A369" s="17" t="s">
        <v>102</v>
      </c>
      <c r="B369" s="16" t="s">
        <v>212</v>
      </c>
      <c r="C369" s="15"/>
      <c r="D369" s="15"/>
      <c r="E369" s="15">
        <f>C369+D369</f>
        <v>0</v>
      </c>
      <c r="F369" s="15">
        <f>G369+H369+I369+J369</f>
        <v>0</v>
      </c>
      <c r="G369" s="15"/>
      <c r="H369" s="15"/>
      <c r="I369" s="15"/>
      <c r="J369" s="15"/>
      <c r="K369" s="15">
        <v>0</v>
      </c>
      <c r="L369" s="15">
        <v>0</v>
      </c>
      <c r="M369" s="15">
        <v>0</v>
      </c>
      <c r="N369" s="15">
        <v>0</v>
      </c>
      <c r="O369" s="2">
        <v>2</v>
      </c>
    </row>
    <row r="370" spans="1:15" hidden="1" x14ac:dyDescent="0.2">
      <c r="A370" s="17" t="s">
        <v>100</v>
      </c>
      <c r="B370" s="16" t="s">
        <v>211</v>
      </c>
      <c r="C370" s="15"/>
      <c r="D370" s="15"/>
      <c r="E370" s="15">
        <f>C370+D370</f>
        <v>0</v>
      </c>
      <c r="F370" s="15">
        <f>G370+H370+I370+J370</f>
        <v>0</v>
      </c>
      <c r="G370" s="15"/>
      <c r="H370" s="15"/>
      <c r="I370" s="15"/>
      <c r="J370" s="15"/>
      <c r="K370" s="15">
        <v>0</v>
      </c>
      <c r="L370" s="15">
        <v>0</v>
      </c>
      <c r="M370" s="15">
        <v>0</v>
      </c>
      <c r="N370" s="15">
        <v>0</v>
      </c>
      <c r="O370" s="2">
        <v>2</v>
      </c>
    </row>
    <row r="371" spans="1:15" s="18" customFormat="1" ht="25.5" hidden="1" x14ac:dyDescent="0.2">
      <c r="A371" s="22" t="s">
        <v>210</v>
      </c>
      <c r="B371" s="21" t="s">
        <v>209</v>
      </c>
      <c r="C371" s="20">
        <f t="shared" ref="C371:N371" si="108">C372+C373+C374</f>
        <v>0</v>
      </c>
      <c r="D371" s="20">
        <f t="shared" si="108"/>
        <v>0</v>
      </c>
      <c r="E371" s="20">
        <f t="shared" si="108"/>
        <v>0</v>
      </c>
      <c r="F371" s="20">
        <f t="shared" si="108"/>
        <v>0</v>
      </c>
      <c r="G371" s="20">
        <f t="shared" si="108"/>
        <v>0</v>
      </c>
      <c r="H371" s="20">
        <f t="shared" si="108"/>
        <v>0</v>
      </c>
      <c r="I371" s="20">
        <f t="shared" si="108"/>
        <v>0</v>
      </c>
      <c r="J371" s="20">
        <f t="shared" si="108"/>
        <v>0</v>
      </c>
      <c r="K371" s="20">
        <f t="shared" si="108"/>
        <v>0</v>
      </c>
      <c r="L371" s="20">
        <f t="shared" si="108"/>
        <v>0</v>
      </c>
      <c r="M371" s="20">
        <f t="shared" si="108"/>
        <v>0</v>
      </c>
      <c r="N371" s="20">
        <f t="shared" si="108"/>
        <v>0</v>
      </c>
      <c r="O371" s="19"/>
    </row>
    <row r="372" spans="1:15" hidden="1" x14ac:dyDescent="0.2">
      <c r="A372" s="17" t="s">
        <v>104</v>
      </c>
      <c r="B372" s="16" t="s">
        <v>208</v>
      </c>
      <c r="C372" s="15"/>
      <c r="D372" s="15"/>
      <c r="E372" s="15">
        <f>C372+D372</f>
        <v>0</v>
      </c>
      <c r="F372" s="15">
        <f>G372+H372+I372+J372</f>
        <v>0</v>
      </c>
      <c r="G372" s="15"/>
      <c r="H372" s="15"/>
      <c r="I372" s="15"/>
      <c r="J372" s="15"/>
      <c r="K372" s="15">
        <v>0</v>
      </c>
      <c r="L372" s="15">
        <v>0</v>
      </c>
      <c r="M372" s="15">
        <v>0</v>
      </c>
      <c r="N372" s="15">
        <v>0</v>
      </c>
      <c r="O372" s="2">
        <v>2</v>
      </c>
    </row>
    <row r="373" spans="1:15" hidden="1" x14ac:dyDescent="0.2">
      <c r="A373" s="17" t="s">
        <v>102</v>
      </c>
      <c r="B373" s="16" t="s">
        <v>207</v>
      </c>
      <c r="C373" s="15"/>
      <c r="D373" s="15"/>
      <c r="E373" s="15">
        <f>C373+D373</f>
        <v>0</v>
      </c>
      <c r="F373" s="15">
        <f>G373+H373+I373+J373</f>
        <v>0</v>
      </c>
      <c r="G373" s="15"/>
      <c r="H373" s="15"/>
      <c r="I373" s="15"/>
      <c r="J373" s="15"/>
      <c r="K373" s="15">
        <v>0</v>
      </c>
      <c r="L373" s="15">
        <v>0</v>
      </c>
      <c r="M373" s="15">
        <v>0</v>
      </c>
      <c r="N373" s="15">
        <v>0</v>
      </c>
      <c r="O373" s="2">
        <v>2</v>
      </c>
    </row>
    <row r="374" spans="1:15" hidden="1" x14ac:dyDescent="0.2">
      <c r="A374" s="17" t="s">
        <v>100</v>
      </c>
      <c r="B374" s="16" t="s">
        <v>206</v>
      </c>
      <c r="C374" s="15"/>
      <c r="D374" s="15"/>
      <c r="E374" s="15">
        <f>C374+D374</f>
        <v>0</v>
      </c>
      <c r="F374" s="15">
        <f>G374+H374+I374+J374</f>
        <v>0</v>
      </c>
      <c r="G374" s="15"/>
      <c r="H374" s="15"/>
      <c r="I374" s="15"/>
      <c r="J374" s="15"/>
      <c r="K374" s="15">
        <v>0</v>
      </c>
      <c r="L374" s="15">
        <v>0</v>
      </c>
      <c r="M374" s="15">
        <v>0</v>
      </c>
      <c r="N374" s="15">
        <v>0</v>
      </c>
      <c r="O374" s="2">
        <v>2</v>
      </c>
    </row>
    <row r="375" spans="1:15" s="18" customFormat="1" ht="25.5" hidden="1" x14ac:dyDescent="0.2">
      <c r="A375" s="22" t="s">
        <v>205</v>
      </c>
      <c r="B375" s="21" t="s">
        <v>204</v>
      </c>
      <c r="C375" s="20">
        <f t="shared" ref="C375:N375" si="109">C376+C377+C378</f>
        <v>0</v>
      </c>
      <c r="D375" s="20">
        <f t="shared" si="109"/>
        <v>0</v>
      </c>
      <c r="E375" s="20">
        <f t="shared" si="109"/>
        <v>0</v>
      </c>
      <c r="F375" s="20">
        <f t="shared" si="109"/>
        <v>0</v>
      </c>
      <c r="G375" s="20">
        <f t="shared" si="109"/>
        <v>0</v>
      </c>
      <c r="H375" s="20">
        <f t="shared" si="109"/>
        <v>0</v>
      </c>
      <c r="I375" s="20">
        <f t="shared" si="109"/>
        <v>0</v>
      </c>
      <c r="J375" s="20">
        <f t="shared" si="109"/>
        <v>0</v>
      </c>
      <c r="K375" s="20">
        <f t="shared" si="109"/>
        <v>0</v>
      </c>
      <c r="L375" s="20">
        <f t="shared" si="109"/>
        <v>0</v>
      </c>
      <c r="M375" s="20">
        <f t="shared" si="109"/>
        <v>0</v>
      </c>
      <c r="N375" s="20">
        <f t="shared" si="109"/>
        <v>0</v>
      </c>
      <c r="O375" s="19"/>
    </row>
    <row r="376" spans="1:15" hidden="1" x14ac:dyDescent="0.2">
      <c r="A376" s="17" t="s">
        <v>104</v>
      </c>
      <c r="B376" s="16" t="s">
        <v>203</v>
      </c>
      <c r="C376" s="15"/>
      <c r="D376" s="15"/>
      <c r="E376" s="15">
        <f>C376+D376</f>
        <v>0</v>
      </c>
      <c r="F376" s="15">
        <f>G376+H376+I376+J376</f>
        <v>0</v>
      </c>
      <c r="G376" s="15"/>
      <c r="H376" s="15"/>
      <c r="I376" s="15"/>
      <c r="J376" s="15"/>
      <c r="K376" s="15">
        <v>0</v>
      </c>
      <c r="L376" s="15">
        <v>0</v>
      </c>
      <c r="M376" s="15">
        <v>0</v>
      </c>
      <c r="N376" s="15">
        <v>0</v>
      </c>
      <c r="O376" s="2">
        <v>2</v>
      </c>
    </row>
    <row r="377" spans="1:15" hidden="1" x14ac:dyDescent="0.2">
      <c r="A377" s="17" t="s">
        <v>102</v>
      </c>
      <c r="B377" s="16" t="s">
        <v>202</v>
      </c>
      <c r="C377" s="15"/>
      <c r="D377" s="15"/>
      <c r="E377" s="15">
        <f>C377+D377</f>
        <v>0</v>
      </c>
      <c r="F377" s="15">
        <f>G377+H377+I377+J377</f>
        <v>0</v>
      </c>
      <c r="G377" s="15"/>
      <c r="H377" s="15"/>
      <c r="I377" s="15"/>
      <c r="J377" s="15"/>
      <c r="K377" s="15">
        <v>0</v>
      </c>
      <c r="L377" s="15">
        <v>0</v>
      </c>
      <c r="M377" s="15">
        <v>0</v>
      </c>
      <c r="N377" s="15">
        <v>0</v>
      </c>
      <c r="O377" s="2">
        <v>2</v>
      </c>
    </row>
    <row r="378" spans="1:15" hidden="1" x14ac:dyDescent="0.2">
      <c r="A378" s="17" t="s">
        <v>100</v>
      </c>
      <c r="B378" s="16" t="s">
        <v>201</v>
      </c>
      <c r="C378" s="15"/>
      <c r="D378" s="15"/>
      <c r="E378" s="15">
        <f>C378+D378</f>
        <v>0</v>
      </c>
      <c r="F378" s="15">
        <f>G378+H378+I378+J378</f>
        <v>0</v>
      </c>
      <c r="G378" s="15"/>
      <c r="H378" s="15"/>
      <c r="I378" s="15"/>
      <c r="J378" s="15"/>
      <c r="K378" s="15">
        <v>0</v>
      </c>
      <c r="L378" s="15">
        <v>0</v>
      </c>
      <c r="M378" s="15">
        <v>0</v>
      </c>
      <c r="N378" s="15">
        <v>0</v>
      </c>
      <c r="O378" s="2">
        <v>2</v>
      </c>
    </row>
    <row r="379" spans="1:15" s="18" customFormat="1" hidden="1" x14ac:dyDescent="0.2">
      <c r="A379" s="22" t="s">
        <v>200</v>
      </c>
      <c r="B379" s="21" t="s">
        <v>199</v>
      </c>
      <c r="C379" s="20">
        <f t="shared" ref="C379:N379" si="110">C380+C381+C382</f>
        <v>0</v>
      </c>
      <c r="D379" s="20">
        <f t="shared" si="110"/>
        <v>0</v>
      </c>
      <c r="E379" s="20">
        <f t="shared" si="110"/>
        <v>0</v>
      </c>
      <c r="F379" s="20">
        <f t="shared" si="110"/>
        <v>0</v>
      </c>
      <c r="G379" s="20">
        <f t="shared" si="110"/>
        <v>0</v>
      </c>
      <c r="H379" s="20">
        <f t="shared" si="110"/>
        <v>0</v>
      </c>
      <c r="I379" s="20">
        <f t="shared" si="110"/>
        <v>0</v>
      </c>
      <c r="J379" s="20">
        <f t="shared" si="110"/>
        <v>0</v>
      </c>
      <c r="K379" s="20">
        <f t="shared" si="110"/>
        <v>0</v>
      </c>
      <c r="L379" s="20">
        <f t="shared" si="110"/>
        <v>0</v>
      </c>
      <c r="M379" s="20">
        <f t="shared" si="110"/>
        <v>0</v>
      </c>
      <c r="N379" s="20">
        <f t="shared" si="110"/>
        <v>0</v>
      </c>
      <c r="O379" s="19"/>
    </row>
    <row r="380" spans="1:15" hidden="1" x14ac:dyDescent="0.2">
      <c r="A380" s="17" t="s">
        <v>104</v>
      </c>
      <c r="B380" s="16" t="s">
        <v>198</v>
      </c>
      <c r="C380" s="15"/>
      <c r="D380" s="15"/>
      <c r="E380" s="15">
        <f>C380+D380</f>
        <v>0</v>
      </c>
      <c r="F380" s="15">
        <f>G380+H380+I380+J380</f>
        <v>0</v>
      </c>
      <c r="G380" s="15"/>
      <c r="H380" s="15"/>
      <c r="I380" s="15"/>
      <c r="J380" s="15"/>
      <c r="K380" s="15">
        <v>0</v>
      </c>
      <c r="L380" s="15">
        <v>0</v>
      </c>
      <c r="M380" s="15">
        <v>0</v>
      </c>
      <c r="N380" s="15">
        <v>0</v>
      </c>
      <c r="O380" s="2">
        <v>2</v>
      </c>
    </row>
    <row r="381" spans="1:15" hidden="1" x14ac:dyDescent="0.2">
      <c r="A381" s="17" t="s">
        <v>102</v>
      </c>
      <c r="B381" s="16" t="s">
        <v>197</v>
      </c>
      <c r="C381" s="15"/>
      <c r="D381" s="15"/>
      <c r="E381" s="15">
        <f>C381+D381</f>
        <v>0</v>
      </c>
      <c r="F381" s="15">
        <f>G381+H381+I381+J381</f>
        <v>0</v>
      </c>
      <c r="G381" s="15"/>
      <c r="H381" s="15"/>
      <c r="I381" s="15"/>
      <c r="J381" s="15"/>
      <c r="K381" s="15">
        <v>0</v>
      </c>
      <c r="L381" s="15">
        <v>0</v>
      </c>
      <c r="M381" s="15">
        <v>0</v>
      </c>
      <c r="N381" s="15">
        <v>0</v>
      </c>
      <c r="O381" s="2">
        <v>2</v>
      </c>
    </row>
    <row r="382" spans="1:15" hidden="1" x14ac:dyDescent="0.2">
      <c r="A382" s="17" t="s">
        <v>100</v>
      </c>
      <c r="B382" s="16" t="s">
        <v>196</v>
      </c>
      <c r="C382" s="15"/>
      <c r="D382" s="15"/>
      <c r="E382" s="15">
        <f>C382+D382</f>
        <v>0</v>
      </c>
      <c r="F382" s="15">
        <f>G382+H382+I382+J382</f>
        <v>0</v>
      </c>
      <c r="G382" s="15"/>
      <c r="H382" s="15"/>
      <c r="I382" s="15"/>
      <c r="J382" s="15"/>
      <c r="K382" s="15">
        <v>0</v>
      </c>
      <c r="L382" s="15">
        <v>0</v>
      </c>
      <c r="M382" s="15">
        <v>0</v>
      </c>
      <c r="N382" s="15">
        <v>0</v>
      </c>
      <c r="O382" s="2">
        <v>2</v>
      </c>
    </row>
    <row r="383" spans="1:15" s="18" customFormat="1" hidden="1" x14ac:dyDescent="0.2">
      <c r="A383" s="22" t="s">
        <v>195</v>
      </c>
      <c r="B383" s="21" t="s">
        <v>194</v>
      </c>
      <c r="C383" s="20">
        <f t="shared" ref="C383:N383" si="111">C384+C385+C386</f>
        <v>0</v>
      </c>
      <c r="D383" s="20">
        <f t="shared" si="111"/>
        <v>0</v>
      </c>
      <c r="E383" s="20">
        <f t="shared" si="111"/>
        <v>0</v>
      </c>
      <c r="F383" s="20">
        <f t="shared" si="111"/>
        <v>0</v>
      </c>
      <c r="G383" s="20">
        <f t="shared" si="111"/>
        <v>0</v>
      </c>
      <c r="H383" s="20">
        <f t="shared" si="111"/>
        <v>0</v>
      </c>
      <c r="I383" s="20">
        <f t="shared" si="111"/>
        <v>0</v>
      </c>
      <c r="J383" s="20">
        <f t="shared" si="111"/>
        <v>0</v>
      </c>
      <c r="K383" s="20">
        <f t="shared" si="111"/>
        <v>0</v>
      </c>
      <c r="L383" s="20">
        <f t="shared" si="111"/>
        <v>0</v>
      </c>
      <c r="M383" s="20">
        <f t="shared" si="111"/>
        <v>0</v>
      </c>
      <c r="N383" s="20">
        <f t="shared" si="111"/>
        <v>0</v>
      </c>
      <c r="O383" s="19"/>
    </row>
    <row r="384" spans="1:15" hidden="1" x14ac:dyDescent="0.2">
      <c r="A384" s="17" t="s">
        <v>104</v>
      </c>
      <c r="B384" s="16" t="s">
        <v>193</v>
      </c>
      <c r="C384" s="15"/>
      <c r="D384" s="15"/>
      <c r="E384" s="15">
        <f>C384+D384</f>
        <v>0</v>
      </c>
      <c r="F384" s="15">
        <f>G384+H384+I384+J384</f>
        <v>0</v>
      </c>
      <c r="G384" s="15"/>
      <c r="H384" s="15"/>
      <c r="I384" s="15"/>
      <c r="J384" s="15"/>
      <c r="K384" s="15">
        <v>0</v>
      </c>
      <c r="L384" s="15">
        <v>0</v>
      </c>
      <c r="M384" s="15">
        <v>0</v>
      </c>
      <c r="N384" s="15">
        <v>0</v>
      </c>
      <c r="O384" s="2">
        <v>2</v>
      </c>
    </row>
    <row r="385" spans="1:15" hidden="1" x14ac:dyDescent="0.2">
      <c r="A385" s="17" t="s">
        <v>102</v>
      </c>
      <c r="B385" s="16" t="s">
        <v>192</v>
      </c>
      <c r="C385" s="15"/>
      <c r="D385" s="15"/>
      <c r="E385" s="15">
        <f>C385+D385</f>
        <v>0</v>
      </c>
      <c r="F385" s="15">
        <f>G385+H385+I385+J385</f>
        <v>0</v>
      </c>
      <c r="G385" s="15"/>
      <c r="H385" s="15"/>
      <c r="I385" s="15"/>
      <c r="J385" s="15"/>
      <c r="K385" s="15">
        <v>0</v>
      </c>
      <c r="L385" s="15">
        <v>0</v>
      </c>
      <c r="M385" s="15">
        <v>0</v>
      </c>
      <c r="N385" s="15">
        <v>0</v>
      </c>
      <c r="O385" s="2">
        <v>2</v>
      </c>
    </row>
    <row r="386" spans="1:15" hidden="1" x14ac:dyDescent="0.2">
      <c r="A386" s="17" t="s">
        <v>100</v>
      </c>
      <c r="B386" s="16" t="s">
        <v>191</v>
      </c>
      <c r="C386" s="15"/>
      <c r="D386" s="15"/>
      <c r="E386" s="15">
        <f>C386+D386</f>
        <v>0</v>
      </c>
      <c r="F386" s="15">
        <f>G386+H386+I386+J386</f>
        <v>0</v>
      </c>
      <c r="G386" s="15"/>
      <c r="H386" s="15"/>
      <c r="I386" s="15"/>
      <c r="J386" s="15"/>
      <c r="K386" s="15">
        <v>0</v>
      </c>
      <c r="L386" s="15">
        <v>0</v>
      </c>
      <c r="M386" s="15">
        <v>0</v>
      </c>
      <c r="N386" s="15">
        <v>0</v>
      </c>
      <c r="O386" s="2">
        <v>2</v>
      </c>
    </row>
    <row r="387" spans="1:15" s="18" customFormat="1" hidden="1" x14ac:dyDescent="0.2">
      <c r="A387" s="22" t="s">
        <v>190</v>
      </c>
      <c r="B387" s="21" t="s">
        <v>189</v>
      </c>
      <c r="C387" s="20">
        <f t="shared" ref="C387:N387" si="112">C388+C389+C390</f>
        <v>0</v>
      </c>
      <c r="D387" s="20">
        <f t="shared" si="112"/>
        <v>0</v>
      </c>
      <c r="E387" s="20">
        <f t="shared" si="112"/>
        <v>0</v>
      </c>
      <c r="F387" s="20">
        <f t="shared" si="112"/>
        <v>0</v>
      </c>
      <c r="G387" s="20">
        <f t="shared" si="112"/>
        <v>0</v>
      </c>
      <c r="H387" s="20">
        <f t="shared" si="112"/>
        <v>0</v>
      </c>
      <c r="I387" s="20">
        <f t="shared" si="112"/>
        <v>0</v>
      </c>
      <c r="J387" s="20">
        <f t="shared" si="112"/>
        <v>0</v>
      </c>
      <c r="K387" s="20">
        <f t="shared" si="112"/>
        <v>0</v>
      </c>
      <c r="L387" s="20">
        <f t="shared" si="112"/>
        <v>0</v>
      </c>
      <c r="M387" s="20">
        <f t="shared" si="112"/>
        <v>0</v>
      </c>
      <c r="N387" s="20">
        <f t="shared" si="112"/>
        <v>0</v>
      </c>
      <c r="O387" s="19"/>
    </row>
    <row r="388" spans="1:15" hidden="1" x14ac:dyDescent="0.2">
      <c r="A388" s="17" t="s">
        <v>104</v>
      </c>
      <c r="B388" s="16" t="s">
        <v>188</v>
      </c>
      <c r="C388" s="15"/>
      <c r="D388" s="15"/>
      <c r="E388" s="15">
        <f>C388+D388</f>
        <v>0</v>
      </c>
      <c r="F388" s="15">
        <f>G388+H388+I388+J388</f>
        <v>0</v>
      </c>
      <c r="G388" s="15"/>
      <c r="H388" s="15"/>
      <c r="I388" s="15"/>
      <c r="J388" s="15"/>
      <c r="K388" s="15">
        <v>0</v>
      </c>
      <c r="L388" s="15">
        <v>0</v>
      </c>
      <c r="M388" s="15">
        <v>0</v>
      </c>
      <c r="N388" s="15">
        <v>0</v>
      </c>
      <c r="O388" s="2">
        <v>2</v>
      </c>
    </row>
    <row r="389" spans="1:15" hidden="1" x14ac:dyDescent="0.2">
      <c r="A389" s="17" t="s">
        <v>102</v>
      </c>
      <c r="B389" s="16" t="s">
        <v>187</v>
      </c>
      <c r="C389" s="15"/>
      <c r="D389" s="15"/>
      <c r="E389" s="15">
        <f>C389+D389</f>
        <v>0</v>
      </c>
      <c r="F389" s="15">
        <f>G389+H389+I389+J389</f>
        <v>0</v>
      </c>
      <c r="G389" s="15"/>
      <c r="H389" s="15"/>
      <c r="I389" s="15"/>
      <c r="J389" s="15"/>
      <c r="K389" s="15">
        <v>0</v>
      </c>
      <c r="L389" s="15">
        <v>0</v>
      </c>
      <c r="M389" s="15">
        <v>0</v>
      </c>
      <c r="N389" s="15">
        <v>0</v>
      </c>
      <c r="O389" s="2">
        <v>2</v>
      </c>
    </row>
    <row r="390" spans="1:15" hidden="1" x14ac:dyDescent="0.2">
      <c r="A390" s="17" t="s">
        <v>100</v>
      </c>
      <c r="B390" s="16" t="s">
        <v>186</v>
      </c>
      <c r="C390" s="15"/>
      <c r="D390" s="15"/>
      <c r="E390" s="15">
        <f>C390+D390</f>
        <v>0</v>
      </c>
      <c r="F390" s="15">
        <f>G390+H390+I390+J390</f>
        <v>0</v>
      </c>
      <c r="G390" s="15"/>
      <c r="H390" s="15"/>
      <c r="I390" s="15"/>
      <c r="J390" s="15"/>
      <c r="K390" s="15">
        <v>0</v>
      </c>
      <c r="L390" s="15">
        <v>0</v>
      </c>
      <c r="M390" s="15">
        <v>0</v>
      </c>
      <c r="N390" s="15">
        <v>0</v>
      </c>
      <c r="O390" s="2">
        <v>2</v>
      </c>
    </row>
    <row r="391" spans="1:15" s="18" customFormat="1" ht="25.5" hidden="1" x14ac:dyDescent="0.2">
      <c r="A391" s="22" t="s">
        <v>185</v>
      </c>
      <c r="B391" s="21" t="s">
        <v>184</v>
      </c>
      <c r="C391" s="20">
        <f t="shared" ref="C391:N391" si="113">C392+C393+C394</f>
        <v>0</v>
      </c>
      <c r="D391" s="20">
        <f t="shared" si="113"/>
        <v>0</v>
      </c>
      <c r="E391" s="20">
        <f t="shared" si="113"/>
        <v>0</v>
      </c>
      <c r="F391" s="20">
        <f t="shared" si="113"/>
        <v>0</v>
      </c>
      <c r="G391" s="20">
        <f t="shared" si="113"/>
        <v>0</v>
      </c>
      <c r="H391" s="20">
        <f t="shared" si="113"/>
        <v>0</v>
      </c>
      <c r="I391" s="20">
        <f t="shared" si="113"/>
        <v>0</v>
      </c>
      <c r="J391" s="20">
        <f t="shared" si="113"/>
        <v>0</v>
      </c>
      <c r="K391" s="20">
        <f t="shared" si="113"/>
        <v>0</v>
      </c>
      <c r="L391" s="20">
        <f t="shared" si="113"/>
        <v>0</v>
      </c>
      <c r="M391" s="20">
        <f t="shared" si="113"/>
        <v>0</v>
      </c>
      <c r="N391" s="20">
        <f t="shared" si="113"/>
        <v>0</v>
      </c>
      <c r="O391" s="19"/>
    </row>
    <row r="392" spans="1:15" hidden="1" x14ac:dyDescent="0.2">
      <c r="A392" s="17" t="s">
        <v>104</v>
      </c>
      <c r="B392" s="16" t="s">
        <v>183</v>
      </c>
      <c r="C392" s="15"/>
      <c r="D392" s="15"/>
      <c r="E392" s="15">
        <f>C392+D392</f>
        <v>0</v>
      </c>
      <c r="F392" s="15">
        <f>G392+H392+I392+J392</f>
        <v>0</v>
      </c>
      <c r="G392" s="15"/>
      <c r="H392" s="15"/>
      <c r="I392" s="15"/>
      <c r="J392" s="15"/>
      <c r="K392" s="15">
        <v>0</v>
      </c>
      <c r="L392" s="15">
        <v>0</v>
      </c>
      <c r="M392" s="15">
        <v>0</v>
      </c>
      <c r="N392" s="15">
        <v>0</v>
      </c>
      <c r="O392" s="2">
        <v>2</v>
      </c>
    </row>
    <row r="393" spans="1:15" hidden="1" x14ac:dyDescent="0.2">
      <c r="A393" s="17" t="s">
        <v>102</v>
      </c>
      <c r="B393" s="16" t="s">
        <v>182</v>
      </c>
      <c r="C393" s="15"/>
      <c r="D393" s="15"/>
      <c r="E393" s="15">
        <f>C393+D393</f>
        <v>0</v>
      </c>
      <c r="F393" s="15">
        <f>G393+H393+I393+J393</f>
        <v>0</v>
      </c>
      <c r="G393" s="15"/>
      <c r="H393" s="15"/>
      <c r="I393" s="15"/>
      <c r="J393" s="15"/>
      <c r="K393" s="15">
        <v>0</v>
      </c>
      <c r="L393" s="15">
        <v>0</v>
      </c>
      <c r="M393" s="15">
        <v>0</v>
      </c>
      <c r="N393" s="15">
        <v>0</v>
      </c>
      <c r="O393" s="2">
        <v>2</v>
      </c>
    </row>
    <row r="394" spans="1:15" hidden="1" x14ac:dyDescent="0.2">
      <c r="A394" s="17" t="s">
        <v>100</v>
      </c>
      <c r="B394" s="16" t="s">
        <v>181</v>
      </c>
      <c r="C394" s="15"/>
      <c r="D394" s="15"/>
      <c r="E394" s="15">
        <f>C394+D394</f>
        <v>0</v>
      </c>
      <c r="F394" s="15">
        <f>G394+H394+I394+J394</f>
        <v>0</v>
      </c>
      <c r="G394" s="15"/>
      <c r="H394" s="15"/>
      <c r="I394" s="15"/>
      <c r="J394" s="15"/>
      <c r="K394" s="15">
        <v>0</v>
      </c>
      <c r="L394" s="15">
        <v>0</v>
      </c>
      <c r="M394" s="15">
        <v>0</v>
      </c>
      <c r="N394" s="15">
        <v>0</v>
      </c>
      <c r="O394" s="2">
        <v>2</v>
      </c>
    </row>
    <row r="395" spans="1:15" s="18" customFormat="1" hidden="1" x14ac:dyDescent="0.2">
      <c r="A395" s="22" t="s">
        <v>180</v>
      </c>
      <c r="B395" s="21" t="s">
        <v>179</v>
      </c>
      <c r="C395" s="20">
        <f t="shared" ref="C395:N395" si="114">C396+C397+C398</f>
        <v>0</v>
      </c>
      <c r="D395" s="20">
        <f t="shared" si="114"/>
        <v>0</v>
      </c>
      <c r="E395" s="20">
        <f t="shared" si="114"/>
        <v>0</v>
      </c>
      <c r="F395" s="20">
        <f t="shared" si="114"/>
        <v>0</v>
      </c>
      <c r="G395" s="20">
        <f t="shared" si="114"/>
        <v>0</v>
      </c>
      <c r="H395" s="20">
        <f t="shared" si="114"/>
        <v>0</v>
      </c>
      <c r="I395" s="20">
        <f t="shared" si="114"/>
        <v>0</v>
      </c>
      <c r="J395" s="20">
        <f t="shared" si="114"/>
        <v>0</v>
      </c>
      <c r="K395" s="20">
        <f t="shared" si="114"/>
        <v>0</v>
      </c>
      <c r="L395" s="20">
        <f t="shared" si="114"/>
        <v>0</v>
      </c>
      <c r="M395" s="20">
        <f t="shared" si="114"/>
        <v>0</v>
      </c>
      <c r="N395" s="20">
        <f t="shared" si="114"/>
        <v>0</v>
      </c>
      <c r="O395" s="19"/>
    </row>
    <row r="396" spans="1:15" hidden="1" x14ac:dyDescent="0.2">
      <c r="A396" s="17" t="s">
        <v>104</v>
      </c>
      <c r="B396" s="16" t="s">
        <v>178</v>
      </c>
      <c r="C396" s="15"/>
      <c r="D396" s="15"/>
      <c r="E396" s="15">
        <f>C396+D396</f>
        <v>0</v>
      </c>
      <c r="F396" s="15">
        <f>G396+H396+I396+J396</f>
        <v>0</v>
      </c>
      <c r="G396" s="15"/>
      <c r="H396" s="15"/>
      <c r="I396" s="15"/>
      <c r="J396" s="15"/>
      <c r="K396" s="15">
        <v>0</v>
      </c>
      <c r="L396" s="15">
        <v>0</v>
      </c>
      <c r="M396" s="15">
        <v>0</v>
      </c>
      <c r="N396" s="15">
        <v>0</v>
      </c>
      <c r="O396" s="2">
        <v>2</v>
      </c>
    </row>
    <row r="397" spans="1:15" hidden="1" x14ac:dyDescent="0.2">
      <c r="A397" s="17" t="s">
        <v>102</v>
      </c>
      <c r="B397" s="16" t="s">
        <v>177</v>
      </c>
      <c r="C397" s="15"/>
      <c r="D397" s="15"/>
      <c r="E397" s="15">
        <f>C397+D397</f>
        <v>0</v>
      </c>
      <c r="F397" s="15">
        <f>G397+H397+I397+J397</f>
        <v>0</v>
      </c>
      <c r="G397" s="15"/>
      <c r="H397" s="15"/>
      <c r="I397" s="15"/>
      <c r="J397" s="15"/>
      <c r="K397" s="15">
        <v>0</v>
      </c>
      <c r="L397" s="15">
        <v>0</v>
      </c>
      <c r="M397" s="15">
        <v>0</v>
      </c>
      <c r="N397" s="15">
        <v>0</v>
      </c>
      <c r="O397" s="2">
        <v>2</v>
      </c>
    </row>
    <row r="398" spans="1:15" hidden="1" x14ac:dyDescent="0.2">
      <c r="A398" s="17" t="s">
        <v>100</v>
      </c>
      <c r="B398" s="16" t="s">
        <v>176</v>
      </c>
      <c r="C398" s="15"/>
      <c r="D398" s="15"/>
      <c r="E398" s="15">
        <f>C398+D398</f>
        <v>0</v>
      </c>
      <c r="F398" s="15">
        <f>G398+H398+I398+J398</f>
        <v>0</v>
      </c>
      <c r="G398" s="15"/>
      <c r="H398" s="15"/>
      <c r="I398" s="15"/>
      <c r="J398" s="15"/>
      <c r="K398" s="15">
        <v>0</v>
      </c>
      <c r="L398" s="15">
        <v>0</v>
      </c>
      <c r="M398" s="15">
        <v>0</v>
      </c>
      <c r="N398" s="15">
        <v>0</v>
      </c>
      <c r="O398" s="2">
        <v>2</v>
      </c>
    </row>
    <row r="399" spans="1:15" s="18" customFormat="1" ht="25.5" hidden="1" x14ac:dyDescent="0.2">
      <c r="A399" s="22" t="s">
        <v>175</v>
      </c>
      <c r="B399" s="21" t="s">
        <v>174</v>
      </c>
      <c r="C399" s="20">
        <f t="shared" ref="C399:N399" si="115">C400+C401+C402</f>
        <v>0</v>
      </c>
      <c r="D399" s="20">
        <f t="shared" si="115"/>
        <v>0</v>
      </c>
      <c r="E399" s="20">
        <f t="shared" si="115"/>
        <v>0</v>
      </c>
      <c r="F399" s="20">
        <f t="shared" si="115"/>
        <v>0</v>
      </c>
      <c r="G399" s="20">
        <f t="shared" si="115"/>
        <v>0</v>
      </c>
      <c r="H399" s="20">
        <f t="shared" si="115"/>
        <v>0</v>
      </c>
      <c r="I399" s="20">
        <f t="shared" si="115"/>
        <v>0</v>
      </c>
      <c r="J399" s="20">
        <f t="shared" si="115"/>
        <v>0</v>
      </c>
      <c r="K399" s="20">
        <f t="shared" si="115"/>
        <v>0</v>
      </c>
      <c r="L399" s="20">
        <f t="shared" si="115"/>
        <v>0</v>
      </c>
      <c r="M399" s="20">
        <f t="shared" si="115"/>
        <v>0</v>
      </c>
      <c r="N399" s="20">
        <f t="shared" si="115"/>
        <v>0</v>
      </c>
      <c r="O399" s="19"/>
    </row>
    <row r="400" spans="1:15" hidden="1" x14ac:dyDescent="0.2">
      <c r="A400" s="17" t="s">
        <v>104</v>
      </c>
      <c r="B400" s="16" t="s">
        <v>173</v>
      </c>
      <c r="C400" s="15"/>
      <c r="D400" s="15"/>
      <c r="E400" s="15">
        <f>C400+D400</f>
        <v>0</v>
      </c>
      <c r="F400" s="15">
        <f>G400+H400+I400+J400</f>
        <v>0</v>
      </c>
      <c r="G400" s="15"/>
      <c r="H400" s="15"/>
      <c r="I400" s="15"/>
      <c r="J400" s="15"/>
      <c r="K400" s="15">
        <v>0</v>
      </c>
      <c r="L400" s="15">
        <v>0</v>
      </c>
      <c r="M400" s="15">
        <v>0</v>
      </c>
      <c r="N400" s="15">
        <v>0</v>
      </c>
      <c r="O400" s="2">
        <v>2</v>
      </c>
    </row>
    <row r="401" spans="1:15" hidden="1" x14ac:dyDescent="0.2">
      <c r="A401" s="17" t="s">
        <v>102</v>
      </c>
      <c r="B401" s="16" t="s">
        <v>172</v>
      </c>
      <c r="C401" s="15"/>
      <c r="D401" s="15"/>
      <c r="E401" s="15">
        <f>C401+D401</f>
        <v>0</v>
      </c>
      <c r="F401" s="15">
        <f>G401+H401+I401+J401</f>
        <v>0</v>
      </c>
      <c r="G401" s="15"/>
      <c r="H401" s="15"/>
      <c r="I401" s="15"/>
      <c r="J401" s="15"/>
      <c r="K401" s="15">
        <v>0</v>
      </c>
      <c r="L401" s="15">
        <v>0</v>
      </c>
      <c r="M401" s="15">
        <v>0</v>
      </c>
      <c r="N401" s="15">
        <v>0</v>
      </c>
      <c r="O401" s="2">
        <v>2</v>
      </c>
    </row>
    <row r="402" spans="1:15" hidden="1" x14ac:dyDescent="0.2">
      <c r="A402" s="17" t="s">
        <v>100</v>
      </c>
      <c r="B402" s="16" t="s">
        <v>171</v>
      </c>
      <c r="C402" s="15"/>
      <c r="D402" s="15"/>
      <c r="E402" s="15">
        <f>C402+D402</f>
        <v>0</v>
      </c>
      <c r="F402" s="15">
        <f>G402+H402+I402+J402</f>
        <v>0</v>
      </c>
      <c r="G402" s="15"/>
      <c r="H402" s="15"/>
      <c r="I402" s="15"/>
      <c r="J402" s="15"/>
      <c r="K402" s="15">
        <v>0</v>
      </c>
      <c r="L402" s="15">
        <v>0</v>
      </c>
      <c r="M402" s="15">
        <v>0</v>
      </c>
      <c r="N402" s="15">
        <v>0</v>
      </c>
      <c r="O402" s="2">
        <v>2</v>
      </c>
    </row>
    <row r="403" spans="1:15" s="18" customFormat="1" hidden="1" x14ac:dyDescent="0.2">
      <c r="A403" s="22" t="s">
        <v>170</v>
      </c>
      <c r="B403" s="21" t="s">
        <v>169</v>
      </c>
      <c r="C403" s="20">
        <f t="shared" ref="C403:N403" si="116">C404</f>
        <v>0</v>
      </c>
      <c r="D403" s="20">
        <f t="shared" si="116"/>
        <v>0</v>
      </c>
      <c r="E403" s="20">
        <f t="shared" si="116"/>
        <v>0</v>
      </c>
      <c r="F403" s="20">
        <f t="shared" si="116"/>
        <v>0</v>
      </c>
      <c r="G403" s="20">
        <f t="shared" si="116"/>
        <v>0</v>
      </c>
      <c r="H403" s="20">
        <f t="shared" si="116"/>
        <v>0</v>
      </c>
      <c r="I403" s="20">
        <f t="shared" si="116"/>
        <v>0</v>
      </c>
      <c r="J403" s="20">
        <f t="shared" si="116"/>
        <v>0</v>
      </c>
      <c r="K403" s="20">
        <f t="shared" si="116"/>
        <v>0</v>
      </c>
      <c r="L403" s="20">
        <f t="shared" si="116"/>
        <v>0</v>
      </c>
      <c r="M403" s="20">
        <f t="shared" si="116"/>
        <v>0</v>
      </c>
      <c r="N403" s="20">
        <f t="shared" si="116"/>
        <v>0</v>
      </c>
      <c r="O403" s="19"/>
    </row>
    <row r="404" spans="1:15" hidden="1" x14ac:dyDescent="0.2">
      <c r="A404" s="17" t="s">
        <v>102</v>
      </c>
      <c r="B404" s="16" t="s">
        <v>168</v>
      </c>
      <c r="C404" s="15"/>
      <c r="D404" s="15"/>
      <c r="E404" s="15">
        <f>C404+D404</f>
        <v>0</v>
      </c>
      <c r="F404" s="15">
        <f>G404+H404+I404+J404</f>
        <v>0</v>
      </c>
      <c r="G404" s="15"/>
      <c r="H404" s="15"/>
      <c r="I404" s="15"/>
      <c r="J404" s="15"/>
      <c r="K404" s="15">
        <v>0</v>
      </c>
      <c r="L404" s="15">
        <v>0</v>
      </c>
      <c r="M404" s="15">
        <v>0</v>
      </c>
      <c r="N404" s="15">
        <v>0</v>
      </c>
      <c r="O404" s="2">
        <v>2</v>
      </c>
    </row>
    <row r="405" spans="1:15" s="39" customFormat="1" hidden="1" x14ac:dyDescent="0.2">
      <c r="A405" s="23" t="s">
        <v>167</v>
      </c>
      <c r="B405" s="46" t="s">
        <v>166</v>
      </c>
      <c r="C405" s="25">
        <f t="shared" ref="C405:N405" si="117">C406</f>
        <v>0</v>
      </c>
      <c r="D405" s="25">
        <f t="shared" si="117"/>
        <v>0</v>
      </c>
      <c r="E405" s="25">
        <f t="shared" si="117"/>
        <v>0</v>
      </c>
      <c r="F405" s="25">
        <f t="shared" si="117"/>
        <v>0</v>
      </c>
      <c r="G405" s="25">
        <f t="shared" si="117"/>
        <v>0</v>
      </c>
      <c r="H405" s="25">
        <f t="shared" si="117"/>
        <v>0</v>
      </c>
      <c r="I405" s="25">
        <f t="shared" si="117"/>
        <v>0</v>
      </c>
      <c r="J405" s="25">
        <f t="shared" si="117"/>
        <v>0</v>
      </c>
      <c r="K405" s="25">
        <f t="shared" si="117"/>
        <v>0</v>
      </c>
      <c r="L405" s="25">
        <f t="shared" si="117"/>
        <v>0</v>
      </c>
      <c r="M405" s="25">
        <f t="shared" si="117"/>
        <v>0</v>
      </c>
      <c r="N405" s="25">
        <f t="shared" si="117"/>
        <v>0</v>
      </c>
      <c r="O405" s="40"/>
    </row>
    <row r="406" spans="1:15" s="18" customFormat="1" hidden="1" x14ac:dyDescent="0.2">
      <c r="A406" s="22" t="s">
        <v>165</v>
      </c>
      <c r="B406" s="21" t="s">
        <v>164</v>
      </c>
      <c r="C406" s="20">
        <f t="shared" ref="C406:N406" si="118">C407+C408+C409+C410+C411</f>
        <v>0</v>
      </c>
      <c r="D406" s="20">
        <f t="shared" si="118"/>
        <v>0</v>
      </c>
      <c r="E406" s="20">
        <f t="shared" si="118"/>
        <v>0</v>
      </c>
      <c r="F406" s="20">
        <f t="shared" si="118"/>
        <v>0</v>
      </c>
      <c r="G406" s="20">
        <f t="shared" si="118"/>
        <v>0</v>
      </c>
      <c r="H406" s="20">
        <f t="shared" si="118"/>
        <v>0</v>
      </c>
      <c r="I406" s="20">
        <f t="shared" si="118"/>
        <v>0</v>
      </c>
      <c r="J406" s="20">
        <f t="shared" si="118"/>
        <v>0</v>
      </c>
      <c r="K406" s="20">
        <f t="shared" si="118"/>
        <v>0</v>
      </c>
      <c r="L406" s="20">
        <f t="shared" si="118"/>
        <v>0</v>
      </c>
      <c r="M406" s="20">
        <f t="shared" si="118"/>
        <v>0</v>
      </c>
      <c r="N406" s="20">
        <f t="shared" si="118"/>
        <v>0</v>
      </c>
      <c r="O406" s="19"/>
    </row>
    <row r="407" spans="1:15" hidden="1" x14ac:dyDescent="0.2">
      <c r="A407" s="17" t="s">
        <v>163</v>
      </c>
      <c r="B407" s="16" t="s">
        <v>162</v>
      </c>
      <c r="C407" s="15"/>
      <c r="D407" s="15"/>
      <c r="E407" s="15">
        <f>C407+D407</f>
        <v>0</v>
      </c>
      <c r="F407" s="15">
        <f>G407+H407+I407+J407</f>
        <v>0</v>
      </c>
      <c r="G407" s="15"/>
      <c r="H407" s="15"/>
      <c r="I407" s="15"/>
      <c r="J407" s="15"/>
      <c r="K407" s="15">
        <v>0</v>
      </c>
      <c r="L407" s="15">
        <v>0</v>
      </c>
      <c r="M407" s="15">
        <v>0</v>
      </c>
      <c r="N407" s="15">
        <v>0</v>
      </c>
      <c r="O407" s="2">
        <v>1</v>
      </c>
    </row>
    <row r="408" spans="1:15" hidden="1" x14ac:dyDescent="0.2">
      <c r="A408" s="17" t="s">
        <v>161</v>
      </c>
      <c r="B408" s="16" t="s">
        <v>160</v>
      </c>
      <c r="C408" s="15"/>
      <c r="D408" s="15"/>
      <c r="E408" s="15">
        <f>C408+D408</f>
        <v>0</v>
      </c>
      <c r="F408" s="15">
        <f>G408+H408+I408+J408</f>
        <v>0</v>
      </c>
      <c r="G408" s="15"/>
      <c r="H408" s="15"/>
      <c r="I408" s="15"/>
      <c r="J408" s="15"/>
      <c r="K408" s="15">
        <v>0</v>
      </c>
      <c r="L408" s="15">
        <v>0</v>
      </c>
      <c r="M408" s="15">
        <v>0</v>
      </c>
      <c r="N408" s="15">
        <v>0</v>
      </c>
      <c r="O408" s="2">
        <v>1</v>
      </c>
    </row>
    <row r="409" spans="1:15" hidden="1" x14ac:dyDescent="0.2">
      <c r="A409" s="17" t="s">
        <v>159</v>
      </c>
      <c r="B409" s="16" t="s">
        <v>158</v>
      </c>
      <c r="C409" s="15"/>
      <c r="D409" s="15"/>
      <c r="E409" s="15">
        <f>C409+D409</f>
        <v>0</v>
      </c>
      <c r="F409" s="15">
        <f>G409+H409+I409+J409</f>
        <v>0</v>
      </c>
      <c r="G409" s="15"/>
      <c r="H409" s="15"/>
      <c r="I409" s="15"/>
      <c r="J409" s="15"/>
      <c r="K409" s="15">
        <v>0</v>
      </c>
      <c r="L409" s="15">
        <v>0</v>
      </c>
      <c r="M409" s="15">
        <v>0</v>
      </c>
      <c r="N409" s="15">
        <v>0</v>
      </c>
      <c r="O409" s="2">
        <v>1</v>
      </c>
    </row>
    <row r="410" spans="1:15" hidden="1" x14ac:dyDescent="0.2">
      <c r="A410" s="17" t="s">
        <v>157</v>
      </c>
      <c r="B410" s="16" t="s">
        <v>156</v>
      </c>
      <c r="C410" s="15"/>
      <c r="D410" s="15"/>
      <c r="E410" s="15">
        <f>C410+D410</f>
        <v>0</v>
      </c>
      <c r="F410" s="15">
        <f>G410+H410+I410+J410</f>
        <v>0</v>
      </c>
      <c r="G410" s="15"/>
      <c r="H410" s="15"/>
      <c r="I410" s="15"/>
      <c r="J410" s="15"/>
      <c r="K410" s="15">
        <v>0</v>
      </c>
      <c r="L410" s="15">
        <v>0</v>
      </c>
      <c r="M410" s="15">
        <v>0</v>
      </c>
      <c r="N410" s="15">
        <v>0</v>
      </c>
      <c r="O410" s="2">
        <v>1</v>
      </c>
    </row>
    <row r="411" spans="1:15" hidden="1" x14ac:dyDescent="0.2">
      <c r="A411" s="17" t="s">
        <v>155</v>
      </c>
      <c r="B411" s="16" t="s">
        <v>154</v>
      </c>
      <c r="C411" s="15"/>
      <c r="D411" s="15"/>
      <c r="E411" s="15">
        <f>C411+D411</f>
        <v>0</v>
      </c>
      <c r="F411" s="15">
        <f>G411+H411+I411+J411</f>
        <v>0</v>
      </c>
      <c r="G411" s="15"/>
      <c r="H411" s="15"/>
      <c r="I411" s="15"/>
      <c r="J411" s="15"/>
      <c r="K411" s="15">
        <v>0</v>
      </c>
      <c r="L411" s="15">
        <v>0</v>
      </c>
      <c r="M411" s="15">
        <v>0</v>
      </c>
      <c r="N411" s="15">
        <v>0</v>
      </c>
      <c r="O411" s="2">
        <v>1</v>
      </c>
    </row>
    <row r="412" spans="1:15" s="8" customFormat="1" ht="38.25" hidden="1" x14ac:dyDescent="0.2">
      <c r="A412" s="14" t="s">
        <v>153</v>
      </c>
      <c r="B412" s="13" t="s">
        <v>152</v>
      </c>
      <c r="C412" s="11">
        <f t="shared" ref="C412:N412" si="119">C413+C417+C421+C425+C429+C433+C437+C441+C445+C449</f>
        <v>0</v>
      </c>
      <c r="D412" s="11">
        <f t="shared" si="119"/>
        <v>0</v>
      </c>
      <c r="E412" s="11">
        <f t="shared" si="119"/>
        <v>0</v>
      </c>
      <c r="F412" s="11">
        <f t="shared" si="119"/>
        <v>0</v>
      </c>
      <c r="G412" s="11">
        <f t="shared" si="119"/>
        <v>0</v>
      </c>
      <c r="H412" s="11">
        <f t="shared" si="119"/>
        <v>0</v>
      </c>
      <c r="I412" s="11">
        <f t="shared" si="119"/>
        <v>0</v>
      </c>
      <c r="J412" s="11">
        <f t="shared" si="119"/>
        <v>0</v>
      </c>
      <c r="K412" s="11">
        <f t="shared" si="119"/>
        <v>0</v>
      </c>
      <c r="L412" s="11">
        <f t="shared" si="119"/>
        <v>0</v>
      </c>
      <c r="M412" s="11">
        <f t="shared" si="119"/>
        <v>0</v>
      </c>
      <c r="N412" s="11">
        <f t="shared" si="119"/>
        <v>0</v>
      </c>
      <c r="O412" s="10"/>
    </row>
    <row r="413" spans="1:15" s="18" customFormat="1" ht="25.5" hidden="1" x14ac:dyDescent="0.2">
      <c r="A413" s="22" t="s">
        <v>151</v>
      </c>
      <c r="B413" s="21" t="s">
        <v>150</v>
      </c>
      <c r="C413" s="20">
        <f t="shared" ref="C413:N413" si="120">C414+C415+C416</f>
        <v>0</v>
      </c>
      <c r="D413" s="20">
        <f t="shared" si="120"/>
        <v>0</v>
      </c>
      <c r="E413" s="20">
        <f t="shared" si="120"/>
        <v>0</v>
      </c>
      <c r="F413" s="20">
        <f t="shared" si="120"/>
        <v>0</v>
      </c>
      <c r="G413" s="20">
        <f t="shared" si="120"/>
        <v>0</v>
      </c>
      <c r="H413" s="20">
        <f t="shared" si="120"/>
        <v>0</v>
      </c>
      <c r="I413" s="20">
        <f t="shared" si="120"/>
        <v>0</v>
      </c>
      <c r="J413" s="20">
        <f t="shared" si="120"/>
        <v>0</v>
      </c>
      <c r="K413" s="20">
        <f t="shared" si="120"/>
        <v>0</v>
      </c>
      <c r="L413" s="20">
        <f t="shared" si="120"/>
        <v>0</v>
      </c>
      <c r="M413" s="20">
        <f t="shared" si="120"/>
        <v>0</v>
      </c>
      <c r="N413" s="20">
        <f t="shared" si="120"/>
        <v>0</v>
      </c>
      <c r="O413" s="19"/>
    </row>
    <row r="414" spans="1:15" hidden="1" x14ac:dyDescent="0.2">
      <c r="A414" s="17" t="s">
        <v>104</v>
      </c>
      <c r="B414" s="16" t="s">
        <v>149</v>
      </c>
      <c r="C414" s="15"/>
      <c r="D414" s="15"/>
      <c r="E414" s="15">
        <f>C414+D414</f>
        <v>0</v>
      </c>
      <c r="F414" s="15">
        <f>G414+H414+I414+J414</f>
        <v>0</v>
      </c>
      <c r="G414" s="15"/>
      <c r="H414" s="15"/>
      <c r="I414" s="15"/>
      <c r="J414" s="15"/>
      <c r="K414" s="15">
        <v>0</v>
      </c>
      <c r="L414" s="15">
        <v>0</v>
      </c>
      <c r="M414" s="15">
        <v>0</v>
      </c>
      <c r="N414" s="15">
        <v>0</v>
      </c>
      <c r="O414" s="2">
        <v>2</v>
      </c>
    </row>
    <row r="415" spans="1:15" hidden="1" x14ac:dyDescent="0.2">
      <c r="A415" s="17" t="s">
        <v>102</v>
      </c>
      <c r="B415" s="16" t="s">
        <v>148</v>
      </c>
      <c r="C415" s="15"/>
      <c r="D415" s="15"/>
      <c r="E415" s="15">
        <f>C415+D415</f>
        <v>0</v>
      </c>
      <c r="F415" s="15">
        <f>G415+H415+I415+J415</f>
        <v>0</v>
      </c>
      <c r="G415" s="15"/>
      <c r="H415" s="15"/>
      <c r="I415" s="15"/>
      <c r="J415" s="15"/>
      <c r="K415" s="15">
        <v>0</v>
      </c>
      <c r="L415" s="15">
        <v>0</v>
      </c>
      <c r="M415" s="15">
        <v>0</v>
      </c>
      <c r="N415" s="15">
        <v>0</v>
      </c>
      <c r="O415" s="2">
        <v>2</v>
      </c>
    </row>
    <row r="416" spans="1:15" hidden="1" x14ac:dyDescent="0.2">
      <c r="A416" s="17" t="s">
        <v>100</v>
      </c>
      <c r="B416" s="16" t="s">
        <v>147</v>
      </c>
      <c r="C416" s="15"/>
      <c r="D416" s="15"/>
      <c r="E416" s="15">
        <f>C416+D416</f>
        <v>0</v>
      </c>
      <c r="F416" s="15">
        <f>G416+H416+I416+J416</f>
        <v>0</v>
      </c>
      <c r="G416" s="15"/>
      <c r="H416" s="15"/>
      <c r="I416" s="15"/>
      <c r="J416" s="15"/>
      <c r="K416" s="15">
        <v>0</v>
      </c>
      <c r="L416" s="15">
        <v>0</v>
      </c>
      <c r="M416" s="15">
        <v>0</v>
      </c>
      <c r="N416" s="15">
        <v>0</v>
      </c>
      <c r="O416" s="2">
        <v>2</v>
      </c>
    </row>
    <row r="417" spans="1:15" s="18" customFormat="1" hidden="1" x14ac:dyDescent="0.2">
      <c r="A417" s="22" t="s">
        <v>146</v>
      </c>
      <c r="B417" s="21" t="s">
        <v>145</v>
      </c>
      <c r="C417" s="20">
        <f t="shared" ref="C417:N417" si="121">C418+C419+C420</f>
        <v>0</v>
      </c>
      <c r="D417" s="20">
        <f t="shared" si="121"/>
        <v>0</v>
      </c>
      <c r="E417" s="20">
        <f t="shared" si="121"/>
        <v>0</v>
      </c>
      <c r="F417" s="20">
        <f t="shared" si="121"/>
        <v>0</v>
      </c>
      <c r="G417" s="20">
        <f t="shared" si="121"/>
        <v>0</v>
      </c>
      <c r="H417" s="20">
        <f t="shared" si="121"/>
        <v>0</v>
      </c>
      <c r="I417" s="20">
        <f t="shared" si="121"/>
        <v>0</v>
      </c>
      <c r="J417" s="20">
        <f t="shared" si="121"/>
        <v>0</v>
      </c>
      <c r="K417" s="20">
        <f t="shared" si="121"/>
        <v>0</v>
      </c>
      <c r="L417" s="20">
        <f t="shared" si="121"/>
        <v>0</v>
      </c>
      <c r="M417" s="20">
        <f t="shared" si="121"/>
        <v>0</v>
      </c>
      <c r="N417" s="20">
        <f t="shared" si="121"/>
        <v>0</v>
      </c>
      <c r="O417" s="19"/>
    </row>
    <row r="418" spans="1:15" hidden="1" x14ac:dyDescent="0.2">
      <c r="A418" s="17" t="s">
        <v>104</v>
      </c>
      <c r="B418" s="16" t="s">
        <v>144</v>
      </c>
      <c r="C418" s="15"/>
      <c r="D418" s="15"/>
      <c r="E418" s="15">
        <f>C418+D418</f>
        <v>0</v>
      </c>
      <c r="F418" s="15">
        <f>G418+H418+I418+J418</f>
        <v>0</v>
      </c>
      <c r="G418" s="15"/>
      <c r="H418" s="15"/>
      <c r="I418" s="15"/>
      <c r="J418" s="15"/>
      <c r="K418" s="15">
        <v>0</v>
      </c>
      <c r="L418" s="15">
        <v>0</v>
      </c>
      <c r="M418" s="15">
        <v>0</v>
      </c>
      <c r="N418" s="15">
        <v>0</v>
      </c>
      <c r="O418" s="2">
        <v>2</v>
      </c>
    </row>
    <row r="419" spans="1:15" hidden="1" x14ac:dyDescent="0.2">
      <c r="A419" s="17" t="s">
        <v>102</v>
      </c>
      <c r="B419" s="16" t="s">
        <v>143</v>
      </c>
      <c r="C419" s="15"/>
      <c r="D419" s="15"/>
      <c r="E419" s="15">
        <f>C419+D419</f>
        <v>0</v>
      </c>
      <c r="F419" s="15">
        <f>G419+H419+I419+J419</f>
        <v>0</v>
      </c>
      <c r="G419" s="15"/>
      <c r="H419" s="15"/>
      <c r="I419" s="15"/>
      <c r="J419" s="15"/>
      <c r="K419" s="15">
        <v>0</v>
      </c>
      <c r="L419" s="15">
        <v>0</v>
      </c>
      <c r="M419" s="15">
        <v>0</v>
      </c>
      <c r="N419" s="15">
        <v>0</v>
      </c>
      <c r="O419" s="2">
        <v>2</v>
      </c>
    </row>
    <row r="420" spans="1:15" hidden="1" x14ac:dyDescent="0.2">
      <c r="A420" s="17" t="s">
        <v>100</v>
      </c>
      <c r="B420" s="16" t="s">
        <v>142</v>
      </c>
      <c r="C420" s="15"/>
      <c r="D420" s="15"/>
      <c r="E420" s="15">
        <f>C420+D420</f>
        <v>0</v>
      </c>
      <c r="F420" s="15">
        <f>G420+H420+I420+J420</f>
        <v>0</v>
      </c>
      <c r="G420" s="15"/>
      <c r="H420" s="15"/>
      <c r="I420" s="15"/>
      <c r="J420" s="15"/>
      <c r="K420" s="15">
        <v>0</v>
      </c>
      <c r="L420" s="15">
        <v>0</v>
      </c>
      <c r="M420" s="15">
        <v>0</v>
      </c>
      <c r="N420" s="15">
        <v>0</v>
      </c>
      <c r="O420" s="2">
        <v>2</v>
      </c>
    </row>
    <row r="421" spans="1:15" s="18" customFormat="1" hidden="1" x14ac:dyDescent="0.2">
      <c r="A421" s="22" t="s">
        <v>141</v>
      </c>
      <c r="B421" s="21" t="s">
        <v>140</v>
      </c>
      <c r="C421" s="20">
        <f t="shared" ref="C421:N421" si="122">C422+C423+C424</f>
        <v>0</v>
      </c>
      <c r="D421" s="20">
        <f t="shared" si="122"/>
        <v>0</v>
      </c>
      <c r="E421" s="20">
        <f t="shared" si="122"/>
        <v>0</v>
      </c>
      <c r="F421" s="20">
        <f t="shared" si="122"/>
        <v>0</v>
      </c>
      <c r="G421" s="20">
        <f t="shared" si="122"/>
        <v>0</v>
      </c>
      <c r="H421" s="20">
        <f t="shared" si="122"/>
        <v>0</v>
      </c>
      <c r="I421" s="20">
        <f t="shared" si="122"/>
        <v>0</v>
      </c>
      <c r="J421" s="20">
        <f t="shared" si="122"/>
        <v>0</v>
      </c>
      <c r="K421" s="20">
        <f t="shared" si="122"/>
        <v>0</v>
      </c>
      <c r="L421" s="20">
        <f t="shared" si="122"/>
        <v>0</v>
      </c>
      <c r="M421" s="20">
        <f t="shared" si="122"/>
        <v>0</v>
      </c>
      <c r="N421" s="20">
        <f t="shared" si="122"/>
        <v>0</v>
      </c>
      <c r="O421" s="19"/>
    </row>
    <row r="422" spans="1:15" hidden="1" x14ac:dyDescent="0.2">
      <c r="A422" s="17" t="s">
        <v>104</v>
      </c>
      <c r="B422" s="16" t="s">
        <v>139</v>
      </c>
      <c r="C422" s="15"/>
      <c r="D422" s="15"/>
      <c r="E422" s="15">
        <f>C422+D422</f>
        <v>0</v>
      </c>
      <c r="F422" s="15">
        <f>G422+H422+I422+J422</f>
        <v>0</v>
      </c>
      <c r="G422" s="15"/>
      <c r="H422" s="15"/>
      <c r="I422" s="15"/>
      <c r="J422" s="15"/>
      <c r="K422" s="15">
        <v>0</v>
      </c>
      <c r="L422" s="15">
        <v>0</v>
      </c>
      <c r="M422" s="15">
        <v>0</v>
      </c>
      <c r="N422" s="15">
        <v>0</v>
      </c>
      <c r="O422" s="2">
        <v>2</v>
      </c>
    </row>
    <row r="423" spans="1:15" hidden="1" x14ac:dyDescent="0.2">
      <c r="A423" s="17" t="s">
        <v>102</v>
      </c>
      <c r="B423" s="16" t="s">
        <v>138</v>
      </c>
      <c r="C423" s="15"/>
      <c r="D423" s="15"/>
      <c r="E423" s="15">
        <f>C423+D423</f>
        <v>0</v>
      </c>
      <c r="F423" s="15">
        <f>G423+H423+I423+J423</f>
        <v>0</v>
      </c>
      <c r="G423" s="15"/>
      <c r="H423" s="15"/>
      <c r="I423" s="15"/>
      <c r="J423" s="15"/>
      <c r="K423" s="15">
        <v>0</v>
      </c>
      <c r="L423" s="15">
        <v>0</v>
      </c>
      <c r="M423" s="15">
        <v>0</v>
      </c>
      <c r="N423" s="15">
        <v>0</v>
      </c>
      <c r="O423" s="2">
        <v>2</v>
      </c>
    </row>
    <row r="424" spans="1:15" hidden="1" x14ac:dyDescent="0.2">
      <c r="A424" s="17" t="s">
        <v>100</v>
      </c>
      <c r="B424" s="16" t="s">
        <v>137</v>
      </c>
      <c r="C424" s="15"/>
      <c r="D424" s="15"/>
      <c r="E424" s="15">
        <f>C424+D424</f>
        <v>0</v>
      </c>
      <c r="F424" s="15">
        <f>G424+H424+I424+J424</f>
        <v>0</v>
      </c>
      <c r="G424" s="15"/>
      <c r="H424" s="15"/>
      <c r="I424" s="15"/>
      <c r="J424" s="15"/>
      <c r="K424" s="15">
        <v>0</v>
      </c>
      <c r="L424" s="15">
        <v>0</v>
      </c>
      <c r="M424" s="15">
        <v>0</v>
      </c>
      <c r="N424" s="15">
        <v>0</v>
      </c>
      <c r="O424" s="2">
        <v>2</v>
      </c>
    </row>
    <row r="425" spans="1:15" s="18" customFormat="1" ht="25.5" hidden="1" x14ac:dyDescent="0.2">
      <c r="A425" s="22" t="s">
        <v>136</v>
      </c>
      <c r="B425" s="21" t="s">
        <v>135</v>
      </c>
      <c r="C425" s="20">
        <f t="shared" ref="C425:N425" si="123">C426+C427+C428</f>
        <v>0</v>
      </c>
      <c r="D425" s="20">
        <f t="shared" si="123"/>
        <v>0</v>
      </c>
      <c r="E425" s="20">
        <f t="shared" si="123"/>
        <v>0</v>
      </c>
      <c r="F425" s="20">
        <f t="shared" si="123"/>
        <v>0</v>
      </c>
      <c r="G425" s="20">
        <f t="shared" si="123"/>
        <v>0</v>
      </c>
      <c r="H425" s="20">
        <f t="shared" si="123"/>
        <v>0</v>
      </c>
      <c r="I425" s="20">
        <f t="shared" si="123"/>
        <v>0</v>
      </c>
      <c r="J425" s="20">
        <f t="shared" si="123"/>
        <v>0</v>
      </c>
      <c r="K425" s="20">
        <f t="shared" si="123"/>
        <v>0</v>
      </c>
      <c r="L425" s="20">
        <f t="shared" si="123"/>
        <v>0</v>
      </c>
      <c r="M425" s="20">
        <f t="shared" si="123"/>
        <v>0</v>
      </c>
      <c r="N425" s="20">
        <f t="shared" si="123"/>
        <v>0</v>
      </c>
      <c r="O425" s="19"/>
    </row>
    <row r="426" spans="1:15" hidden="1" x14ac:dyDescent="0.2">
      <c r="A426" s="17" t="s">
        <v>104</v>
      </c>
      <c r="B426" s="16" t="s">
        <v>134</v>
      </c>
      <c r="C426" s="15"/>
      <c r="D426" s="15"/>
      <c r="E426" s="15">
        <f>C426+D426</f>
        <v>0</v>
      </c>
      <c r="F426" s="15">
        <f>G426+H426+I426+J426</f>
        <v>0</v>
      </c>
      <c r="G426" s="15"/>
      <c r="H426" s="15"/>
      <c r="I426" s="15"/>
      <c r="J426" s="15"/>
      <c r="K426" s="15">
        <v>0</v>
      </c>
      <c r="L426" s="15">
        <v>0</v>
      </c>
      <c r="M426" s="15">
        <v>0</v>
      </c>
      <c r="N426" s="15">
        <v>0</v>
      </c>
      <c r="O426" s="2">
        <v>2</v>
      </c>
    </row>
    <row r="427" spans="1:15" hidden="1" x14ac:dyDescent="0.2">
      <c r="A427" s="17" t="s">
        <v>102</v>
      </c>
      <c r="B427" s="16" t="s">
        <v>133</v>
      </c>
      <c r="C427" s="15"/>
      <c r="D427" s="15"/>
      <c r="E427" s="15">
        <f>C427+D427</f>
        <v>0</v>
      </c>
      <c r="F427" s="15">
        <f>G427+H427+I427+J427</f>
        <v>0</v>
      </c>
      <c r="G427" s="15"/>
      <c r="H427" s="15"/>
      <c r="I427" s="15"/>
      <c r="J427" s="15"/>
      <c r="K427" s="15">
        <v>0</v>
      </c>
      <c r="L427" s="15">
        <v>0</v>
      </c>
      <c r="M427" s="15">
        <v>0</v>
      </c>
      <c r="N427" s="15">
        <v>0</v>
      </c>
      <c r="O427" s="2">
        <v>2</v>
      </c>
    </row>
    <row r="428" spans="1:15" hidden="1" x14ac:dyDescent="0.2">
      <c r="A428" s="17" t="s">
        <v>100</v>
      </c>
      <c r="B428" s="16" t="s">
        <v>132</v>
      </c>
      <c r="C428" s="15"/>
      <c r="D428" s="15"/>
      <c r="E428" s="15">
        <f>C428+D428</f>
        <v>0</v>
      </c>
      <c r="F428" s="15">
        <f>G428+H428+I428+J428</f>
        <v>0</v>
      </c>
      <c r="G428" s="15"/>
      <c r="H428" s="15"/>
      <c r="I428" s="15"/>
      <c r="J428" s="15"/>
      <c r="K428" s="15">
        <v>0</v>
      </c>
      <c r="L428" s="15">
        <v>0</v>
      </c>
      <c r="M428" s="15">
        <v>0</v>
      </c>
      <c r="N428" s="15">
        <v>0</v>
      </c>
      <c r="O428" s="2">
        <v>2</v>
      </c>
    </row>
    <row r="429" spans="1:15" s="18" customFormat="1" ht="25.5" hidden="1" x14ac:dyDescent="0.2">
      <c r="A429" s="22" t="s">
        <v>131</v>
      </c>
      <c r="B429" s="21" t="s">
        <v>130</v>
      </c>
      <c r="C429" s="20">
        <f t="shared" ref="C429:N429" si="124">C430+C431+C432</f>
        <v>0</v>
      </c>
      <c r="D429" s="20">
        <f t="shared" si="124"/>
        <v>0</v>
      </c>
      <c r="E429" s="20">
        <f t="shared" si="124"/>
        <v>0</v>
      </c>
      <c r="F429" s="20">
        <f t="shared" si="124"/>
        <v>0</v>
      </c>
      <c r="G429" s="20">
        <f t="shared" si="124"/>
        <v>0</v>
      </c>
      <c r="H429" s="20">
        <f t="shared" si="124"/>
        <v>0</v>
      </c>
      <c r="I429" s="20">
        <f t="shared" si="124"/>
        <v>0</v>
      </c>
      <c r="J429" s="20">
        <f t="shared" si="124"/>
        <v>0</v>
      </c>
      <c r="K429" s="20">
        <f t="shared" si="124"/>
        <v>0</v>
      </c>
      <c r="L429" s="20">
        <f t="shared" si="124"/>
        <v>0</v>
      </c>
      <c r="M429" s="20">
        <f t="shared" si="124"/>
        <v>0</v>
      </c>
      <c r="N429" s="20">
        <f t="shared" si="124"/>
        <v>0</v>
      </c>
      <c r="O429" s="19"/>
    </row>
    <row r="430" spans="1:15" hidden="1" x14ac:dyDescent="0.2">
      <c r="A430" s="17" t="s">
        <v>104</v>
      </c>
      <c r="B430" s="16" t="s">
        <v>129</v>
      </c>
      <c r="C430" s="15"/>
      <c r="D430" s="15"/>
      <c r="E430" s="15">
        <f>C430+D430</f>
        <v>0</v>
      </c>
      <c r="F430" s="15">
        <f>G430+H430+I430+J430</f>
        <v>0</v>
      </c>
      <c r="G430" s="15"/>
      <c r="H430" s="15"/>
      <c r="I430" s="15"/>
      <c r="J430" s="15"/>
      <c r="K430" s="15">
        <v>0</v>
      </c>
      <c r="L430" s="15">
        <v>0</v>
      </c>
      <c r="M430" s="15">
        <v>0</v>
      </c>
      <c r="N430" s="15">
        <v>0</v>
      </c>
      <c r="O430" s="2">
        <v>2</v>
      </c>
    </row>
    <row r="431" spans="1:15" hidden="1" x14ac:dyDescent="0.2">
      <c r="A431" s="17" t="s">
        <v>102</v>
      </c>
      <c r="B431" s="16" t="s">
        <v>128</v>
      </c>
      <c r="C431" s="15"/>
      <c r="D431" s="15"/>
      <c r="E431" s="15">
        <f>C431+D431</f>
        <v>0</v>
      </c>
      <c r="F431" s="15">
        <f>G431+H431+I431+J431</f>
        <v>0</v>
      </c>
      <c r="G431" s="15"/>
      <c r="H431" s="15"/>
      <c r="I431" s="15"/>
      <c r="J431" s="15"/>
      <c r="K431" s="15">
        <v>0</v>
      </c>
      <c r="L431" s="15">
        <v>0</v>
      </c>
      <c r="M431" s="15">
        <v>0</v>
      </c>
      <c r="N431" s="15">
        <v>0</v>
      </c>
      <c r="O431" s="2">
        <v>2</v>
      </c>
    </row>
    <row r="432" spans="1:15" hidden="1" x14ac:dyDescent="0.2">
      <c r="A432" s="17" t="s">
        <v>100</v>
      </c>
      <c r="B432" s="16" t="s">
        <v>127</v>
      </c>
      <c r="C432" s="15"/>
      <c r="D432" s="15"/>
      <c r="E432" s="15">
        <f>C432+D432</f>
        <v>0</v>
      </c>
      <c r="F432" s="15">
        <f>G432+H432+I432+J432</f>
        <v>0</v>
      </c>
      <c r="G432" s="15"/>
      <c r="H432" s="15"/>
      <c r="I432" s="15"/>
      <c r="J432" s="15"/>
      <c r="K432" s="15">
        <v>0</v>
      </c>
      <c r="L432" s="15">
        <v>0</v>
      </c>
      <c r="M432" s="15">
        <v>0</v>
      </c>
      <c r="N432" s="15">
        <v>0</v>
      </c>
      <c r="O432" s="2">
        <v>2</v>
      </c>
    </row>
    <row r="433" spans="1:15" s="44" customFormat="1" ht="25.5" hidden="1" x14ac:dyDescent="0.2">
      <c r="A433" s="27" t="s">
        <v>126</v>
      </c>
      <c r="B433" s="26" t="s">
        <v>125</v>
      </c>
      <c r="C433" s="24">
        <f t="shared" ref="C433:N433" si="125">C434+C435+C436</f>
        <v>0</v>
      </c>
      <c r="D433" s="24">
        <f t="shared" si="125"/>
        <v>0</v>
      </c>
      <c r="E433" s="24">
        <f t="shared" si="125"/>
        <v>0</v>
      </c>
      <c r="F433" s="24">
        <f t="shared" si="125"/>
        <v>0</v>
      </c>
      <c r="G433" s="24">
        <f t="shared" si="125"/>
        <v>0</v>
      </c>
      <c r="H433" s="24">
        <f t="shared" si="125"/>
        <v>0</v>
      </c>
      <c r="I433" s="24">
        <f t="shared" si="125"/>
        <v>0</v>
      </c>
      <c r="J433" s="24">
        <f t="shared" si="125"/>
        <v>0</v>
      </c>
      <c r="K433" s="24">
        <f t="shared" si="125"/>
        <v>0</v>
      </c>
      <c r="L433" s="24">
        <f t="shared" si="125"/>
        <v>0</v>
      </c>
      <c r="M433" s="24">
        <f t="shared" si="125"/>
        <v>0</v>
      </c>
      <c r="N433" s="24">
        <f t="shared" si="125"/>
        <v>0</v>
      </c>
      <c r="O433" s="45"/>
    </row>
    <row r="434" spans="1:15" hidden="1" x14ac:dyDescent="0.2">
      <c r="A434" s="17" t="s">
        <v>104</v>
      </c>
      <c r="B434" s="16" t="s">
        <v>124</v>
      </c>
      <c r="C434" s="15"/>
      <c r="D434" s="15"/>
      <c r="E434" s="15">
        <f>C434+D434</f>
        <v>0</v>
      </c>
      <c r="F434" s="15">
        <f>G434+H434+I434+J434</f>
        <v>0</v>
      </c>
      <c r="G434" s="15"/>
      <c r="H434" s="15"/>
      <c r="I434" s="15"/>
      <c r="J434" s="15"/>
      <c r="K434" s="15">
        <v>0</v>
      </c>
      <c r="L434" s="15">
        <v>0</v>
      </c>
      <c r="M434" s="15">
        <v>0</v>
      </c>
      <c r="N434" s="15">
        <v>0</v>
      </c>
      <c r="O434" s="2">
        <v>2</v>
      </c>
    </row>
    <row r="435" spans="1:15" hidden="1" x14ac:dyDescent="0.2">
      <c r="A435" s="17" t="s">
        <v>102</v>
      </c>
      <c r="B435" s="16" t="s">
        <v>123</v>
      </c>
      <c r="C435" s="15"/>
      <c r="D435" s="15"/>
      <c r="E435" s="15">
        <f>C435+D435</f>
        <v>0</v>
      </c>
      <c r="F435" s="15">
        <f>G435+H435+I435+J435</f>
        <v>0</v>
      </c>
      <c r="G435" s="15"/>
      <c r="H435" s="15"/>
      <c r="I435" s="15"/>
      <c r="J435" s="15"/>
      <c r="K435" s="15">
        <v>0</v>
      </c>
      <c r="L435" s="15">
        <v>0</v>
      </c>
      <c r="M435" s="15">
        <v>0</v>
      </c>
      <c r="N435" s="15">
        <v>0</v>
      </c>
      <c r="O435" s="2">
        <v>2</v>
      </c>
    </row>
    <row r="436" spans="1:15" hidden="1" x14ac:dyDescent="0.2">
      <c r="A436" s="17" t="s">
        <v>100</v>
      </c>
      <c r="B436" s="16" t="s">
        <v>122</v>
      </c>
      <c r="C436" s="15"/>
      <c r="D436" s="15"/>
      <c r="E436" s="15">
        <f>C436+D436</f>
        <v>0</v>
      </c>
      <c r="F436" s="15">
        <f>G436+H436+I436+J436</f>
        <v>0</v>
      </c>
      <c r="G436" s="15"/>
      <c r="H436" s="15"/>
      <c r="I436" s="15"/>
      <c r="J436" s="15"/>
      <c r="K436" s="15">
        <v>0</v>
      </c>
      <c r="L436" s="15">
        <v>0</v>
      </c>
      <c r="M436" s="15">
        <v>0</v>
      </c>
      <c r="N436" s="15">
        <v>0</v>
      </c>
      <c r="O436" s="2">
        <v>2</v>
      </c>
    </row>
    <row r="437" spans="1:15" s="18" customFormat="1" hidden="1" x14ac:dyDescent="0.2">
      <c r="A437" s="22" t="s">
        <v>121</v>
      </c>
      <c r="B437" s="21" t="s">
        <v>120</v>
      </c>
      <c r="C437" s="20">
        <f t="shared" ref="C437:N437" si="126">C438+C439+C440</f>
        <v>0</v>
      </c>
      <c r="D437" s="20">
        <f t="shared" si="126"/>
        <v>0</v>
      </c>
      <c r="E437" s="20">
        <f t="shared" si="126"/>
        <v>0</v>
      </c>
      <c r="F437" s="20">
        <f t="shared" si="126"/>
        <v>0</v>
      </c>
      <c r="G437" s="20">
        <f t="shared" si="126"/>
        <v>0</v>
      </c>
      <c r="H437" s="20">
        <f t="shared" si="126"/>
        <v>0</v>
      </c>
      <c r="I437" s="20">
        <f t="shared" si="126"/>
        <v>0</v>
      </c>
      <c r="J437" s="20">
        <f t="shared" si="126"/>
        <v>0</v>
      </c>
      <c r="K437" s="20">
        <f t="shared" si="126"/>
        <v>0</v>
      </c>
      <c r="L437" s="20">
        <f t="shared" si="126"/>
        <v>0</v>
      </c>
      <c r="M437" s="20">
        <f t="shared" si="126"/>
        <v>0</v>
      </c>
      <c r="N437" s="20">
        <f t="shared" si="126"/>
        <v>0</v>
      </c>
      <c r="O437" s="19"/>
    </row>
    <row r="438" spans="1:15" hidden="1" x14ac:dyDescent="0.2">
      <c r="A438" s="17" t="s">
        <v>104</v>
      </c>
      <c r="B438" s="16" t="s">
        <v>119</v>
      </c>
      <c r="C438" s="15"/>
      <c r="D438" s="15"/>
      <c r="E438" s="15">
        <f>C438+D438</f>
        <v>0</v>
      </c>
      <c r="F438" s="15">
        <f>G438+H438+I438+J438</f>
        <v>0</v>
      </c>
      <c r="G438" s="15"/>
      <c r="H438" s="15"/>
      <c r="I438" s="15"/>
      <c r="J438" s="15"/>
      <c r="K438" s="15">
        <v>0</v>
      </c>
      <c r="L438" s="15">
        <v>0</v>
      </c>
      <c r="M438" s="15">
        <v>0</v>
      </c>
      <c r="N438" s="15">
        <v>0</v>
      </c>
      <c r="O438" s="2">
        <v>2</v>
      </c>
    </row>
    <row r="439" spans="1:15" hidden="1" x14ac:dyDescent="0.2">
      <c r="A439" s="17" t="s">
        <v>102</v>
      </c>
      <c r="B439" s="16" t="s">
        <v>118</v>
      </c>
      <c r="C439" s="15"/>
      <c r="D439" s="15"/>
      <c r="E439" s="15">
        <f>C439+D439</f>
        <v>0</v>
      </c>
      <c r="F439" s="15">
        <f>G439+H439+I439+J439</f>
        <v>0</v>
      </c>
      <c r="G439" s="15"/>
      <c r="H439" s="15"/>
      <c r="I439" s="15"/>
      <c r="J439" s="15"/>
      <c r="K439" s="15">
        <v>0</v>
      </c>
      <c r="L439" s="15">
        <v>0</v>
      </c>
      <c r="M439" s="15">
        <v>0</v>
      </c>
      <c r="N439" s="15">
        <v>0</v>
      </c>
      <c r="O439" s="2">
        <v>2</v>
      </c>
    </row>
    <row r="440" spans="1:15" hidden="1" x14ac:dyDescent="0.2">
      <c r="A440" s="17" t="s">
        <v>100</v>
      </c>
      <c r="B440" s="16" t="s">
        <v>117</v>
      </c>
      <c r="C440" s="15"/>
      <c r="D440" s="15"/>
      <c r="E440" s="15">
        <f>C440+D440</f>
        <v>0</v>
      </c>
      <c r="F440" s="15">
        <f>G440+H440+I440+J440</f>
        <v>0</v>
      </c>
      <c r="G440" s="15"/>
      <c r="H440" s="15"/>
      <c r="I440" s="15"/>
      <c r="J440" s="15"/>
      <c r="K440" s="15">
        <v>0</v>
      </c>
      <c r="L440" s="15">
        <v>0</v>
      </c>
      <c r="M440" s="15">
        <v>0</v>
      </c>
      <c r="N440" s="15">
        <v>0</v>
      </c>
      <c r="O440" s="2">
        <v>2</v>
      </c>
    </row>
    <row r="441" spans="1:15" s="18" customFormat="1" ht="25.5" hidden="1" x14ac:dyDescent="0.2">
      <c r="A441" s="22" t="s">
        <v>116</v>
      </c>
      <c r="B441" s="21" t="s">
        <v>115</v>
      </c>
      <c r="C441" s="20">
        <f t="shared" ref="C441:N441" si="127">C442+C443+C444</f>
        <v>0</v>
      </c>
      <c r="D441" s="20">
        <f t="shared" si="127"/>
        <v>0</v>
      </c>
      <c r="E441" s="20">
        <f t="shared" si="127"/>
        <v>0</v>
      </c>
      <c r="F441" s="20">
        <f t="shared" si="127"/>
        <v>0</v>
      </c>
      <c r="G441" s="20">
        <f t="shared" si="127"/>
        <v>0</v>
      </c>
      <c r="H441" s="20">
        <f t="shared" si="127"/>
        <v>0</v>
      </c>
      <c r="I441" s="20">
        <f t="shared" si="127"/>
        <v>0</v>
      </c>
      <c r="J441" s="20">
        <f t="shared" si="127"/>
        <v>0</v>
      </c>
      <c r="K441" s="20">
        <f t="shared" si="127"/>
        <v>0</v>
      </c>
      <c r="L441" s="20">
        <f t="shared" si="127"/>
        <v>0</v>
      </c>
      <c r="M441" s="20">
        <f t="shared" si="127"/>
        <v>0</v>
      </c>
      <c r="N441" s="20">
        <f t="shared" si="127"/>
        <v>0</v>
      </c>
      <c r="O441" s="19"/>
    </row>
    <row r="442" spans="1:15" hidden="1" x14ac:dyDescent="0.2">
      <c r="A442" s="17" t="s">
        <v>104</v>
      </c>
      <c r="B442" s="16" t="s">
        <v>114</v>
      </c>
      <c r="C442" s="15"/>
      <c r="D442" s="15"/>
      <c r="E442" s="15">
        <f>C442+D442</f>
        <v>0</v>
      </c>
      <c r="F442" s="15">
        <f>G442+H442+I442+J442</f>
        <v>0</v>
      </c>
      <c r="G442" s="15"/>
      <c r="H442" s="15"/>
      <c r="I442" s="15"/>
      <c r="J442" s="15"/>
      <c r="K442" s="15">
        <v>0</v>
      </c>
      <c r="L442" s="15">
        <v>0</v>
      </c>
      <c r="M442" s="15">
        <v>0</v>
      </c>
      <c r="N442" s="15">
        <v>0</v>
      </c>
      <c r="O442" s="2">
        <v>2</v>
      </c>
    </row>
    <row r="443" spans="1:15" hidden="1" x14ac:dyDescent="0.2">
      <c r="A443" s="17" t="s">
        <v>102</v>
      </c>
      <c r="B443" s="16" t="s">
        <v>113</v>
      </c>
      <c r="C443" s="15"/>
      <c r="D443" s="15"/>
      <c r="E443" s="15">
        <f>C443+D443</f>
        <v>0</v>
      </c>
      <c r="F443" s="15">
        <f>G443+H443+I443+J443</f>
        <v>0</v>
      </c>
      <c r="G443" s="15"/>
      <c r="H443" s="15"/>
      <c r="I443" s="15"/>
      <c r="J443" s="15"/>
      <c r="K443" s="15">
        <v>0</v>
      </c>
      <c r="L443" s="15">
        <v>0</v>
      </c>
      <c r="M443" s="15">
        <v>0</v>
      </c>
      <c r="N443" s="15">
        <v>0</v>
      </c>
      <c r="O443" s="2">
        <v>2</v>
      </c>
    </row>
    <row r="444" spans="1:15" hidden="1" x14ac:dyDescent="0.2">
      <c r="A444" s="17" t="s">
        <v>100</v>
      </c>
      <c r="B444" s="16" t="s">
        <v>112</v>
      </c>
      <c r="C444" s="15"/>
      <c r="D444" s="15"/>
      <c r="E444" s="15">
        <f>C444+D444</f>
        <v>0</v>
      </c>
      <c r="F444" s="15">
        <f>G444+H444+I444+J444</f>
        <v>0</v>
      </c>
      <c r="G444" s="15"/>
      <c r="H444" s="15"/>
      <c r="I444" s="15"/>
      <c r="J444" s="15"/>
      <c r="K444" s="15">
        <v>0</v>
      </c>
      <c r="L444" s="15">
        <v>0</v>
      </c>
      <c r="M444" s="15">
        <v>0</v>
      </c>
      <c r="N444" s="15">
        <v>0</v>
      </c>
      <c r="O444" s="2">
        <v>2</v>
      </c>
    </row>
    <row r="445" spans="1:15" s="18" customFormat="1" hidden="1" x14ac:dyDescent="0.2">
      <c r="A445" s="22" t="s">
        <v>111</v>
      </c>
      <c r="B445" s="21" t="s">
        <v>110</v>
      </c>
      <c r="C445" s="20">
        <f t="shared" ref="C445:N445" si="128">C446+C447+C448</f>
        <v>0</v>
      </c>
      <c r="D445" s="20">
        <f t="shared" si="128"/>
        <v>0</v>
      </c>
      <c r="E445" s="20">
        <f t="shared" si="128"/>
        <v>0</v>
      </c>
      <c r="F445" s="20">
        <f t="shared" si="128"/>
        <v>0</v>
      </c>
      <c r="G445" s="20">
        <f t="shared" si="128"/>
        <v>0</v>
      </c>
      <c r="H445" s="20">
        <f t="shared" si="128"/>
        <v>0</v>
      </c>
      <c r="I445" s="20">
        <f t="shared" si="128"/>
        <v>0</v>
      </c>
      <c r="J445" s="20">
        <f t="shared" si="128"/>
        <v>0</v>
      </c>
      <c r="K445" s="20">
        <f t="shared" si="128"/>
        <v>0</v>
      </c>
      <c r="L445" s="20">
        <f t="shared" si="128"/>
        <v>0</v>
      </c>
      <c r="M445" s="20">
        <f t="shared" si="128"/>
        <v>0</v>
      </c>
      <c r="N445" s="20">
        <f t="shared" si="128"/>
        <v>0</v>
      </c>
      <c r="O445" s="19"/>
    </row>
    <row r="446" spans="1:15" hidden="1" x14ac:dyDescent="0.2">
      <c r="A446" s="17" t="s">
        <v>104</v>
      </c>
      <c r="B446" s="16" t="s">
        <v>109</v>
      </c>
      <c r="C446" s="15"/>
      <c r="D446" s="15"/>
      <c r="E446" s="15">
        <f>C446+D446</f>
        <v>0</v>
      </c>
      <c r="F446" s="15">
        <f>G446+H446+I446+J446</f>
        <v>0</v>
      </c>
      <c r="G446" s="15"/>
      <c r="H446" s="15"/>
      <c r="I446" s="15"/>
      <c r="J446" s="15"/>
      <c r="K446" s="15">
        <v>0</v>
      </c>
      <c r="L446" s="15">
        <v>0</v>
      </c>
      <c r="M446" s="15">
        <v>0</v>
      </c>
      <c r="N446" s="15">
        <v>0</v>
      </c>
      <c r="O446" s="2">
        <v>2</v>
      </c>
    </row>
    <row r="447" spans="1:15" hidden="1" x14ac:dyDescent="0.2">
      <c r="A447" s="17" t="s">
        <v>102</v>
      </c>
      <c r="B447" s="16" t="s">
        <v>108</v>
      </c>
      <c r="C447" s="15"/>
      <c r="D447" s="15"/>
      <c r="E447" s="15">
        <f>C447+D447</f>
        <v>0</v>
      </c>
      <c r="F447" s="15">
        <f>G447+H447+I447+J447</f>
        <v>0</v>
      </c>
      <c r="G447" s="15"/>
      <c r="H447" s="15"/>
      <c r="I447" s="15"/>
      <c r="J447" s="15"/>
      <c r="K447" s="15">
        <v>0</v>
      </c>
      <c r="L447" s="15">
        <v>0</v>
      </c>
      <c r="M447" s="15">
        <v>0</v>
      </c>
      <c r="N447" s="15">
        <v>0</v>
      </c>
      <c r="O447" s="2">
        <v>2</v>
      </c>
    </row>
    <row r="448" spans="1:15" hidden="1" x14ac:dyDescent="0.2">
      <c r="A448" s="17" t="s">
        <v>100</v>
      </c>
      <c r="B448" s="16" t="s">
        <v>107</v>
      </c>
      <c r="C448" s="15"/>
      <c r="D448" s="15"/>
      <c r="E448" s="15">
        <f>C448+D448</f>
        <v>0</v>
      </c>
      <c r="F448" s="15">
        <f>G448+H448+I448+J448</f>
        <v>0</v>
      </c>
      <c r="G448" s="15"/>
      <c r="H448" s="15"/>
      <c r="I448" s="15"/>
      <c r="J448" s="15"/>
      <c r="K448" s="15">
        <v>0</v>
      </c>
      <c r="L448" s="15">
        <v>0</v>
      </c>
      <c r="M448" s="15">
        <v>0</v>
      </c>
      <c r="N448" s="15">
        <v>0</v>
      </c>
      <c r="O448" s="2">
        <v>2</v>
      </c>
    </row>
    <row r="449" spans="1:19" s="18" customFormat="1" hidden="1" x14ac:dyDescent="0.2">
      <c r="A449" s="22" t="s">
        <v>106</v>
      </c>
      <c r="B449" s="21" t="s">
        <v>105</v>
      </c>
      <c r="C449" s="20">
        <f t="shared" ref="C449:N449" si="129">C450+C451+C452</f>
        <v>0</v>
      </c>
      <c r="D449" s="20">
        <f t="shared" si="129"/>
        <v>0</v>
      </c>
      <c r="E449" s="20">
        <f t="shared" si="129"/>
        <v>0</v>
      </c>
      <c r="F449" s="20">
        <f t="shared" si="129"/>
        <v>0</v>
      </c>
      <c r="G449" s="20">
        <f t="shared" si="129"/>
        <v>0</v>
      </c>
      <c r="H449" s="20">
        <f t="shared" si="129"/>
        <v>0</v>
      </c>
      <c r="I449" s="20">
        <f t="shared" si="129"/>
        <v>0</v>
      </c>
      <c r="J449" s="20">
        <f t="shared" si="129"/>
        <v>0</v>
      </c>
      <c r="K449" s="20">
        <f t="shared" si="129"/>
        <v>0</v>
      </c>
      <c r="L449" s="20">
        <f t="shared" si="129"/>
        <v>0</v>
      </c>
      <c r="M449" s="20">
        <f t="shared" si="129"/>
        <v>0</v>
      </c>
      <c r="N449" s="20">
        <f t="shared" si="129"/>
        <v>0</v>
      </c>
      <c r="O449" s="19"/>
    </row>
    <row r="450" spans="1:19" hidden="1" x14ac:dyDescent="0.2">
      <c r="A450" s="17" t="s">
        <v>104</v>
      </c>
      <c r="B450" s="16" t="s">
        <v>103</v>
      </c>
      <c r="C450" s="15"/>
      <c r="D450" s="15"/>
      <c r="E450" s="15">
        <f>C450+D450</f>
        <v>0</v>
      </c>
      <c r="F450" s="15">
        <f>G450+H450+I450+J450</f>
        <v>0</v>
      </c>
      <c r="G450" s="15"/>
      <c r="H450" s="15"/>
      <c r="I450" s="15"/>
      <c r="J450" s="15"/>
      <c r="K450" s="15">
        <v>0</v>
      </c>
      <c r="L450" s="15">
        <v>0</v>
      </c>
      <c r="M450" s="15">
        <v>0</v>
      </c>
      <c r="N450" s="15">
        <v>0</v>
      </c>
      <c r="O450" s="2">
        <v>2</v>
      </c>
    </row>
    <row r="451" spans="1:19" hidden="1" x14ac:dyDescent="0.2">
      <c r="A451" s="17" t="s">
        <v>102</v>
      </c>
      <c r="B451" s="16" t="s">
        <v>101</v>
      </c>
      <c r="C451" s="15"/>
      <c r="D451" s="15"/>
      <c r="E451" s="15">
        <f>C451+D451</f>
        <v>0</v>
      </c>
      <c r="F451" s="15">
        <f>G451+H451+I451+J451</f>
        <v>0</v>
      </c>
      <c r="G451" s="15"/>
      <c r="H451" s="15"/>
      <c r="I451" s="15"/>
      <c r="J451" s="15"/>
      <c r="K451" s="15">
        <v>0</v>
      </c>
      <c r="L451" s="15">
        <v>0</v>
      </c>
      <c r="M451" s="15">
        <v>0</v>
      </c>
      <c r="N451" s="15">
        <v>0</v>
      </c>
      <c r="O451" s="2">
        <v>2</v>
      </c>
    </row>
    <row r="452" spans="1:19" hidden="1" x14ac:dyDescent="0.2">
      <c r="A452" s="17" t="s">
        <v>100</v>
      </c>
      <c r="B452" s="16" t="s">
        <v>99</v>
      </c>
      <c r="C452" s="15"/>
      <c r="D452" s="15"/>
      <c r="E452" s="15">
        <f>C452+D452</f>
        <v>0</v>
      </c>
      <c r="F452" s="15">
        <f>G452+H452+I452+J452</f>
        <v>0</v>
      </c>
      <c r="G452" s="15"/>
      <c r="H452" s="15"/>
      <c r="I452" s="15"/>
      <c r="J452" s="15"/>
      <c r="K452" s="15">
        <v>0</v>
      </c>
      <c r="L452" s="15">
        <v>0</v>
      </c>
      <c r="M452" s="15">
        <v>0</v>
      </c>
      <c r="N452" s="15">
        <v>0</v>
      </c>
      <c r="O452" s="2">
        <v>2</v>
      </c>
    </row>
    <row r="453" spans="1:19" s="39" customFormat="1" ht="13.5" customHeight="1" x14ac:dyDescent="0.2">
      <c r="A453" s="254" t="s">
        <v>98</v>
      </c>
      <c r="B453" s="255" t="s">
        <v>97</v>
      </c>
      <c r="C453" s="256">
        <f t="shared" ref="C453:N453" si="130">C454+C455+C456+C457+C458+C459+C460+C461+C462+C463+C464+C465+C466+C467</f>
        <v>100</v>
      </c>
      <c r="D453" s="256">
        <f t="shared" si="130"/>
        <v>0</v>
      </c>
      <c r="E453" s="256">
        <f t="shared" si="130"/>
        <v>100</v>
      </c>
      <c r="F453" s="256">
        <f t="shared" si="130"/>
        <v>100</v>
      </c>
      <c r="G453" s="256">
        <f t="shared" si="130"/>
        <v>26</v>
      </c>
      <c r="H453" s="256">
        <f t="shared" si="130"/>
        <v>26</v>
      </c>
      <c r="I453" s="256">
        <f t="shared" si="130"/>
        <v>24</v>
      </c>
      <c r="J453" s="256">
        <f t="shared" si="130"/>
        <v>24</v>
      </c>
      <c r="K453" s="25">
        <f t="shared" si="130"/>
        <v>0</v>
      </c>
      <c r="L453" s="35">
        <f t="shared" si="130"/>
        <v>100</v>
      </c>
      <c r="M453" s="35">
        <f t="shared" si="130"/>
        <v>105</v>
      </c>
      <c r="N453" s="35">
        <f t="shared" si="130"/>
        <v>110</v>
      </c>
      <c r="O453" s="40"/>
      <c r="P453" s="9"/>
      <c r="Q453" s="245"/>
      <c r="R453" s="237"/>
      <c r="S453" s="237"/>
    </row>
    <row r="454" spans="1:19" s="18" customFormat="1" hidden="1" x14ac:dyDescent="0.2">
      <c r="A454" s="34" t="s">
        <v>96</v>
      </c>
      <c r="B454" s="43" t="s">
        <v>95</v>
      </c>
      <c r="C454" s="24"/>
      <c r="D454" s="24"/>
      <c r="E454" s="42">
        <f t="shared" ref="E454:E467" si="131">C454+D454</f>
        <v>0</v>
      </c>
      <c r="F454" s="42">
        <f t="shared" ref="F454:F467" si="132">G454+H454+I454+J454</f>
        <v>0</v>
      </c>
      <c r="G454" s="42"/>
      <c r="H454" s="42"/>
      <c r="I454" s="42"/>
      <c r="J454" s="42"/>
      <c r="K454" s="20">
        <v>0</v>
      </c>
      <c r="L454" s="20">
        <v>0</v>
      </c>
      <c r="M454" s="20">
        <v>0</v>
      </c>
      <c r="N454" s="20">
        <v>0</v>
      </c>
      <c r="O454" s="41">
        <v>1</v>
      </c>
    </row>
    <row r="455" spans="1:19" s="18" customFormat="1" hidden="1" x14ac:dyDescent="0.2">
      <c r="A455" s="22" t="s">
        <v>94</v>
      </c>
      <c r="B455" s="21" t="s">
        <v>93</v>
      </c>
      <c r="C455" s="20"/>
      <c r="D455" s="20"/>
      <c r="E455" s="20">
        <f t="shared" si="131"/>
        <v>0</v>
      </c>
      <c r="F455" s="20">
        <f t="shared" si="132"/>
        <v>0</v>
      </c>
      <c r="G455" s="20"/>
      <c r="H455" s="20"/>
      <c r="I455" s="20"/>
      <c r="J455" s="20"/>
      <c r="K455" s="20">
        <v>0</v>
      </c>
      <c r="L455" s="20">
        <v>0</v>
      </c>
      <c r="M455" s="20">
        <v>0</v>
      </c>
      <c r="N455" s="20">
        <v>0</v>
      </c>
      <c r="O455" s="19">
        <v>1</v>
      </c>
    </row>
    <row r="456" spans="1:19" s="18" customFormat="1" hidden="1" x14ac:dyDescent="0.2">
      <c r="A456" s="22" t="s">
        <v>92</v>
      </c>
      <c r="B456" s="21" t="s">
        <v>91</v>
      </c>
      <c r="C456" s="20"/>
      <c r="D456" s="20"/>
      <c r="E456" s="20">
        <f t="shared" si="131"/>
        <v>0</v>
      </c>
      <c r="F456" s="20">
        <f t="shared" si="132"/>
        <v>0</v>
      </c>
      <c r="G456" s="20"/>
      <c r="H456" s="20"/>
      <c r="I456" s="20"/>
      <c r="J456" s="20"/>
      <c r="K456" s="20">
        <v>0</v>
      </c>
      <c r="L456" s="20">
        <v>0</v>
      </c>
      <c r="M456" s="20">
        <v>0</v>
      </c>
      <c r="N456" s="20">
        <v>0</v>
      </c>
      <c r="O456" s="19">
        <v>1</v>
      </c>
    </row>
    <row r="457" spans="1:19" s="18" customFormat="1" ht="25.5" hidden="1" x14ac:dyDescent="0.2">
      <c r="A457" s="22" t="s">
        <v>90</v>
      </c>
      <c r="B457" s="21" t="s">
        <v>89</v>
      </c>
      <c r="C457" s="20"/>
      <c r="D457" s="20"/>
      <c r="E457" s="20">
        <f t="shared" si="131"/>
        <v>0</v>
      </c>
      <c r="F457" s="20">
        <f t="shared" si="132"/>
        <v>0</v>
      </c>
      <c r="G457" s="20"/>
      <c r="H457" s="20"/>
      <c r="I457" s="20"/>
      <c r="J457" s="20"/>
      <c r="K457" s="20">
        <v>0</v>
      </c>
      <c r="L457" s="20">
        <v>0</v>
      </c>
      <c r="M457" s="20">
        <v>0</v>
      </c>
      <c r="N457" s="20">
        <v>0</v>
      </c>
      <c r="O457" s="19">
        <v>1</v>
      </c>
    </row>
    <row r="458" spans="1:19" s="18" customFormat="1" hidden="1" x14ac:dyDescent="0.2">
      <c r="A458" s="22" t="s">
        <v>88</v>
      </c>
      <c r="B458" s="21" t="s">
        <v>87</v>
      </c>
      <c r="C458" s="20"/>
      <c r="D458" s="20"/>
      <c r="E458" s="20">
        <f t="shared" si="131"/>
        <v>0</v>
      </c>
      <c r="F458" s="20">
        <f t="shared" si="132"/>
        <v>0</v>
      </c>
      <c r="G458" s="20"/>
      <c r="H458" s="20"/>
      <c r="I458" s="20"/>
      <c r="J458" s="20"/>
      <c r="K458" s="20">
        <v>0</v>
      </c>
      <c r="L458" s="20">
        <v>0</v>
      </c>
      <c r="M458" s="20">
        <v>0</v>
      </c>
      <c r="N458" s="20">
        <v>0</v>
      </c>
      <c r="O458" s="19">
        <v>1</v>
      </c>
    </row>
    <row r="459" spans="1:19" s="18" customFormat="1" hidden="1" x14ac:dyDescent="0.2">
      <c r="A459" s="22" t="s">
        <v>86</v>
      </c>
      <c r="B459" s="21" t="s">
        <v>85</v>
      </c>
      <c r="C459" s="20"/>
      <c r="D459" s="20"/>
      <c r="E459" s="20">
        <f t="shared" si="131"/>
        <v>0</v>
      </c>
      <c r="F459" s="20">
        <f t="shared" si="132"/>
        <v>0</v>
      </c>
      <c r="G459" s="20"/>
      <c r="H459" s="20"/>
      <c r="I459" s="20"/>
      <c r="J459" s="20"/>
      <c r="K459" s="20">
        <v>0</v>
      </c>
      <c r="L459" s="20">
        <v>0</v>
      </c>
      <c r="M459" s="20">
        <v>0</v>
      </c>
      <c r="N459" s="20">
        <v>0</v>
      </c>
      <c r="O459" s="19">
        <v>1</v>
      </c>
    </row>
    <row r="460" spans="1:19" s="18" customFormat="1" hidden="1" x14ac:dyDescent="0.2">
      <c r="A460" s="22" t="s">
        <v>84</v>
      </c>
      <c r="B460" s="21" t="s">
        <v>83</v>
      </c>
      <c r="C460" s="20"/>
      <c r="D460" s="20"/>
      <c r="E460" s="20">
        <f t="shared" si="131"/>
        <v>0</v>
      </c>
      <c r="F460" s="20">
        <f t="shared" si="132"/>
        <v>0</v>
      </c>
      <c r="G460" s="20"/>
      <c r="H460" s="20"/>
      <c r="I460" s="20"/>
      <c r="J460" s="20"/>
      <c r="K460" s="20">
        <v>0</v>
      </c>
      <c r="L460" s="20">
        <v>0</v>
      </c>
      <c r="M460" s="20">
        <v>0</v>
      </c>
      <c r="N460" s="20">
        <v>0</v>
      </c>
      <c r="O460" s="19">
        <v>1</v>
      </c>
    </row>
    <row r="461" spans="1:19" s="18" customFormat="1" ht="25.5" hidden="1" x14ac:dyDescent="0.2">
      <c r="A461" s="22" t="s">
        <v>82</v>
      </c>
      <c r="B461" s="21" t="s">
        <v>81</v>
      </c>
      <c r="C461" s="20"/>
      <c r="D461" s="20"/>
      <c r="E461" s="20">
        <f t="shared" si="131"/>
        <v>0</v>
      </c>
      <c r="F461" s="20">
        <f t="shared" si="132"/>
        <v>0</v>
      </c>
      <c r="G461" s="20"/>
      <c r="H461" s="20"/>
      <c r="I461" s="20"/>
      <c r="J461" s="20"/>
      <c r="K461" s="20">
        <v>0</v>
      </c>
      <c r="L461" s="20">
        <v>0</v>
      </c>
      <c r="M461" s="20">
        <v>0</v>
      </c>
      <c r="N461" s="20">
        <v>0</v>
      </c>
      <c r="O461" s="19">
        <v>1</v>
      </c>
    </row>
    <row r="462" spans="1:19" s="18" customFormat="1" hidden="1" x14ac:dyDescent="0.2">
      <c r="A462" s="22" t="s">
        <v>80</v>
      </c>
      <c r="B462" s="21" t="s">
        <v>79</v>
      </c>
      <c r="C462" s="20"/>
      <c r="D462" s="20"/>
      <c r="E462" s="20">
        <f t="shared" si="131"/>
        <v>0</v>
      </c>
      <c r="F462" s="20">
        <f t="shared" si="132"/>
        <v>0</v>
      </c>
      <c r="G462" s="20"/>
      <c r="H462" s="20"/>
      <c r="I462" s="20"/>
      <c r="J462" s="20"/>
      <c r="K462" s="20">
        <v>0</v>
      </c>
      <c r="L462" s="20">
        <v>0</v>
      </c>
      <c r="M462" s="20">
        <v>0</v>
      </c>
      <c r="N462" s="20">
        <v>0</v>
      </c>
      <c r="O462" s="19">
        <v>1</v>
      </c>
    </row>
    <row r="463" spans="1:19" s="18" customFormat="1" ht="25.5" hidden="1" x14ac:dyDescent="0.2">
      <c r="A463" s="22" t="s">
        <v>78</v>
      </c>
      <c r="B463" s="21" t="s">
        <v>77</v>
      </c>
      <c r="C463" s="20"/>
      <c r="D463" s="20"/>
      <c r="E463" s="20">
        <f t="shared" si="131"/>
        <v>0</v>
      </c>
      <c r="F463" s="20">
        <f t="shared" si="132"/>
        <v>0</v>
      </c>
      <c r="G463" s="20"/>
      <c r="H463" s="20"/>
      <c r="I463" s="20"/>
      <c r="J463" s="20"/>
      <c r="K463" s="20">
        <v>0</v>
      </c>
      <c r="L463" s="20">
        <v>0</v>
      </c>
      <c r="M463" s="20">
        <v>0</v>
      </c>
      <c r="N463" s="20">
        <v>0</v>
      </c>
      <c r="O463" s="19">
        <v>1</v>
      </c>
    </row>
    <row r="464" spans="1:19" s="18" customFormat="1" hidden="1" x14ac:dyDescent="0.2">
      <c r="A464" s="22" t="s">
        <v>76</v>
      </c>
      <c r="B464" s="21" t="s">
        <v>75</v>
      </c>
      <c r="C464" s="20"/>
      <c r="D464" s="20"/>
      <c r="E464" s="20">
        <f t="shared" si="131"/>
        <v>0</v>
      </c>
      <c r="F464" s="20">
        <f t="shared" si="132"/>
        <v>0</v>
      </c>
      <c r="G464" s="20"/>
      <c r="H464" s="20"/>
      <c r="I464" s="20"/>
      <c r="J464" s="20"/>
      <c r="K464" s="20">
        <v>0</v>
      </c>
      <c r="L464" s="20">
        <v>0</v>
      </c>
      <c r="M464" s="20">
        <v>0</v>
      </c>
      <c r="N464" s="20">
        <v>0</v>
      </c>
      <c r="O464" s="19">
        <v>1</v>
      </c>
    </row>
    <row r="465" spans="1:19" s="18" customFormat="1" hidden="1" x14ac:dyDescent="0.2">
      <c r="A465" s="22" t="s">
        <v>74</v>
      </c>
      <c r="B465" s="21" t="s">
        <v>73</v>
      </c>
      <c r="C465" s="20"/>
      <c r="D465" s="20"/>
      <c r="E465" s="20">
        <f t="shared" si="131"/>
        <v>0</v>
      </c>
      <c r="F465" s="20">
        <f t="shared" si="132"/>
        <v>0</v>
      </c>
      <c r="G465" s="20"/>
      <c r="H465" s="20"/>
      <c r="I465" s="20"/>
      <c r="J465" s="20"/>
      <c r="K465" s="20">
        <v>0</v>
      </c>
      <c r="L465" s="20">
        <v>0</v>
      </c>
      <c r="M465" s="20">
        <v>0</v>
      </c>
      <c r="N465" s="20">
        <v>0</v>
      </c>
      <c r="O465" s="19">
        <v>1</v>
      </c>
    </row>
    <row r="466" spans="1:19" s="18" customFormat="1" hidden="1" x14ac:dyDescent="0.2">
      <c r="A466" s="22" t="s">
        <v>72</v>
      </c>
      <c r="B466" s="21" t="s">
        <v>71</v>
      </c>
      <c r="C466" s="20"/>
      <c r="D466" s="20"/>
      <c r="E466" s="20">
        <f t="shared" si="131"/>
        <v>0</v>
      </c>
      <c r="F466" s="20">
        <f t="shared" si="132"/>
        <v>0</v>
      </c>
      <c r="G466" s="20"/>
      <c r="H466" s="20"/>
      <c r="I466" s="20"/>
      <c r="J466" s="20"/>
      <c r="K466" s="20">
        <v>0</v>
      </c>
      <c r="L466" s="20">
        <v>0</v>
      </c>
      <c r="M466" s="20">
        <v>0</v>
      </c>
      <c r="N466" s="20">
        <v>0</v>
      </c>
      <c r="O466" s="19">
        <v>1</v>
      </c>
    </row>
    <row r="467" spans="1:19" s="18" customFormat="1" x14ac:dyDescent="0.2">
      <c r="A467" s="139" t="s">
        <v>70</v>
      </c>
      <c r="B467" s="140" t="s">
        <v>69</v>
      </c>
      <c r="C467" s="141">
        <v>100</v>
      </c>
      <c r="D467" s="141">
        <v>0</v>
      </c>
      <c r="E467" s="141">
        <f t="shared" si="131"/>
        <v>100</v>
      </c>
      <c r="F467" s="141">
        <f t="shared" si="132"/>
        <v>100</v>
      </c>
      <c r="G467" s="141">
        <v>26</v>
      </c>
      <c r="H467" s="141">
        <v>26</v>
      </c>
      <c r="I467" s="141">
        <v>24</v>
      </c>
      <c r="J467" s="141">
        <v>24</v>
      </c>
      <c r="K467" s="20">
        <v>0</v>
      </c>
      <c r="L467" s="42">
        <v>100</v>
      </c>
      <c r="M467" s="42">
        <v>105</v>
      </c>
      <c r="N467" s="42">
        <v>110</v>
      </c>
      <c r="O467" s="19">
        <v>1</v>
      </c>
      <c r="P467" s="9"/>
      <c r="Q467" s="244"/>
      <c r="R467" s="238"/>
      <c r="S467" s="238"/>
    </row>
    <row r="468" spans="1:19" s="39" customFormat="1" x14ac:dyDescent="0.2">
      <c r="A468" s="254" t="s">
        <v>68</v>
      </c>
      <c r="B468" s="255" t="s">
        <v>67</v>
      </c>
      <c r="C468" s="256">
        <f t="shared" ref="C468:N468" si="133">C469+C476+C479</f>
        <v>0</v>
      </c>
      <c r="D468" s="256">
        <f t="shared" si="133"/>
        <v>36</v>
      </c>
      <c r="E468" s="256">
        <f t="shared" si="133"/>
        <v>36</v>
      </c>
      <c r="F468" s="256">
        <f t="shared" si="133"/>
        <v>36</v>
      </c>
      <c r="G468" s="256">
        <f t="shared" si="133"/>
        <v>36</v>
      </c>
      <c r="H468" s="256">
        <f t="shared" si="133"/>
        <v>0</v>
      </c>
      <c r="I468" s="256">
        <f t="shared" si="133"/>
        <v>0</v>
      </c>
      <c r="J468" s="256">
        <f t="shared" si="133"/>
        <v>0</v>
      </c>
      <c r="K468" s="25">
        <f t="shared" si="133"/>
        <v>0</v>
      </c>
      <c r="L468" s="35">
        <f t="shared" si="133"/>
        <v>0</v>
      </c>
      <c r="M468" s="35">
        <f t="shared" si="133"/>
        <v>0</v>
      </c>
      <c r="N468" s="35">
        <f t="shared" si="133"/>
        <v>0</v>
      </c>
      <c r="O468" s="40"/>
      <c r="P468" s="9"/>
      <c r="Q468" s="245"/>
      <c r="R468" s="237"/>
      <c r="S468" s="237"/>
    </row>
    <row r="469" spans="1:19" s="8" customFormat="1" x14ac:dyDescent="0.2">
      <c r="A469" s="254" t="s">
        <v>66</v>
      </c>
      <c r="B469" s="255" t="s">
        <v>65</v>
      </c>
      <c r="C469" s="256">
        <f t="shared" ref="C469:N469" si="134">C470+C475</f>
        <v>0</v>
      </c>
      <c r="D469" s="256">
        <f t="shared" si="134"/>
        <v>36</v>
      </c>
      <c r="E469" s="256">
        <f t="shared" si="134"/>
        <v>36</v>
      </c>
      <c r="F469" s="256">
        <f t="shared" si="134"/>
        <v>36</v>
      </c>
      <c r="G469" s="256">
        <f t="shared" si="134"/>
        <v>36</v>
      </c>
      <c r="H469" s="256">
        <f t="shared" si="134"/>
        <v>0</v>
      </c>
      <c r="I469" s="256">
        <f t="shared" si="134"/>
        <v>0</v>
      </c>
      <c r="J469" s="256">
        <f t="shared" si="134"/>
        <v>0</v>
      </c>
      <c r="K469" s="11">
        <f t="shared" si="134"/>
        <v>0</v>
      </c>
      <c r="L469" s="11">
        <f t="shared" si="134"/>
        <v>0</v>
      </c>
      <c r="M469" s="11">
        <f t="shared" si="134"/>
        <v>0</v>
      </c>
      <c r="N469" s="11">
        <f t="shared" si="134"/>
        <v>0</v>
      </c>
      <c r="O469" s="10"/>
      <c r="P469" s="9"/>
      <c r="Q469" s="244"/>
      <c r="R469" s="237"/>
      <c r="S469" s="237"/>
    </row>
    <row r="470" spans="1:19" s="18" customFormat="1" x14ac:dyDescent="0.2">
      <c r="A470" s="139" t="s">
        <v>64</v>
      </c>
      <c r="B470" s="140" t="s">
        <v>63</v>
      </c>
      <c r="C470" s="141">
        <f t="shared" ref="C470:N470" si="135">C471+C472+C473+C474</f>
        <v>0</v>
      </c>
      <c r="D470" s="141">
        <f t="shared" si="135"/>
        <v>36</v>
      </c>
      <c r="E470" s="141">
        <f t="shared" si="135"/>
        <v>36</v>
      </c>
      <c r="F470" s="141">
        <f t="shared" si="135"/>
        <v>36</v>
      </c>
      <c r="G470" s="141">
        <f t="shared" si="135"/>
        <v>36</v>
      </c>
      <c r="H470" s="141">
        <f t="shared" si="135"/>
        <v>0</v>
      </c>
      <c r="I470" s="141">
        <f t="shared" si="135"/>
        <v>0</v>
      </c>
      <c r="J470" s="141">
        <f t="shared" si="135"/>
        <v>0</v>
      </c>
      <c r="K470" s="20">
        <f t="shared" si="135"/>
        <v>0</v>
      </c>
      <c r="L470" s="20">
        <f t="shared" si="135"/>
        <v>0</v>
      </c>
      <c r="M470" s="20">
        <f t="shared" si="135"/>
        <v>0</v>
      </c>
      <c r="N470" s="20">
        <f t="shared" si="135"/>
        <v>0</v>
      </c>
      <c r="O470" s="19"/>
      <c r="P470" s="9"/>
      <c r="Q470" s="244"/>
      <c r="R470" s="238"/>
      <c r="S470" s="238"/>
    </row>
    <row r="471" spans="1:19" hidden="1" x14ac:dyDescent="0.2">
      <c r="A471" s="17" t="s">
        <v>62</v>
      </c>
      <c r="B471" s="16" t="s">
        <v>61</v>
      </c>
      <c r="C471" s="15"/>
      <c r="D471" s="15"/>
      <c r="E471" s="15">
        <f>C471+D471</f>
        <v>0</v>
      </c>
      <c r="F471" s="15">
        <f>G471+H471+I471+J471</f>
        <v>0</v>
      </c>
      <c r="G471" s="15"/>
      <c r="H471" s="15"/>
      <c r="I471" s="15"/>
      <c r="J471" s="15"/>
      <c r="K471" s="15">
        <v>0</v>
      </c>
      <c r="L471" s="15">
        <v>0</v>
      </c>
      <c r="M471" s="15">
        <v>0</v>
      </c>
      <c r="N471" s="15">
        <v>0</v>
      </c>
      <c r="O471" s="2">
        <v>2</v>
      </c>
    </row>
    <row r="472" spans="1:19" s="31" customFormat="1" x14ac:dyDescent="0.2">
      <c r="A472" s="330" t="s">
        <v>60</v>
      </c>
      <c r="B472" s="328" t="s">
        <v>59</v>
      </c>
      <c r="C472" s="329">
        <v>0</v>
      </c>
      <c r="D472" s="134">
        <v>36</v>
      </c>
      <c r="E472" s="332">
        <f>C472+D472</f>
        <v>36</v>
      </c>
      <c r="F472" s="332">
        <f>G472+H472+I472+J472</f>
        <v>36</v>
      </c>
      <c r="G472" s="134">
        <v>36</v>
      </c>
      <c r="H472" s="137">
        <v>0</v>
      </c>
      <c r="I472" s="137">
        <v>0</v>
      </c>
      <c r="J472" s="137"/>
      <c r="K472" s="131">
        <v>0</v>
      </c>
      <c r="L472" s="28">
        <v>0</v>
      </c>
      <c r="M472" s="28">
        <v>0</v>
      </c>
      <c r="N472" s="28">
        <v>0</v>
      </c>
      <c r="O472" s="32">
        <v>2</v>
      </c>
      <c r="P472" s="9"/>
      <c r="Q472" s="239"/>
      <c r="R472" s="240"/>
      <c r="S472" s="239"/>
    </row>
    <row r="473" spans="1:19" hidden="1" x14ac:dyDescent="0.2">
      <c r="A473" s="30" t="s">
        <v>58</v>
      </c>
      <c r="B473" s="29" t="s">
        <v>57</v>
      </c>
      <c r="C473" s="28"/>
      <c r="D473" s="28"/>
      <c r="E473" s="28">
        <f>C473+D473</f>
        <v>0</v>
      </c>
      <c r="F473" s="28">
        <f>G473+H473+I473+J473</f>
        <v>0</v>
      </c>
      <c r="G473" s="28"/>
      <c r="H473" s="28"/>
      <c r="I473" s="28"/>
      <c r="J473" s="28"/>
      <c r="K473" s="15">
        <v>0</v>
      </c>
      <c r="L473" s="15">
        <v>0</v>
      </c>
      <c r="M473" s="15">
        <v>0</v>
      </c>
      <c r="N473" s="15">
        <v>0</v>
      </c>
      <c r="O473" s="2">
        <v>2</v>
      </c>
    </row>
    <row r="474" spans="1:19" hidden="1" x14ac:dyDescent="0.2">
      <c r="A474" s="30" t="s">
        <v>56</v>
      </c>
      <c r="B474" s="29" t="s">
        <v>55</v>
      </c>
      <c r="C474" s="28"/>
      <c r="D474" s="28"/>
      <c r="E474" s="28">
        <f>C474+D474</f>
        <v>0</v>
      </c>
      <c r="F474" s="28">
        <f>G474+H474+I474+J474</f>
        <v>0</v>
      </c>
      <c r="G474" s="28"/>
      <c r="H474" s="28"/>
      <c r="I474" s="28"/>
      <c r="J474" s="28"/>
      <c r="K474" s="15">
        <v>0</v>
      </c>
      <c r="L474" s="15">
        <v>0</v>
      </c>
      <c r="M474" s="15">
        <v>0</v>
      </c>
      <c r="N474" s="15">
        <v>0</v>
      </c>
      <c r="O474" s="2">
        <v>2</v>
      </c>
    </row>
    <row r="475" spans="1:19" s="18" customFormat="1" ht="15.75" customHeight="1" x14ac:dyDescent="0.2">
      <c r="A475" s="139" t="s">
        <v>54</v>
      </c>
      <c r="B475" s="140" t="s">
        <v>53</v>
      </c>
      <c r="C475" s="141">
        <v>0</v>
      </c>
      <c r="D475" s="141">
        <v>0</v>
      </c>
      <c r="E475" s="256">
        <f>C475+D475</f>
        <v>0</v>
      </c>
      <c r="F475" s="256">
        <f>G475+H475+I475+J475</f>
        <v>0</v>
      </c>
      <c r="G475" s="141"/>
      <c r="H475" s="141"/>
      <c r="I475" s="141"/>
      <c r="J475" s="141"/>
      <c r="K475" s="20">
        <v>0</v>
      </c>
      <c r="L475" s="20">
        <v>0</v>
      </c>
      <c r="M475" s="20">
        <v>0</v>
      </c>
      <c r="N475" s="20">
        <v>0</v>
      </c>
      <c r="O475" s="19">
        <v>2</v>
      </c>
      <c r="Q475" s="238"/>
      <c r="R475" s="238"/>
      <c r="S475" s="238"/>
    </row>
    <row r="476" spans="1:19" s="8" customFormat="1" ht="2.25" hidden="1" customHeight="1" x14ac:dyDescent="0.2">
      <c r="A476" s="14" t="s">
        <v>52</v>
      </c>
      <c r="B476" s="13" t="s">
        <v>51</v>
      </c>
      <c r="C476" s="11">
        <f t="shared" ref="C476:N477" si="136">C477</f>
        <v>0</v>
      </c>
      <c r="D476" s="11">
        <f t="shared" si="136"/>
        <v>0</v>
      </c>
      <c r="E476" s="11">
        <f t="shared" si="136"/>
        <v>0</v>
      </c>
      <c r="F476" s="11">
        <f t="shared" si="136"/>
        <v>0</v>
      </c>
      <c r="G476" s="11">
        <f t="shared" si="136"/>
        <v>0</v>
      </c>
      <c r="H476" s="11">
        <f t="shared" si="136"/>
        <v>0</v>
      </c>
      <c r="I476" s="11">
        <f t="shared" si="136"/>
        <v>0</v>
      </c>
      <c r="J476" s="11">
        <f t="shared" si="136"/>
        <v>0</v>
      </c>
      <c r="K476" s="11">
        <f t="shared" si="136"/>
        <v>0</v>
      </c>
      <c r="L476" s="11">
        <f t="shared" si="136"/>
        <v>0</v>
      </c>
      <c r="M476" s="11">
        <f t="shared" si="136"/>
        <v>0</v>
      </c>
      <c r="N476" s="11">
        <f t="shared" si="136"/>
        <v>0</v>
      </c>
      <c r="O476" s="10"/>
    </row>
    <row r="477" spans="1:19" s="18" customFormat="1" ht="12.75" hidden="1" customHeight="1" x14ac:dyDescent="0.2">
      <c r="A477" s="22" t="s">
        <v>50</v>
      </c>
      <c r="B477" s="21" t="s">
        <v>49</v>
      </c>
      <c r="C477" s="20">
        <f t="shared" si="136"/>
        <v>0</v>
      </c>
      <c r="D477" s="20">
        <f t="shared" si="136"/>
        <v>0</v>
      </c>
      <c r="E477" s="20">
        <f t="shared" si="136"/>
        <v>0</v>
      </c>
      <c r="F477" s="20">
        <f t="shared" si="136"/>
        <v>0</v>
      </c>
      <c r="G477" s="20">
        <f t="shared" si="136"/>
        <v>0</v>
      </c>
      <c r="H477" s="20">
        <f t="shared" si="136"/>
        <v>0</v>
      </c>
      <c r="I477" s="20">
        <f t="shared" si="136"/>
        <v>0</v>
      </c>
      <c r="J477" s="20">
        <f t="shared" si="136"/>
        <v>0</v>
      </c>
      <c r="K477" s="20">
        <f t="shared" si="136"/>
        <v>0</v>
      </c>
      <c r="L477" s="20">
        <f t="shared" si="136"/>
        <v>0</v>
      </c>
      <c r="M477" s="20">
        <f t="shared" si="136"/>
        <v>0</v>
      </c>
      <c r="N477" s="20">
        <f t="shared" si="136"/>
        <v>0</v>
      </c>
      <c r="O477" s="19"/>
    </row>
    <row r="478" spans="1:19" ht="14.25" hidden="1" customHeight="1" x14ac:dyDescent="0.2">
      <c r="A478" s="17" t="s">
        <v>48</v>
      </c>
      <c r="B478" s="16" t="s">
        <v>47</v>
      </c>
      <c r="C478" s="15"/>
      <c r="D478" s="15"/>
      <c r="E478" s="15">
        <f>C478+D478</f>
        <v>0</v>
      </c>
      <c r="F478" s="15">
        <f>G478+H478+I478+J478</f>
        <v>0</v>
      </c>
      <c r="G478" s="15"/>
      <c r="H478" s="15"/>
      <c r="I478" s="15"/>
      <c r="J478" s="15"/>
      <c r="K478" s="15">
        <v>0</v>
      </c>
      <c r="L478" s="15">
        <v>0</v>
      </c>
      <c r="M478" s="15">
        <v>0</v>
      </c>
      <c r="N478" s="15">
        <v>0</v>
      </c>
      <c r="O478" s="2">
        <v>2</v>
      </c>
    </row>
    <row r="479" spans="1:19" s="8" customFormat="1" ht="17.25" hidden="1" customHeight="1" x14ac:dyDescent="0.2">
      <c r="A479" s="14" t="s">
        <v>46</v>
      </c>
      <c r="B479" s="13" t="s">
        <v>45</v>
      </c>
      <c r="C479" s="11"/>
      <c r="D479" s="11"/>
      <c r="E479" s="11">
        <f>C479+D479</f>
        <v>0</v>
      </c>
      <c r="F479" s="11">
        <f>G479+H479+I479+J479</f>
        <v>0</v>
      </c>
      <c r="G479" s="11"/>
      <c r="H479" s="11"/>
      <c r="I479" s="11"/>
      <c r="J479" s="11"/>
      <c r="K479" s="11">
        <v>0</v>
      </c>
      <c r="L479" s="11">
        <v>0</v>
      </c>
      <c r="M479" s="11">
        <v>0</v>
      </c>
      <c r="N479" s="11">
        <v>0</v>
      </c>
      <c r="O479" s="10">
        <v>2</v>
      </c>
    </row>
    <row r="480" spans="1:19" s="8" customFormat="1" ht="15" hidden="1" customHeight="1" x14ac:dyDescent="0.2">
      <c r="A480" s="14" t="s">
        <v>44</v>
      </c>
      <c r="B480" s="13" t="s">
        <v>43</v>
      </c>
      <c r="C480" s="11">
        <f t="shared" ref="C480:N480" si="137">C481+C484</f>
        <v>0</v>
      </c>
      <c r="D480" s="11">
        <f t="shared" si="137"/>
        <v>0</v>
      </c>
      <c r="E480" s="11">
        <f t="shared" si="137"/>
        <v>0</v>
      </c>
      <c r="F480" s="11">
        <f t="shared" si="137"/>
        <v>0</v>
      </c>
      <c r="G480" s="11">
        <f t="shared" si="137"/>
        <v>0</v>
      </c>
      <c r="H480" s="11">
        <f t="shared" si="137"/>
        <v>0</v>
      </c>
      <c r="I480" s="11">
        <f t="shared" si="137"/>
        <v>0</v>
      </c>
      <c r="J480" s="11">
        <f t="shared" si="137"/>
        <v>0</v>
      </c>
      <c r="K480" s="11">
        <f t="shared" si="137"/>
        <v>0</v>
      </c>
      <c r="L480" s="11">
        <f t="shared" si="137"/>
        <v>0</v>
      </c>
      <c r="M480" s="11">
        <f t="shared" si="137"/>
        <v>0</v>
      </c>
      <c r="N480" s="11">
        <f t="shared" si="137"/>
        <v>0</v>
      </c>
      <c r="O480" s="10"/>
    </row>
    <row r="481" spans="1:15" s="8" customFormat="1" ht="21.75" hidden="1" customHeight="1" x14ac:dyDescent="0.2">
      <c r="A481" s="14" t="s">
        <v>42</v>
      </c>
      <c r="B481" s="13" t="s">
        <v>41</v>
      </c>
      <c r="C481" s="11">
        <f t="shared" ref="C481:N481" si="138">C482+C483</f>
        <v>0</v>
      </c>
      <c r="D481" s="11">
        <f t="shared" si="138"/>
        <v>0</v>
      </c>
      <c r="E481" s="11">
        <f t="shared" si="138"/>
        <v>0</v>
      </c>
      <c r="F481" s="11">
        <f t="shared" si="138"/>
        <v>0</v>
      </c>
      <c r="G481" s="11">
        <f t="shared" si="138"/>
        <v>0</v>
      </c>
      <c r="H481" s="11">
        <f t="shared" si="138"/>
        <v>0</v>
      </c>
      <c r="I481" s="11">
        <f t="shared" si="138"/>
        <v>0</v>
      </c>
      <c r="J481" s="11">
        <f t="shared" si="138"/>
        <v>0</v>
      </c>
      <c r="K481" s="11">
        <f t="shared" si="138"/>
        <v>0</v>
      </c>
      <c r="L481" s="11">
        <f t="shared" si="138"/>
        <v>0</v>
      </c>
      <c r="M481" s="11">
        <f t="shared" si="138"/>
        <v>0</v>
      </c>
      <c r="N481" s="11">
        <f t="shared" si="138"/>
        <v>0</v>
      </c>
      <c r="O481" s="10"/>
    </row>
    <row r="482" spans="1:15" s="18" customFormat="1" ht="25.5" hidden="1" customHeight="1" x14ac:dyDescent="0.2">
      <c r="A482" s="22" t="s">
        <v>40</v>
      </c>
      <c r="B482" s="21" t="s">
        <v>39</v>
      </c>
      <c r="C482" s="20"/>
      <c r="D482" s="20"/>
      <c r="E482" s="20">
        <f>C482+D482</f>
        <v>0</v>
      </c>
      <c r="F482" s="20">
        <f>G482+H482+I482+J482</f>
        <v>0</v>
      </c>
      <c r="G482" s="20"/>
      <c r="H482" s="20"/>
      <c r="I482" s="20"/>
      <c r="J482" s="20"/>
      <c r="K482" s="20">
        <v>0</v>
      </c>
      <c r="L482" s="20">
        <v>0</v>
      </c>
      <c r="M482" s="20">
        <v>0</v>
      </c>
      <c r="N482" s="20">
        <v>0</v>
      </c>
      <c r="O482" s="19">
        <v>1</v>
      </c>
    </row>
    <row r="483" spans="1:15" s="18" customFormat="1" ht="24" hidden="1" customHeight="1" x14ac:dyDescent="0.2">
      <c r="A483" s="22" t="s">
        <v>38</v>
      </c>
      <c r="B483" s="21" t="s">
        <v>37</v>
      </c>
      <c r="C483" s="20"/>
      <c r="D483" s="20"/>
      <c r="E483" s="20">
        <f>C483+D483</f>
        <v>0</v>
      </c>
      <c r="F483" s="20">
        <f>G483+H483+I483+J483</f>
        <v>0</v>
      </c>
      <c r="G483" s="20"/>
      <c r="H483" s="20"/>
      <c r="I483" s="20"/>
      <c r="J483" s="20"/>
      <c r="K483" s="20">
        <v>0</v>
      </c>
      <c r="L483" s="20">
        <v>0</v>
      </c>
      <c r="M483" s="20">
        <v>0</v>
      </c>
      <c r="N483" s="20">
        <v>0</v>
      </c>
      <c r="O483" s="19">
        <v>1</v>
      </c>
    </row>
    <row r="484" spans="1:15" s="8" customFormat="1" ht="21.75" hidden="1" customHeight="1" x14ac:dyDescent="0.2">
      <c r="A484" s="23" t="s">
        <v>36</v>
      </c>
      <c r="B484" s="13" t="s">
        <v>35</v>
      </c>
      <c r="C484" s="11">
        <f t="shared" ref="C484:N484" si="139">C485+C490+C494</f>
        <v>0</v>
      </c>
      <c r="D484" s="11">
        <f t="shared" si="139"/>
        <v>0</v>
      </c>
      <c r="E484" s="11">
        <f t="shared" si="139"/>
        <v>0</v>
      </c>
      <c r="F484" s="11">
        <f t="shared" si="139"/>
        <v>0</v>
      </c>
      <c r="G484" s="11">
        <f t="shared" si="139"/>
        <v>0</v>
      </c>
      <c r="H484" s="11">
        <f t="shared" si="139"/>
        <v>0</v>
      </c>
      <c r="I484" s="11">
        <f t="shared" si="139"/>
        <v>0</v>
      </c>
      <c r="J484" s="11">
        <f t="shared" si="139"/>
        <v>0</v>
      </c>
      <c r="K484" s="11">
        <f t="shared" si="139"/>
        <v>0</v>
      </c>
      <c r="L484" s="11">
        <f t="shared" si="139"/>
        <v>0</v>
      </c>
      <c r="M484" s="11">
        <f t="shared" si="139"/>
        <v>0</v>
      </c>
      <c r="N484" s="11">
        <f t="shared" si="139"/>
        <v>0</v>
      </c>
      <c r="O484" s="10"/>
    </row>
    <row r="485" spans="1:15" s="18" customFormat="1" ht="18" hidden="1" customHeight="1" x14ac:dyDescent="0.2">
      <c r="A485" s="22" t="s">
        <v>34</v>
      </c>
      <c r="B485" s="21" t="s">
        <v>33</v>
      </c>
      <c r="C485" s="20">
        <f t="shared" ref="C485:N485" si="140">C486+C487+C488+C489</f>
        <v>0</v>
      </c>
      <c r="D485" s="20">
        <f t="shared" si="140"/>
        <v>0</v>
      </c>
      <c r="E485" s="20">
        <f t="shared" si="140"/>
        <v>0</v>
      </c>
      <c r="F485" s="20">
        <f t="shared" si="140"/>
        <v>0</v>
      </c>
      <c r="G485" s="20">
        <f t="shared" si="140"/>
        <v>0</v>
      </c>
      <c r="H485" s="20">
        <f t="shared" si="140"/>
        <v>0</v>
      </c>
      <c r="I485" s="20">
        <f t="shared" si="140"/>
        <v>0</v>
      </c>
      <c r="J485" s="20">
        <f t="shared" si="140"/>
        <v>0</v>
      </c>
      <c r="K485" s="20">
        <f t="shared" si="140"/>
        <v>0</v>
      </c>
      <c r="L485" s="20">
        <f t="shared" si="140"/>
        <v>0</v>
      </c>
      <c r="M485" s="20">
        <f t="shared" si="140"/>
        <v>0</v>
      </c>
      <c r="N485" s="20">
        <f t="shared" si="140"/>
        <v>0</v>
      </c>
      <c r="O485" s="19"/>
    </row>
    <row r="486" spans="1:15" ht="24.75" hidden="1" customHeight="1" x14ac:dyDescent="0.2">
      <c r="A486" s="17" t="s">
        <v>32</v>
      </c>
      <c r="B486" s="16" t="s">
        <v>31</v>
      </c>
      <c r="C486" s="15"/>
      <c r="D486" s="15"/>
      <c r="E486" s="15">
        <f>C486+D486</f>
        <v>0</v>
      </c>
      <c r="F486" s="15">
        <f>G486+H486+I486+J486</f>
        <v>0</v>
      </c>
      <c r="G486" s="15"/>
      <c r="H486" s="15"/>
      <c r="I486" s="15"/>
      <c r="J486" s="15"/>
      <c r="K486" s="15">
        <v>0</v>
      </c>
      <c r="L486" s="15">
        <v>0</v>
      </c>
      <c r="M486" s="15">
        <v>0</v>
      </c>
      <c r="N486" s="15">
        <v>0</v>
      </c>
      <c r="O486" s="2">
        <v>1</v>
      </c>
    </row>
    <row r="487" spans="1:15" ht="10.5" hidden="1" customHeight="1" x14ac:dyDescent="0.2">
      <c r="A487" s="17" t="s">
        <v>30</v>
      </c>
      <c r="B487" s="16" t="s">
        <v>29</v>
      </c>
      <c r="C487" s="15"/>
      <c r="D487" s="15"/>
      <c r="E487" s="15">
        <f>C487+D487</f>
        <v>0</v>
      </c>
      <c r="F487" s="15">
        <f>G487+H487+I487+J487</f>
        <v>0</v>
      </c>
      <c r="G487" s="15"/>
      <c r="H487" s="15"/>
      <c r="I487" s="15"/>
      <c r="J487" s="15"/>
      <c r="K487" s="15">
        <v>0</v>
      </c>
      <c r="L487" s="15">
        <v>0</v>
      </c>
      <c r="M487" s="15">
        <v>0</v>
      </c>
      <c r="N487" s="15">
        <v>0</v>
      </c>
      <c r="O487" s="2">
        <v>1</v>
      </c>
    </row>
    <row r="488" spans="1:15" ht="14.25" hidden="1" customHeight="1" x14ac:dyDescent="0.2">
      <c r="A488" s="17" t="s">
        <v>28</v>
      </c>
      <c r="B488" s="16" t="s">
        <v>27</v>
      </c>
      <c r="C488" s="15"/>
      <c r="D488" s="15"/>
      <c r="E488" s="15">
        <f>C488+D488</f>
        <v>0</v>
      </c>
      <c r="F488" s="15">
        <f>G488+H488+I488+J488</f>
        <v>0</v>
      </c>
      <c r="G488" s="15"/>
      <c r="H488" s="15"/>
      <c r="I488" s="15"/>
      <c r="J488" s="15"/>
      <c r="K488" s="15">
        <v>0</v>
      </c>
      <c r="L488" s="15">
        <v>0</v>
      </c>
      <c r="M488" s="15">
        <v>0</v>
      </c>
      <c r="N488" s="15">
        <v>0</v>
      </c>
      <c r="O488" s="2">
        <v>1</v>
      </c>
    </row>
    <row r="489" spans="1:15" ht="19.5" hidden="1" customHeight="1" x14ac:dyDescent="0.2">
      <c r="A489" s="17" t="s">
        <v>26</v>
      </c>
      <c r="B489" s="16" t="s">
        <v>25</v>
      </c>
      <c r="C489" s="15"/>
      <c r="D489" s="15"/>
      <c r="E489" s="15">
        <f>C489+D489</f>
        <v>0</v>
      </c>
      <c r="F489" s="15">
        <f>G489+H489+I489+J489</f>
        <v>0</v>
      </c>
      <c r="G489" s="15"/>
      <c r="H489" s="15"/>
      <c r="I489" s="15"/>
      <c r="J489" s="15"/>
      <c r="K489" s="15">
        <v>0</v>
      </c>
      <c r="L489" s="15">
        <v>0</v>
      </c>
      <c r="M489" s="15">
        <v>0</v>
      </c>
      <c r="N489" s="15">
        <v>0</v>
      </c>
      <c r="O489" s="2">
        <v>1</v>
      </c>
    </row>
    <row r="490" spans="1:15" s="18" customFormat="1" ht="16.5" hidden="1" customHeight="1" x14ac:dyDescent="0.2">
      <c r="A490" s="22" t="s">
        <v>24</v>
      </c>
      <c r="B490" s="21" t="s">
        <v>23</v>
      </c>
      <c r="C490" s="20">
        <f t="shared" ref="C490:N490" si="141">C491+C492+C493</f>
        <v>0</v>
      </c>
      <c r="D490" s="20">
        <f t="shared" si="141"/>
        <v>0</v>
      </c>
      <c r="E490" s="20">
        <f t="shared" si="141"/>
        <v>0</v>
      </c>
      <c r="F490" s="20">
        <f t="shared" si="141"/>
        <v>0</v>
      </c>
      <c r="G490" s="20">
        <f t="shared" si="141"/>
        <v>0</v>
      </c>
      <c r="H490" s="20">
        <f t="shared" si="141"/>
        <v>0</v>
      </c>
      <c r="I490" s="20">
        <f t="shared" si="141"/>
        <v>0</v>
      </c>
      <c r="J490" s="20">
        <f t="shared" si="141"/>
        <v>0</v>
      </c>
      <c r="K490" s="20">
        <f t="shared" si="141"/>
        <v>0</v>
      </c>
      <c r="L490" s="20">
        <f t="shared" si="141"/>
        <v>0</v>
      </c>
      <c r="M490" s="20">
        <f t="shared" si="141"/>
        <v>0</v>
      </c>
      <c r="N490" s="20">
        <f t="shared" si="141"/>
        <v>0</v>
      </c>
      <c r="O490" s="19"/>
    </row>
    <row r="491" spans="1:15" ht="19.5" hidden="1" customHeight="1" x14ac:dyDescent="0.2">
      <c r="A491" s="17" t="s">
        <v>22</v>
      </c>
      <c r="B491" s="16" t="s">
        <v>21</v>
      </c>
      <c r="C491" s="15"/>
      <c r="D491" s="15"/>
      <c r="E491" s="15">
        <f>C491+D491</f>
        <v>0</v>
      </c>
      <c r="F491" s="15">
        <f>G491+H491+I491+J491</f>
        <v>0</v>
      </c>
      <c r="G491" s="15"/>
      <c r="H491" s="15"/>
      <c r="I491" s="15"/>
      <c r="J491" s="15"/>
      <c r="K491" s="15">
        <v>0</v>
      </c>
      <c r="L491" s="15">
        <v>0</v>
      </c>
      <c r="M491" s="15">
        <v>0</v>
      </c>
      <c r="N491" s="15">
        <v>0</v>
      </c>
      <c r="O491" s="2">
        <v>1</v>
      </c>
    </row>
    <row r="492" spans="1:15" ht="30" hidden="1" customHeight="1" x14ac:dyDescent="0.2">
      <c r="A492" s="17" t="s">
        <v>20</v>
      </c>
      <c r="B492" s="16" t="s">
        <v>19</v>
      </c>
      <c r="C492" s="15"/>
      <c r="D492" s="15"/>
      <c r="E492" s="15">
        <f>C492+D492</f>
        <v>0</v>
      </c>
      <c r="F492" s="15">
        <f>G492+H492+I492+J492</f>
        <v>0</v>
      </c>
      <c r="G492" s="15"/>
      <c r="H492" s="15"/>
      <c r="I492" s="15"/>
      <c r="J492" s="15"/>
      <c r="K492" s="15">
        <v>0</v>
      </c>
      <c r="L492" s="15">
        <v>0</v>
      </c>
      <c r="M492" s="15">
        <v>0</v>
      </c>
      <c r="N492" s="15">
        <v>0</v>
      </c>
      <c r="O492" s="2">
        <v>1</v>
      </c>
    </row>
    <row r="493" spans="1:15" ht="20.25" hidden="1" customHeight="1" x14ac:dyDescent="0.2">
      <c r="A493" s="17" t="s">
        <v>18</v>
      </c>
      <c r="B493" s="16" t="s">
        <v>17</v>
      </c>
      <c r="C493" s="15"/>
      <c r="D493" s="15"/>
      <c r="E493" s="15">
        <f>C493+D493</f>
        <v>0</v>
      </c>
      <c r="F493" s="15">
        <f>G493+H493+I493+J493</f>
        <v>0</v>
      </c>
      <c r="G493" s="15"/>
      <c r="H493" s="15"/>
      <c r="I493" s="15"/>
      <c r="J493" s="15"/>
      <c r="K493" s="15">
        <v>0</v>
      </c>
      <c r="L493" s="15">
        <v>0</v>
      </c>
      <c r="M493" s="15">
        <v>0</v>
      </c>
      <c r="N493" s="15">
        <v>0</v>
      </c>
      <c r="O493" s="2">
        <v>1</v>
      </c>
    </row>
    <row r="494" spans="1:15" s="18" customFormat="1" ht="20.25" hidden="1" customHeight="1" x14ac:dyDescent="0.2">
      <c r="A494" s="22" t="s">
        <v>16</v>
      </c>
      <c r="B494" s="21" t="s">
        <v>15</v>
      </c>
      <c r="C494" s="20"/>
      <c r="D494" s="20"/>
      <c r="E494" s="20">
        <f>C494+D494</f>
        <v>0</v>
      </c>
      <c r="F494" s="20">
        <f>G494+H494+I494+J494</f>
        <v>0</v>
      </c>
      <c r="G494" s="20"/>
      <c r="H494" s="20"/>
      <c r="I494" s="20"/>
      <c r="J494" s="20"/>
      <c r="K494" s="20">
        <v>0</v>
      </c>
      <c r="L494" s="20">
        <v>0</v>
      </c>
      <c r="M494" s="20">
        <v>0</v>
      </c>
      <c r="N494" s="20">
        <v>0</v>
      </c>
      <c r="O494" s="19">
        <v>2</v>
      </c>
    </row>
    <row r="495" spans="1:15" s="8" customFormat="1" ht="16.5" hidden="1" customHeight="1" x14ac:dyDescent="0.2">
      <c r="A495" s="14" t="s">
        <v>14</v>
      </c>
      <c r="B495" s="13" t="s">
        <v>13</v>
      </c>
      <c r="C495" s="11">
        <f t="shared" ref="C495:N495" si="142">C496</f>
        <v>0</v>
      </c>
      <c r="D495" s="11">
        <f t="shared" si="142"/>
        <v>0</v>
      </c>
      <c r="E495" s="11">
        <f t="shared" si="142"/>
        <v>0</v>
      </c>
      <c r="F495" s="11">
        <f t="shared" si="142"/>
        <v>0</v>
      </c>
      <c r="G495" s="11">
        <f t="shared" si="142"/>
        <v>0</v>
      </c>
      <c r="H495" s="11">
        <f t="shared" si="142"/>
        <v>0</v>
      </c>
      <c r="I495" s="11">
        <f t="shared" si="142"/>
        <v>0</v>
      </c>
      <c r="J495" s="11">
        <f t="shared" si="142"/>
        <v>0</v>
      </c>
      <c r="K495" s="11">
        <f t="shared" si="142"/>
        <v>0</v>
      </c>
      <c r="L495" s="11">
        <f t="shared" si="142"/>
        <v>0</v>
      </c>
      <c r="M495" s="11">
        <f t="shared" si="142"/>
        <v>0</v>
      </c>
      <c r="N495" s="11">
        <f t="shared" si="142"/>
        <v>0</v>
      </c>
      <c r="O495" s="10"/>
    </row>
    <row r="496" spans="1:15" s="18" customFormat="1" ht="10.5" hidden="1" customHeight="1" x14ac:dyDescent="0.2">
      <c r="A496" s="22" t="s">
        <v>12</v>
      </c>
      <c r="B496" s="21" t="s">
        <v>11</v>
      </c>
      <c r="C496" s="20">
        <f t="shared" ref="C496:N496" si="143">C497+C498+C499</f>
        <v>0</v>
      </c>
      <c r="D496" s="20">
        <f t="shared" si="143"/>
        <v>0</v>
      </c>
      <c r="E496" s="20">
        <f t="shared" si="143"/>
        <v>0</v>
      </c>
      <c r="F496" s="20">
        <f t="shared" si="143"/>
        <v>0</v>
      </c>
      <c r="G496" s="20">
        <f t="shared" si="143"/>
        <v>0</v>
      </c>
      <c r="H496" s="20">
        <f t="shared" si="143"/>
        <v>0</v>
      </c>
      <c r="I496" s="20">
        <f t="shared" si="143"/>
        <v>0</v>
      </c>
      <c r="J496" s="20">
        <f t="shared" si="143"/>
        <v>0</v>
      </c>
      <c r="K496" s="20">
        <f t="shared" si="143"/>
        <v>0</v>
      </c>
      <c r="L496" s="20">
        <f t="shared" si="143"/>
        <v>0</v>
      </c>
      <c r="M496" s="20">
        <f t="shared" si="143"/>
        <v>0</v>
      </c>
      <c r="N496" s="20">
        <f t="shared" si="143"/>
        <v>0</v>
      </c>
      <c r="O496" s="19"/>
    </row>
    <row r="497" spans="1:19" ht="6.75" hidden="1" customHeight="1" x14ac:dyDescent="0.2">
      <c r="A497" s="17" t="s">
        <v>10</v>
      </c>
      <c r="B497" s="16" t="s">
        <v>9</v>
      </c>
      <c r="C497" s="15"/>
      <c r="D497" s="15"/>
      <c r="E497" s="15">
        <f>C497+D497</f>
        <v>0</v>
      </c>
      <c r="F497" s="15">
        <f>G497+H497+I497+J497</f>
        <v>0</v>
      </c>
      <c r="G497" s="15"/>
      <c r="H497" s="15"/>
      <c r="I497" s="15"/>
      <c r="J497" s="15"/>
      <c r="K497" s="15">
        <v>0</v>
      </c>
      <c r="L497" s="15">
        <v>0</v>
      </c>
      <c r="M497" s="15">
        <v>0</v>
      </c>
      <c r="N497" s="15">
        <v>0</v>
      </c>
      <c r="O497" s="2">
        <v>1</v>
      </c>
    </row>
    <row r="498" spans="1:19" ht="10.5" hidden="1" customHeight="1" x14ac:dyDescent="0.2">
      <c r="A498" s="17" t="s">
        <v>8</v>
      </c>
      <c r="B498" s="16" t="s">
        <v>7</v>
      </c>
      <c r="C498" s="15"/>
      <c r="D498" s="15"/>
      <c r="E498" s="15">
        <f>C498+D498</f>
        <v>0</v>
      </c>
      <c r="F498" s="15">
        <f>G498+H498+I498+J498</f>
        <v>0</v>
      </c>
      <c r="G498" s="15"/>
      <c r="H498" s="15"/>
      <c r="I498" s="15"/>
      <c r="J498" s="15"/>
      <c r="K498" s="15">
        <v>0</v>
      </c>
      <c r="L498" s="15">
        <v>0</v>
      </c>
      <c r="M498" s="15">
        <v>0</v>
      </c>
      <c r="N498" s="15">
        <v>0</v>
      </c>
      <c r="O498" s="2">
        <v>2</v>
      </c>
    </row>
    <row r="499" spans="1:19" ht="13.5" hidden="1" customHeight="1" x14ac:dyDescent="0.2">
      <c r="A499" s="17" t="s">
        <v>6</v>
      </c>
      <c r="B499" s="16" t="s">
        <v>5</v>
      </c>
      <c r="C499" s="15"/>
      <c r="D499" s="15"/>
      <c r="E499" s="15">
        <f>C499+D499</f>
        <v>0</v>
      </c>
      <c r="F499" s="15">
        <f>G499+H499+I499+J499</f>
        <v>0</v>
      </c>
      <c r="G499" s="15"/>
      <c r="H499" s="15"/>
      <c r="I499" s="15"/>
      <c r="J499" s="15"/>
      <c r="K499" s="15">
        <v>0</v>
      </c>
      <c r="L499" s="15">
        <v>0</v>
      </c>
      <c r="M499" s="15">
        <v>0</v>
      </c>
      <c r="N499" s="15">
        <v>0</v>
      </c>
      <c r="O499" s="2">
        <v>2</v>
      </c>
    </row>
    <row r="500" spans="1:19" s="8" customFormat="1" x14ac:dyDescent="0.2">
      <c r="A500" s="254" t="s">
        <v>4</v>
      </c>
      <c r="B500" s="255" t="s">
        <v>3</v>
      </c>
      <c r="C500" s="256">
        <f t="shared" ref="C500:N500" si="144">C13-C200</f>
        <v>-353</v>
      </c>
      <c r="D500" s="256">
        <f t="shared" si="144"/>
        <v>-400</v>
      </c>
      <c r="E500" s="256">
        <f t="shared" si="144"/>
        <v>-753</v>
      </c>
      <c r="F500" s="256">
        <f t="shared" si="144"/>
        <v>-753</v>
      </c>
      <c r="G500" s="256">
        <f t="shared" si="144"/>
        <v>0</v>
      </c>
      <c r="H500" s="256">
        <f t="shared" si="144"/>
        <v>-160</v>
      </c>
      <c r="I500" s="256">
        <f t="shared" si="144"/>
        <v>-156</v>
      </c>
      <c r="J500" s="256">
        <f t="shared" si="144"/>
        <v>-437</v>
      </c>
      <c r="K500" s="11">
        <f t="shared" si="144"/>
        <v>-75</v>
      </c>
      <c r="L500" s="11">
        <v>0</v>
      </c>
      <c r="M500" s="11">
        <f t="shared" si="144"/>
        <v>0</v>
      </c>
      <c r="N500" s="11">
        <f t="shared" si="144"/>
        <v>0</v>
      </c>
      <c r="O500" s="10"/>
      <c r="P500" s="9">
        <v>1165</v>
      </c>
      <c r="Q500" s="237" t="s">
        <v>966</v>
      </c>
      <c r="R500" s="237"/>
      <c r="S500" s="237"/>
    </row>
    <row r="501" spans="1:19" x14ac:dyDescent="0.2">
      <c r="A501" s="7" t="s">
        <v>2</v>
      </c>
      <c r="Q501" s="239"/>
      <c r="R501" s="239"/>
      <c r="S501" s="239"/>
    </row>
    <row r="502" spans="1:19" x14ac:dyDescent="0.2">
      <c r="A502" s="325" t="s">
        <v>1</v>
      </c>
      <c r="G502" s="1068" t="s">
        <v>957</v>
      </c>
      <c r="H502" s="1068"/>
      <c r="I502" s="1068"/>
      <c r="J502" s="1068"/>
      <c r="K502" s="1068"/>
      <c r="Q502" s="239"/>
      <c r="R502" s="239"/>
      <c r="S502" s="239"/>
    </row>
    <row r="503" spans="1:19" x14ac:dyDescent="0.2">
      <c r="A503" s="325" t="s">
        <v>0</v>
      </c>
      <c r="C503" s="229"/>
      <c r="G503" s="1068" t="s">
        <v>860</v>
      </c>
      <c r="H503" s="1068"/>
      <c r="I503" s="1068"/>
      <c r="J503" s="1068"/>
      <c r="K503" s="1068"/>
      <c r="Q503" s="239"/>
      <c r="R503" s="239"/>
      <c r="S503" s="239"/>
    </row>
    <row r="504" spans="1:19" x14ac:dyDescent="0.2">
      <c r="F504" s="229"/>
      <c r="I504" s="1068"/>
      <c r="J504" s="1068"/>
      <c r="K504" s="1068"/>
      <c r="L504" s="1068"/>
      <c r="M504" s="1068"/>
    </row>
    <row r="505" spans="1:19" x14ac:dyDescent="0.2">
      <c r="I505" s="1068"/>
      <c r="J505" s="1068"/>
      <c r="K505" s="1069"/>
      <c r="L505" s="1068"/>
      <c r="M505" s="1068"/>
    </row>
  </sheetData>
  <autoFilter ref="E1:E501">
    <filterColumn colId="0">
      <filters blank="1">
        <filter val="1,00"/>
        <filter val="-1.050,00"/>
        <filter val="1.076,00"/>
        <filter val="1.523,00"/>
        <filter val="1.573,00"/>
        <filter val="10,00"/>
        <filter val="10.105,00"/>
        <filter val="10.628,00"/>
        <filter val="100,00"/>
        <filter val="11.678,00"/>
        <filter val="110,00"/>
        <filter val="113,00"/>
        <filter val="12,00"/>
        <filter val="130,00"/>
        <filter val="15,00"/>
        <filter val="16,00"/>
        <filter val="17,00"/>
        <filter val="175,00"/>
        <filter val="2,00"/>
        <filter val="2.083,00"/>
        <filter val="20,00"/>
        <filter val="215,00"/>
        <filter val="22,00"/>
        <filter val="24,00"/>
        <filter val="249,00"/>
        <filter val="260,00"/>
        <filter val="3.450,00"/>
        <filter val="30,00"/>
        <filter val="352,00"/>
        <filter val="4,00"/>
        <filter val="4.400,00"/>
        <filter val="4.620,00"/>
        <filter val="40,00"/>
        <filter val="420,00"/>
        <filter val="5"/>
        <filter val="5.233,00"/>
        <filter val="5.394,00"/>
        <filter val="5.395,00"/>
        <filter val="50,00"/>
        <filter val="500,00"/>
        <filter val="56,00"/>
        <filter val="6,00"/>
        <filter val="605,00"/>
        <filter val="7,00"/>
        <filter val="7.558,00"/>
        <filter val="7.937,00"/>
        <filter val="720,00"/>
        <filter val="73,00"/>
        <filter val="8,00"/>
        <filter val="85,00"/>
        <filter val="880,00"/>
        <filter val="890,00"/>
        <filter val="90,00"/>
        <filter val="920,00"/>
        <filter val="BUGET_x000a_FINAL"/>
      </filters>
    </filterColumn>
  </autoFilter>
  <mergeCells count="17">
    <mergeCell ref="G502:K502"/>
    <mergeCell ref="G503:K503"/>
    <mergeCell ref="I504:M504"/>
    <mergeCell ref="I505:M505"/>
    <mergeCell ref="A7:N7"/>
    <mergeCell ref="A10:A11"/>
    <mergeCell ref="B10:B11"/>
    <mergeCell ref="C10:K10"/>
    <mergeCell ref="L10:L11"/>
    <mergeCell ref="M10:M11"/>
    <mergeCell ref="N10:N11"/>
    <mergeCell ref="H3:J3"/>
    <mergeCell ref="C1:I1"/>
    <mergeCell ref="L1:N1"/>
    <mergeCell ref="C2:E2"/>
    <mergeCell ref="H2:J2"/>
    <mergeCell ref="L2:N2"/>
  </mergeCells>
  <printOptions horizontalCentered="1"/>
  <pageMargins left="0.43" right="0.19685039370078741" top="0.33" bottom="0.16" header="0.36" footer="0"/>
  <pageSetup paperSize="9" scale="62" fitToHeight="0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8"/>
  <sheetViews>
    <sheetView topLeftCell="F1" zoomScale="130" zoomScaleNormal="130" workbookViewId="0">
      <selection activeCell="AJ23" sqref="AJ23"/>
    </sheetView>
  </sheetViews>
  <sheetFormatPr defaultRowHeight="15" x14ac:dyDescent="0.25"/>
  <cols>
    <col min="1" max="1" width="1.85546875" style="284" customWidth="1"/>
    <col min="2" max="2" width="6.140625" style="284" customWidth="1"/>
    <col min="3" max="3" width="7.42578125" style="284" customWidth="1"/>
    <col min="4" max="4" width="4.7109375" style="284" customWidth="1"/>
    <col min="5" max="5" width="3.7109375" style="284" customWidth="1"/>
    <col min="6" max="6" width="3.5703125" style="284" customWidth="1"/>
    <col min="7" max="7" width="4.140625" style="284" customWidth="1"/>
    <col min="8" max="8" width="5" style="284" customWidth="1"/>
    <col min="9" max="9" width="2.42578125" style="284" customWidth="1"/>
    <col min="10" max="10" width="4.85546875" style="284" customWidth="1"/>
    <col min="11" max="11" width="2.7109375" style="284" customWidth="1"/>
    <col min="12" max="12" width="3.5703125" style="284" customWidth="1"/>
    <col min="13" max="13" width="4.42578125" style="284" customWidth="1"/>
    <col min="14" max="14" width="6" style="284" customWidth="1"/>
    <col min="15" max="15" width="2.140625" style="284" customWidth="1"/>
    <col min="16" max="16" width="4.5703125" style="284" customWidth="1"/>
    <col min="17" max="17" width="2.7109375" style="284" customWidth="1"/>
    <col min="18" max="18" width="4.140625" style="284" customWidth="1"/>
    <col min="19" max="19" width="4.5703125" style="284" customWidth="1"/>
    <col min="20" max="20" width="5.5703125" style="284" customWidth="1"/>
    <col min="21" max="21" width="2.42578125" style="284" customWidth="1"/>
    <col min="22" max="22" width="4.85546875" style="284" customWidth="1"/>
    <col min="23" max="23" width="3.42578125" style="284" customWidth="1"/>
    <col min="24" max="25" width="4" style="284" customWidth="1"/>
    <col min="26" max="26" width="5.140625" style="284" customWidth="1"/>
    <col min="27" max="27" width="1.85546875" style="284" customWidth="1"/>
    <col min="28" max="28" width="5.85546875" style="284" customWidth="1"/>
    <col min="29" max="29" width="3.5703125" style="284" customWidth="1"/>
    <col min="30" max="30" width="5.140625" style="284" customWidth="1"/>
    <col min="31" max="31" width="4.85546875" style="284" customWidth="1"/>
    <col min="32" max="32" width="5.85546875" style="284" customWidth="1"/>
    <col min="33" max="33" width="9.140625" style="284"/>
    <col min="34" max="34" width="3.140625" style="284" customWidth="1"/>
    <col min="35" max="35" width="9.140625" style="284" hidden="1" customWidth="1"/>
    <col min="36" max="36" width="14.28515625" style="284" customWidth="1"/>
    <col min="37" max="16384" width="9.140625" style="284"/>
  </cols>
  <sheetData>
    <row r="1" spans="1:42" ht="15.75" thickBot="1" x14ac:dyDescent="0.3">
      <c r="A1" s="98"/>
      <c r="B1" s="98"/>
      <c r="C1" s="98" t="s">
        <v>861</v>
      </c>
      <c r="D1" s="98"/>
      <c r="E1" s="98"/>
      <c r="F1" s="98"/>
      <c r="G1" s="98"/>
      <c r="H1" s="99">
        <f>H4-'TG. BUJOR 2024'!G200</f>
        <v>-524</v>
      </c>
      <c r="I1" s="98"/>
      <c r="J1" s="98"/>
      <c r="K1" s="98"/>
      <c r="L1" s="98"/>
      <c r="M1" s="98"/>
      <c r="N1" s="99">
        <f>N4-'TG. BUJOR 2024'!H200</f>
        <v>-747</v>
      </c>
      <c r="O1" s="98"/>
      <c r="P1" s="98"/>
      <c r="Q1" s="98"/>
      <c r="R1" s="98"/>
      <c r="S1" s="98"/>
      <c r="T1" s="100">
        <f>T4-'TG. BUJOR 2024'!I200</f>
        <v>-355</v>
      </c>
      <c r="U1" s="98"/>
      <c r="V1" s="98"/>
      <c r="W1" s="98"/>
      <c r="X1" s="98"/>
      <c r="Y1" s="98"/>
      <c r="Z1" s="100">
        <f>Z4-'TG. BUJOR 2024'!J200</f>
        <v>471</v>
      </c>
      <c r="AA1" s="98"/>
      <c r="AB1" s="98"/>
      <c r="AC1" s="98"/>
      <c r="AD1" s="98"/>
      <c r="AE1" s="98"/>
      <c r="AF1" s="100">
        <f>AF4-'TG. BUJOR 2024'!F200</f>
        <v>-1155</v>
      </c>
      <c r="AG1" s="98"/>
    </row>
    <row r="2" spans="1:42" ht="15.75" thickBot="1" x14ac:dyDescent="0.3">
      <c r="A2" s="101"/>
      <c r="B2" s="220" t="s">
        <v>959</v>
      </c>
      <c r="C2" s="221"/>
      <c r="D2" s="1110" t="s">
        <v>862</v>
      </c>
      <c r="E2" s="1110"/>
      <c r="F2" s="1110"/>
      <c r="G2" s="1110"/>
      <c r="H2" s="1110"/>
      <c r="I2" s="101"/>
      <c r="J2" s="1110" t="s">
        <v>863</v>
      </c>
      <c r="K2" s="1110"/>
      <c r="L2" s="1110"/>
      <c r="M2" s="1110"/>
      <c r="N2" s="1110"/>
      <c r="O2" s="101"/>
      <c r="P2" s="1110" t="s">
        <v>864</v>
      </c>
      <c r="Q2" s="1110"/>
      <c r="R2" s="1110"/>
      <c r="S2" s="1110"/>
      <c r="T2" s="1110"/>
      <c r="U2" s="101"/>
      <c r="V2" s="1110" t="s">
        <v>865</v>
      </c>
      <c r="W2" s="1110"/>
      <c r="X2" s="1110"/>
      <c r="Y2" s="1110"/>
      <c r="Z2" s="1110"/>
      <c r="AA2" s="101"/>
      <c r="AB2" s="1110" t="s">
        <v>866</v>
      </c>
      <c r="AC2" s="1110"/>
      <c r="AD2" s="1110"/>
      <c r="AE2" s="1110"/>
      <c r="AF2" s="1110"/>
      <c r="AG2" s="101"/>
      <c r="AJ2" s="1099" t="s">
        <v>853</v>
      </c>
      <c r="AK2" s="1101" t="s">
        <v>852</v>
      </c>
      <c r="AL2" s="1116" t="s">
        <v>962</v>
      </c>
      <c r="AM2" s="1117"/>
      <c r="AN2" s="1117"/>
      <c r="AO2" s="1117"/>
      <c r="AP2" s="1118"/>
    </row>
    <row r="3" spans="1:42" ht="25.5" x14ac:dyDescent="0.25">
      <c r="A3" s="143"/>
      <c r="B3" s="143"/>
      <c r="C3" s="143"/>
      <c r="D3" s="144" t="s">
        <v>867</v>
      </c>
      <c r="E3" s="144" t="s">
        <v>868</v>
      </c>
      <c r="F3" s="145" t="s">
        <v>869</v>
      </c>
      <c r="G3" s="144" t="s">
        <v>870</v>
      </c>
      <c r="H3" s="146" t="s">
        <v>871</v>
      </c>
      <c r="I3" s="143"/>
      <c r="J3" s="144" t="s">
        <v>867</v>
      </c>
      <c r="K3" s="144" t="s">
        <v>868</v>
      </c>
      <c r="L3" s="145" t="s">
        <v>869</v>
      </c>
      <c r="M3" s="144" t="s">
        <v>870</v>
      </c>
      <c r="N3" s="146" t="s">
        <v>871</v>
      </c>
      <c r="O3" s="143"/>
      <c r="P3" s="144" t="s">
        <v>867</v>
      </c>
      <c r="Q3" s="144" t="s">
        <v>868</v>
      </c>
      <c r="R3" s="145" t="s">
        <v>869</v>
      </c>
      <c r="S3" s="144" t="s">
        <v>870</v>
      </c>
      <c r="T3" s="146" t="s">
        <v>871</v>
      </c>
      <c r="U3" s="143"/>
      <c r="V3" s="144" t="s">
        <v>867</v>
      </c>
      <c r="W3" s="144" t="s">
        <v>868</v>
      </c>
      <c r="X3" s="145" t="s">
        <v>869</v>
      </c>
      <c r="Y3" s="144" t="s">
        <v>870</v>
      </c>
      <c r="Z3" s="146" t="s">
        <v>871</v>
      </c>
      <c r="AA3" s="143"/>
      <c r="AB3" s="144" t="s">
        <v>867</v>
      </c>
      <c r="AC3" s="144" t="s">
        <v>868</v>
      </c>
      <c r="AD3" s="224" t="s">
        <v>869</v>
      </c>
      <c r="AE3" s="144" t="s">
        <v>870</v>
      </c>
      <c r="AF3" s="147" t="s">
        <v>871</v>
      </c>
      <c r="AG3" s="143"/>
      <c r="AJ3" s="1100"/>
      <c r="AK3" s="1102"/>
      <c r="AL3" s="302" t="s">
        <v>960</v>
      </c>
      <c r="AM3" s="304" t="s">
        <v>849</v>
      </c>
      <c r="AN3" s="302" t="s">
        <v>848</v>
      </c>
      <c r="AO3" s="302" t="s">
        <v>847</v>
      </c>
      <c r="AP3" s="302" t="s">
        <v>846</v>
      </c>
    </row>
    <row r="4" spans="1:42" x14ac:dyDescent="0.25">
      <c r="A4" s="113" t="s">
        <v>872</v>
      </c>
      <c r="B4" s="114"/>
      <c r="C4" s="114"/>
      <c r="D4" s="148">
        <f>D5+D19+D74+D78</f>
        <v>2830</v>
      </c>
      <c r="E4" s="148">
        <f>E5+E19+E74+E78</f>
        <v>20</v>
      </c>
      <c r="F4" s="149">
        <f>F5+F19+F74+F78</f>
        <v>261</v>
      </c>
      <c r="G4" s="148">
        <f>G5+G19+G74+G78</f>
        <v>200</v>
      </c>
      <c r="H4" s="150">
        <f>SUM(D4:G4)</f>
        <v>3311</v>
      </c>
      <c r="I4" s="151"/>
      <c r="J4" s="148">
        <f>J5+J19+J74+J78</f>
        <v>2780</v>
      </c>
      <c r="K4" s="148">
        <f>K5+K19+K74+K78</f>
        <v>30</v>
      </c>
      <c r="L4" s="149">
        <f>L5+L19+L74+L78</f>
        <v>212</v>
      </c>
      <c r="M4" s="148">
        <f>M5+M19+M74+M78</f>
        <v>180</v>
      </c>
      <c r="N4" s="150">
        <f t="shared" ref="N4:N17" si="0">SUM(J4:M4)</f>
        <v>3202</v>
      </c>
      <c r="O4" s="151"/>
      <c r="P4" s="152">
        <f>P5+P19+P74+P78</f>
        <v>2800</v>
      </c>
      <c r="Q4" s="152">
        <f>Q5+Q19+Q74+Q78</f>
        <v>0</v>
      </c>
      <c r="R4" s="153">
        <f>R5+R19+R74+R78</f>
        <v>265</v>
      </c>
      <c r="S4" s="152">
        <f>S5+S19+S74+S78</f>
        <v>180</v>
      </c>
      <c r="T4" s="150">
        <f t="shared" ref="T4:T17" si="1">SUM(P4:S4)</f>
        <v>3245</v>
      </c>
      <c r="U4" s="151"/>
      <c r="V4" s="154">
        <f>V5+V19+V74+V78</f>
        <v>2783</v>
      </c>
      <c r="W4" s="154">
        <f>W5+W19+W74+W78</f>
        <v>0</v>
      </c>
      <c r="X4" s="153">
        <f>X5+X19+X74+X78</f>
        <v>254</v>
      </c>
      <c r="Y4" s="154">
        <f>Y5+Y19+Y74+Y78</f>
        <v>107</v>
      </c>
      <c r="Z4" s="150">
        <f>SUM(V4:Y4)</f>
        <v>3144</v>
      </c>
      <c r="AA4" s="151"/>
      <c r="AB4" s="219">
        <f>D4+J4+P4+V4</f>
        <v>11193</v>
      </c>
      <c r="AC4" s="219">
        <f>E4+K4+Q4+W4</f>
        <v>50</v>
      </c>
      <c r="AD4" s="155">
        <f>F4+L4+R4+X4</f>
        <v>992</v>
      </c>
      <c r="AE4" s="219">
        <f t="shared" ref="AE4:AE17" si="2">G4+M4+S4+Y4</f>
        <v>667</v>
      </c>
      <c r="AF4" s="219">
        <f>SUM(AB4:AE4)</f>
        <v>12902</v>
      </c>
      <c r="AG4" s="156"/>
      <c r="AJ4" s="248" t="s">
        <v>965</v>
      </c>
      <c r="AK4" s="249" t="s">
        <v>694</v>
      </c>
      <c r="AL4" s="227">
        <f>AL5+AL10</f>
        <v>1078</v>
      </c>
      <c r="AM4" s="227">
        <f t="shared" ref="AM4:AP4" si="3">AM5+AM10</f>
        <v>282</v>
      </c>
      <c r="AN4" s="227">
        <f t="shared" si="3"/>
        <v>282</v>
      </c>
      <c r="AO4" s="227">
        <f t="shared" si="3"/>
        <v>232</v>
      </c>
      <c r="AP4" s="227">
        <f t="shared" si="3"/>
        <v>282</v>
      </c>
    </row>
    <row r="5" spans="1:42" x14ac:dyDescent="0.25">
      <c r="A5" s="1109" t="s">
        <v>873</v>
      </c>
      <c r="B5" s="1109"/>
      <c r="C5" s="157" t="s">
        <v>533</v>
      </c>
      <c r="D5" s="158">
        <f>D6+D14+D16</f>
        <v>2272</v>
      </c>
      <c r="E5" s="158">
        <f>E6+E14+E16</f>
        <v>0</v>
      </c>
      <c r="F5" s="158">
        <f>F6+F14+F16</f>
        <v>48</v>
      </c>
      <c r="G5" s="158">
        <f>G6+G14+G16</f>
        <v>200</v>
      </c>
      <c r="H5" s="150">
        <f t="shared" ref="H5:H17" si="4">SUM(D5:G5)</f>
        <v>2520</v>
      </c>
      <c r="I5" s="159"/>
      <c r="J5" s="158">
        <f>J6+J14+J16</f>
        <v>2272</v>
      </c>
      <c r="K5" s="158">
        <f>K6+K14+K16</f>
        <v>0</v>
      </c>
      <c r="L5" s="158">
        <f>L6+L14+L16</f>
        <v>48</v>
      </c>
      <c r="M5" s="158">
        <f>M6+M14+M16</f>
        <v>180</v>
      </c>
      <c r="N5" s="150">
        <f t="shared" si="0"/>
        <v>2500</v>
      </c>
      <c r="O5" s="119"/>
      <c r="P5" s="160">
        <f>P6+P14+P16</f>
        <v>2182</v>
      </c>
      <c r="Q5" s="160">
        <f>Q6+Q14+Q16</f>
        <v>0</v>
      </c>
      <c r="R5" s="160">
        <f>R6+R14+R16</f>
        <v>48</v>
      </c>
      <c r="S5" s="160">
        <f>S6+S14+S16</f>
        <v>180</v>
      </c>
      <c r="T5" s="150">
        <f t="shared" si="1"/>
        <v>2410</v>
      </c>
      <c r="U5" s="119"/>
      <c r="V5" s="161">
        <f>V6+V14+V16</f>
        <v>2415</v>
      </c>
      <c r="W5" s="161">
        <f>W6+W14+W16</f>
        <v>0</v>
      </c>
      <c r="X5" s="161">
        <f>X6+X14+X16</f>
        <v>48</v>
      </c>
      <c r="Y5" s="161">
        <f>Y6+Y14+Y16</f>
        <v>107</v>
      </c>
      <c r="Z5" s="150">
        <f t="shared" ref="Z5:Z17" si="5">SUM(V5:Y5)</f>
        <v>2570</v>
      </c>
      <c r="AA5" s="119"/>
      <c r="AB5" s="162">
        <f>D5+J5+P5+V5</f>
        <v>9141</v>
      </c>
      <c r="AC5" s="162">
        <f t="shared" ref="AC5:AD17" si="6">E5+K5+Q5+W5</f>
        <v>0</v>
      </c>
      <c r="AD5" s="163">
        <f t="shared" si="6"/>
        <v>192</v>
      </c>
      <c r="AE5" s="162">
        <f t="shared" si="2"/>
        <v>667</v>
      </c>
      <c r="AF5" s="162">
        <f t="shared" ref="AF5:AF17" si="7">SUM(AB5:AE5)</f>
        <v>10000</v>
      </c>
      <c r="AG5" s="164" t="s">
        <v>533</v>
      </c>
      <c r="AJ5" s="305"/>
      <c r="AK5" s="306" t="s">
        <v>501</v>
      </c>
      <c r="AL5" s="307">
        <f>AM5+AN5+AO5+AP5</f>
        <v>192</v>
      </c>
      <c r="AM5" s="308">
        <v>48</v>
      </c>
      <c r="AN5" s="308">
        <v>48</v>
      </c>
      <c r="AO5" s="308">
        <v>48</v>
      </c>
      <c r="AP5" s="308">
        <v>48</v>
      </c>
    </row>
    <row r="6" spans="1:42" x14ac:dyDescent="0.25">
      <c r="A6" s="1109" t="s">
        <v>874</v>
      </c>
      <c r="B6" s="1109"/>
      <c r="C6" s="157" t="s">
        <v>531</v>
      </c>
      <c r="D6" s="165">
        <f>SUM(D7:D13)</f>
        <v>2218</v>
      </c>
      <c r="E6" s="165">
        <f>SUM(E7:E13)</f>
        <v>0</v>
      </c>
      <c r="F6" s="165">
        <f>SUM(F7:F13)</f>
        <v>48</v>
      </c>
      <c r="G6" s="165">
        <f>SUM(G7:G13)</f>
        <v>194</v>
      </c>
      <c r="H6" s="150">
        <f t="shared" si="4"/>
        <v>2460</v>
      </c>
      <c r="I6" s="119"/>
      <c r="J6" s="165">
        <f>SUM(J7:J13)</f>
        <v>2086</v>
      </c>
      <c r="K6" s="165">
        <f>SUM(K7:K13)</f>
        <v>0</v>
      </c>
      <c r="L6" s="165">
        <f>SUM(L7:L13)</f>
        <v>48</v>
      </c>
      <c r="M6" s="165">
        <f>SUM(M7:M13)</f>
        <v>166</v>
      </c>
      <c r="N6" s="150">
        <f t="shared" si="0"/>
        <v>2300</v>
      </c>
      <c r="O6" s="119"/>
      <c r="P6" s="166">
        <f>P7+P8+P9+P10+P11+P12+P13+P14</f>
        <v>2137</v>
      </c>
      <c r="Q6" s="166">
        <f>SUM(Q7:Q13)</f>
        <v>0</v>
      </c>
      <c r="R6" s="166">
        <f>SUM(R7:R13)</f>
        <v>48</v>
      </c>
      <c r="S6" s="166">
        <f>SUM(S7:S13)</f>
        <v>175</v>
      </c>
      <c r="T6" s="150">
        <f t="shared" si="1"/>
        <v>2360</v>
      </c>
      <c r="U6" s="119"/>
      <c r="V6" s="167">
        <f>V7+V8+V9+V10+V11+V12+V13</f>
        <v>2369</v>
      </c>
      <c r="W6" s="167">
        <f>SUM(W7:W13)</f>
        <v>0</v>
      </c>
      <c r="X6" s="167">
        <f>SUM(X7:X13)</f>
        <v>48</v>
      </c>
      <c r="Y6" s="167">
        <f>SUM(Y7:Y13)</f>
        <v>103</v>
      </c>
      <c r="Z6" s="150">
        <f t="shared" si="5"/>
        <v>2520</v>
      </c>
      <c r="AA6" s="119"/>
      <c r="AB6" s="168">
        <f t="shared" ref="AB6:AB17" si="8">D6+J6+P6+V6</f>
        <v>8810</v>
      </c>
      <c r="AC6" s="168">
        <f t="shared" si="6"/>
        <v>0</v>
      </c>
      <c r="AD6" s="169">
        <f t="shared" si="6"/>
        <v>192</v>
      </c>
      <c r="AE6" s="168">
        <f t="shared" si="2"/>
        <v>638</v>
      </c>
      <c r="AF6" s="170">
        <f>SUM(AB6:AE6)</f>
        <v>9640</v>
      </c>
      <c r="AG6" s="157" t="s">
        <v>531</v>
      </c>
      <c r="AJ6" s="303"/>
      <c r="AK6" s="303"/>
      <c r="AL6" s="303"/>
      <c r="AM6" s="303"/>
      <c r="AN6" s="303"/>
      <c r="AO6" s="303"/>
      <c r="AP6" s="303"/>
    </row>
    <row r="7" spans="1:42" x14ac:dyDescent="0.25">
      <c r="A7" s="115"/>
      <c r="B7" s="116" t="s">
        <v>875</v>
      </c>
      <c r="C7" s="171" t="s">
        <v>529</v>
      </c>
      <c r="D7" s="165">
        <v>1445</v>
      </c>
      <c r="E7" s="165"/>
      <c r="F7" s="165"/>
      <c r="G7" s="165">
        <v>155</v>
      </c>
      <c r="H7" s="150">
        <f t="shared" si="4"/>
        <v>1600</v>
      </c>
      <c r="I7" s="119"/>
      <c r="J7" s="165">
        <v>1468</v>
      </c>
      <c r="K7" s="165"/>
      <c r="L7" s="165"/>
      <c r="M7" s="166">
        <v>132</v>
      </c>
      <c r="N7" s="150">
        <f t="shared" si="0"/>
        <v>1600</v>
      </c>
      <c r="O7" s="119"/>
      <c r="P7" s="165">
        <v>1460</v>
      </c>
      <c r="Q7" s="165"/>
      <c r="R7" s="165"/>
      <c r="S7" s="166">
        <v>140</v>
      </c>
      <c r="T7" s="150">
        <f t="shared" si="1"/>
        <v>1600</v>
      </c>
      <c r="U7" s="119"/>
      <c r="V7" s="167">
        <v>1766</v>
      </c>
      <c r="W7" s="167"/>
      <c r="X7" s="167"/>
      <c r="Y7" s="167">
        <v>84</v>
      </c>
      <c r="Z7" s="150">
        <f t="shared" si="5"/>
        <v>1850</v>
      </c>
      <c r="AA7" s="119"/>
      <c r="AB7" s="168">
        <f t="shared" si="8"/>
        <v>6139</v>
      </c>
      <c r="AC7" s="168">
        <f t="shared" si="6"/>
        <v>0</v>
      </c>
      <c r="AD7" s="169">
        <f t="shared" si="6"/>
        <v>0</v>
      </c>
      <c r="AE7" s="168">
        <f t="shared" si="2"/>
        <v>511</v>
      </c>
      <c r="AF7" s="172">
        <f t="shared" si="7"/>
        <v>6650</v>
      </c>
      <c r="AG7" s="171" t="s">
        <v>529</v>
      </c>
      <c r="AJ7" s="135"/>
      <c r="AK7" s="136" t="s">
        <v>459</v>
      </c>
      <c r="AL7" s="137">
        <f>AM7+AN7+AO7+AP7</f>
        <v>550</v>
      </c>
      <c r="AM7" s="137">
        <v>150</v>
      </c>
      <c r="AN7" s="137">
        <v>150</v>
      </c>
      <c r="AO7" s="137">
        <v>100</v>
      </c>
      <c r="AP7" s="137">
        <v>150</v>
      </c>
    </row>
    <row r="8" spans="1:42" x14ac:dyDescent="0.25">
      <c r="A8" s="115"/>
      <c r="B8" s="116" t="s">
        <v>876</v>
      </c>
      <c r="C8" s="171" t="s">
        <v>525</v>
      </c>
      <c r="D8" s="165">
        <v>276</v>
      </c>
      <c r="E8" s="165"/>
      <c r="F8" s="165"/>
      <c r="G8" s="165">
        <v>24</v>
      </c>
      <c r="H8" s="150">
        <f t="shared" si="4"/>
        <v>300</v>
      </c>
      <c r="I8" s="119"/>
      <c r="J8" s="165">
        <v>178</v>
      </c>
      <c r="K8" s="165"/>
      <c r="L8" s="165"/>
      <c r="M8" s="166">
        <v>22</v>
      </c>
      <c r="N8" s="150">
        <f t="shared" si="0"/>
        <v>200</v>
      </c>
      <c r="O8" s="119"/>
      <c r="P8" s="165">
        <v>176</v>
      </c>
      <c r="Q8" s="165"/>
      <c r="R8" s="165"/>
      <c r="S8" s="166">
        <v>24</v>
      </c>
      <c r="T8" s="150">
        <f t="shared" si="1"/>
        <v>200</v>
      </c>
      <c r="U8" s="119"/>
      <c r="V8" s="167">
        <v>158</v>
      </c>
      <c r="W8" s="167"/>
      <c r="X8" s="167"/>
      <c r="Y8" s="167">
        <v>12</v>
      </c>
      <c r="Z8" s="150">
        <f t="shared" si="5"/>
        <v>170</v>
      </c>
      <c r="AA8" s="119"/>
      <c r="AB8" s="168">
        <f t="shared" si="8"/>
        <v>788</v>
      </c>
      <c r="AC8" s="168">
        <f t="shared" si="6"/>
        <v>0</v>
      </c>
      <c r="AD8" s="169">
        <f t="shared" si="6"/>
        <v>0</v>
      </c>
      <c r="AE8" s="168">
        <f t="shared" si="2"/>
        <v>82</v>
      </c>
      <c r="AF8" s="172">
        <f t="shared" si="7"/>
        <v>870</v>
      </c>
      <c r="AG8" s="171" t="s">
        <v>525</v>
      </c>
      <c r="AJ8" s="135"/>
      <c r="AK8" s="136" t="s">
        <v>457</v>
      </c>
      <c r="AL8" s="137">
        <f t="shared" ref="AL8:AL9" si="9">AM8+AN8+AO8+AP8</f>
        <v>80</v>
      </c>
      <c r="AM8" s="137">
        <v>20</v>
      </c>
      <c r="AN8" s="137">
        <v>20</v>
      </c>
      <c r="AO8" s="137">
        <v>20</v>
      </c>
      <c r="AP8" s="137">
        <v>20</v>
      </c>
    </row>
    <row r="9" spans="1:42" x14ac:dyDescent="0.25">
      <c r="A9" s="115"/>
      <c r="B9" s="116" t="s">
        <v>877</v>
      </c>
      <c r="C9" s="171" t="s">
        <v>523</v>
      </c>
      <c r="D9" s="165">
        <v>295</v>
      </c>
      <c r="E9" s="165"/>
      <c r="F9" s="165"/>
      <c r="G9" s="165">
        <v>5</v>
      </c>
      <c r="H9" s="150">
        <f t="shared" si="4"/>
        <v>300</v>
      </c>
      <c r="I9" s="119"/>
      <c r="J9" s="165">
        <v>245</v>
      </c>
      <c r="K9" s="165"/>
      <c r="L9" s="165"/>
      <c r="M9" s="165">
        <v>5</v>
      </c>
      <c r="N9" s="150">
        <f t="shared" si="0"/>
        <v>250</v>
      </c>
      <c r="O9" s="119"/>
      <c r="P9" s="165">
        <v>294</v>
      </c>
      <c r="Q9" s="165"/>
      <c r="R9" s="165"/>
      <c r="S9" s="165">
        <v>6</v>
      </c>
      <c r="T9" s="150">
        <f t="shared" si="1"/>
        <v>300</v>
      </c>
      <c r="U9" s="119"/>
      <c r="V9" s="167">
        <v>250</v>
      </c>
      <c r="W9" s="167"/>
      <c r="X9" s="167"/>
      <c r="Y9" s="167"/>
      <c r="Z9" s="150">
        <f t="shared" si="5"/>
        <v>250</v>
      </c>
      <c r="AA9" s="119"/>
      <c r="AB9" s="168">
        <f t="shared" si="8"/>
        <v>1084</v>
      </c>
      <c r="AC9" s="168">
        <f t="shared" si="6"/>
        <v>0</v>
      </c>
      <c r="AD9" s="169">
        <f t="shared" si="6"/>
        <v>0</v>
      </c>
      <c r="AE9" s="168">
        <f t="shared" si="2"/>
        <v>16</v>
      </c>
      <c r="AF9" s="172">
        <f t="shared" si="7"/>
        <v>1100</v>
      </c>
      <c r="AG9" s="171" t="s">
        <v>523</v>
      </c>
      <c r="AJ9" s="135"/>
      <c r="AK9" s="136" t="s">
        <v>447</v>
      </c>
      <c r="AL9" s="137">
        <f t="shared" si="9"/>
        <v>256</v>
      </c>
      <c r="AM9" s="137">
        <v>64</v>
      </c>
      <c r="AN9" s="137">
        <v>64</v>
      </c>
      <c r="AO9" s="137">
        <v>64</v>
      </c>
      <c r="AP9" s="137">
        <v>64</v>
      </c>
    </row>
    <row r="10" spans="1:42" ht="16.5" customHeight="1" x14ac:dyDescent="0.25">
      <c r="A10" s="115"/>
      <c r="B10" s="116" t="s">
        <v>955</v>
      </c>
      <c r="C10" s="173" t="s">
        <v>878</v>
      </c>
      <c r="D10" s="165">
        <v>0</v>
      </c>
      <c r="E10" s="165"/>
      <c r="F10" s="165"/>
      <c r="G10" s="165"/>
      <c r="H10" s="150">
        <f t="shared" si="4"/>
        <v>0</v>
      </c>
      <c r="I10" s="119"/>
      <c r="J10" s="165">
        <v>0</v>
      </c>
      <c r="K10" s="165"/>
      <c r="L10" s="165"/>
      <c r="M10" s="165"/>
      <c r="N10" s="150">
        <f t="shared" si="0"/>
        <v>0</v>
      </c>
      <c r="O10" s="119"/>
      <c r="P10" s="165">
        <v>0</v>
      </c>
      <c r="Q10" s="165"/>
      <c r="R10" s="165"/>
      <c r="S10" s="165"/>
      <c r="T10" s="150">
        <f t="shared" si="1"/>
        <v>0</v>
      </c>
      <c r="U10" s="119"/>
      <c r="V10" s="167"/>
      <c r="W10" s="167"/>
      <c r="X10" s="167"/>
      <c r="Y10" s="167"/>
      <c r="Z10" s="150">
        <f t="shared" si="5"/>
        <v>0</v>
      </c>
      <c r="AA10" s="119"/>
      <c r="AB10" s="168">
        <f t="shared" si="8"/>
        <v>0</v>
      </c>
      <c r="AC10" s="168">
        <f t="shared" si="6"/>
        <v>0</v>
      </c>
      <c r="AD10" s="169">
        <f t="shared" si="6"/>
        <v>0</v>
      </c>
      <c r="AE10" s="204">
        <f t="shared" si="2"/>
        <v>0</v>
      </c>
      <c r="AF10" s="172">
        <f t="shared" si="7"/>
        <v>0</v>
      </c>
      <c r="AG10" s="173" t="s">
        <v>878</v>
      </c>
      <c r="AJ10" s="309" t="s">
        <v>963</v>
      </c>
      <c r="AK10" s="310" t="s">
        <v>964</v>
      </c>
      <c r="AL10" s="311">
        <f>SUM(AL7:AL9)</f>
        <v>886</v>
      </c>
      <c r="AM10" s="311">
        <f>SUM(AM7:AM9)</f>
        <v>234</v>
      </c>
      <c r="AN10" s="311">
        <f>SUM(AN7:AN9)</f>
        <v>234</v>
      </c>
      <c r="AO10" s="311">
        <f>SUM(AO7:AO9)</f>
        <v>184</v>
      </c>
      <c r="AP10" s="311">
        <f>SUM(AP7:AP9)</f>
        <v>234</v>
      </c>
    </row>
    <row r="11" spans="1:42" x14ac:dyDescent="0.25">
      <c r="A11" s="115"/>
      <c r="B11" s="116" t="s">
        <v>879</v>
      </c>
      <c r="C11" s="171" t="s">
        <v>513</v>
      </c>
      <c r="D11" s="165">
        <v>120</v>
      </c>
      <c r="E11" s="165"/>
      <c r="F11" s="165"/>
      <c r="G11" s="165"/>
      <c r="H11" s="150">
        <f t="shared" si="4"/>
        <v>120</v>
      </c>
      <c r="I11" s="119"/>
      <c r="J11" s="165">
        <v>120</v>
      </c>
      <c r="K11" s="165"/>
      <c r="L11" s="165"/>
      <c r="M11" s="165"/>
      <c r="N11" s="150">
        <f t="shared" si="0"/>
        <v>120</v>
      </c>
      <c r="O11" s="119"/>
      <c r="P11" s="165">
        <v>120</v>
      </c>
      <c r="Q11" s="165"/>
      <c r="R11" s="165"/>
      <c r="S11" s="165"/>
      <c r="T11" s="150">
        <f t="shared" si="1"/>
        <v>120</v>
      </c>
      <c r="U11" s="119"/>
      <c r="V11" s="167">
        <v>120</v>
      </c>
      <c r="W11" s="167"/>
      <c r="X11" s="167"/>
      <c r="Y11" s="167">
        <v>0</v>
      </c>
      <c r="Z11" s="150">
        <f t="shared" si="5"/>
        <v>120</v>
      </c>
      <c r="AA11" s="119"/>
      <c r="AB11" s="168">
        <f t="shared" si="8"/>
        <v>480</v>
      </c>
      <c r="AC11" s="168">
        <f t="shared" si="6"/>
        <v>0</v>
      </c>
      <c r="AD11" s="169">
        <f t="shared" si="6"/>
        <v>0</v>
      </c>
      <c r="AE11" s="168">
        <f t="shared" si="2"/>
        <v>0</v>
      </c>
      <c r="AF11" s="172">
        <f t="shared" si="7"/>
        <v>480</v>
      </c>
      <c r="AG11" s="171" t="s">
        <v>513</v>
      </c>
      <c r="AJ11" s="303"/>
      <c r="AK11" s="303"/>
      <c r="AL11" s="303"/>
      <c r="AM11" s="303"/>
      <c r="AN11" s="303"/>
      <c r="AO11" s="303"/>
      <c r="AP11" s="303"/>
    </row>
    <row r="12" spans="1:42" x14ac:dyDescent="0.25">
      <c r="A12" s="117"/>
      <c r="B12" s="116" t="s">
        <v>880</v>
      </c>
      <c r="C12" s="173" t="s">
        <v>505</v>
      </c>
      <c r="D12" s="165">
        <v>80</v>
      </c>
      <c r="E12" s="165"/>
      <c r="F12" s="165"/>
      <c r="G12" s="165">
        <v>10</v>
      </c>
      <c r="H12" s="150">
        <f t="shared" si="4"/>
        <v>90</v>
      </c>
      <c r="I12" s="119"/>
      <c r="J12" s="165">
        <v>85</v>
      </c>
      <c r="K12" s="165"/>
      <c r="L12" s="165"/>
      <c r="M12" s="165">
        <v>5</v>
      </c>
      <c r="N12" s="150">
        <f t="shared" si="0"/>
        <v>90</v>
      </c>
      <c r="O12" s="119"/>
      <c r="P12" s="165">
        <v>85</v>
      </c>
      <c r="Q12" s="165"/>
      <c r="R12" s="165"/>
      <c r="S12" s="165">
        <v>5</v>
      </c>
      <c r="T12" s="150">
        <f t="shared" si="1"/>
        <v>90</v>
      </c>
      <c r="U12" s="119"/>
      <c r="V12" s="167">
        <v>85</v>
      </c>
      <c r="W12" s="167"/>
      <c r="X12" s="167"/>
      <c r="Y12" s="167">
        <v>5</v>
      </c>
      <c r="Z12" s="150">
        <f t="shared" si="5"/>
        <v>90</v>
      </c>
      <c r="AA12" s="119"/>
      <c r="AB12" s="168">
        <f t="shared" si="8"/>
        <v>335</v>
      </c>
      <c r="AC12" s="168">
        <f t="shared" si="6"/>
        <v>0</v>
      </c>
      <c r="AD12" s="169">
        <f t="shared" si="6"/>
        <v>0</v>
      </c>
      <c r="AE12" s="168">
        <f t="shared" si="2"/>
        <v>25</v>
      </c>
      <c r="AF12" s="172">
        <f t="shared" si="7"/>
        <v>360</v>
      </c>
      <c r="AG12" s="173" t="s">
        <v>505</v>
      </c>
    </row>
    <row r="13" spans="1:42" x14ac:dyDescent="0.25">
      <c r="A13" s="117"/>
      <c r="B13" s="116" t="s">
        <v>881</v>
      </c>
      <c r="C13" s="171" t="s">
        <v>501</v>
      </c>
      <c r="D13" s="165">
        <v>2</v>
      </c>
      <c r="E13" s="165"/>
      <c r="F13" s="225">
        <v>48</v>
      </c>
      <c r="G13" s="165">
        <v>0</v>
      </c>
      <c r="H13" s="150">
        <f t="shared" si="4"/>
        <v>50</v>
      </c>
      <c r="I13" s="119"/>
      <c r="J13" s="165">
        <v>-10</v>
      </c>
      <c r="K13" s="165"/>
      <c r="L13" s="225">
        <v>48</v>
      </c>
      <c r="M13" s="165">
        <v>2</v>
      </c>
      <c r="N13" s="150">
        <f t="shared" si="0"/>
        <v>40</v>
      </c>
      <c r="O13" s="119"/>
      <c r="P13" s="165">
        <v>2</v>
      </c>
      <c r="Q13" s="165"/>
      <c r="R13" s="225">
        <v>48</v>
      </c>
      <c r="S13" s="165">
        <v>0</v>
      </c>
      <c r="T13" s="150">
        <f t="shared" si="1"/>
        <v>50</v>
      </c>
      <c r="U13" s="119"/>
      <c r="V13" s="167">
        <v>-10</v>
      </c>
      <c r="W13" s="167"/>
      <c r="X13" s="225">
        <v>48</v>
      </c>
      <c r="Y13" s="167">
        <v>2</v>
      </c>
      <c r="Z13" s="150">
        <f t="shared" si="5"/>
        <v>40</v>
      </c>
      <c r="AA13" s="119"/>
      <c r="AB13" s="168">
        <f t="shared" si="8"/>
        <v>-16</v>
      </c>
      <c r="AC13" s="168">
        <f t="shared" si="6"/>
        <v>0</v>
      </c>
      <c r="AD13" s="155">
        <f t="shared" si="6"/>
        <v>192</v>
      </c>
      <c r="AE13" s="168">
        <f t="shared" si="2"/>
        <v>4</v>
      </c>
      <c r="AF13" s="172">
        <f t="shared" si="7"/>
        <v>180</v>
      </c>
      <c r="AG13" s="171" t="s">
        <v>501</v>
      </c>
      <c r="AL13" s="284" t="s">
        <v>980</v>
      </c>
      <c r="AM13" s="284" t="s">
        <v>981</v>
      </c>
    </row>
    <row r="14" spans="1:42" x14ac:dyDescent="0.25">
      <c r="A14" s="117" t="s">
        <v>882</v>
      </c>
      <c r="B14" s="116"/>
      <c r="C14" s="157" t="s">
        <v>499</v>
      </c>
      <c r="D14" s="165">
        <f>SUM(D15:D15)</f>
        <v>0</v>
      </c>
      <c r="E14" s="165">
        <f>SUM(E15:E15)</f>
        <v>0</v>
      </c>
      <c r="F14" s="165">
        <f>SUM(F15:F15)</f>
        <v>0</v>
      </c>
      <c r="G14" s="165">
        <f>SUM(G15:G15)</f>
        <v>0</v>
      </c>
      <c r="H14" s="150">
        <f>SUM(D14:G14)</f>
        <v>0</v>
      </c>
      <c r="I14" s="119"/>
      <c r="J14" s="165">
        <f>J15</f>
        <v>132</v>
      </c>
      <c r="K14" s="165">
        <f t="shared" ref="K14:M14" si="10">K15</f>
        <v>0</v>
      </c>
      <c r="L14" s="165">
        <f t="shared" si="10"/>
        <v>0</v>
      </c>
      <c r="M14" s="165">
        <f t="shared" si="10"/>
        <v>8</v>
      </c>
      <c r="N14" s="150">
        <f>SUM(J14:M14)</f>
        <v>140</v>
      </c>
      <c r="O14" s="119"/>
      <c r="P14" s="166">
        <f>SUM(P15:P15)</f>
        <v>0</v>
      </c>
      <c r="Q14" s="166">
        <f>SUM(Q15:Q15)</f>
        <v>0</v>
      </c>
      <c r="R14" s="166">
        <f>SUM(R15:R15)</f>
        <v>0</v>
      </c>
      <c r="S14" s="166">
        <f>SUM(S15:S15)</f>
        <v>0</v>
      </c>
      <c r="T14" s="150">
        <f>SUM(P14:S14)</f>
        <v>0</v>
      </c>
      <c r="U14" s="119"/>
      <c r="V14" s="167">
        <f>SUM(V15:V15)</f>
        <v>0</v>
      </c>
      <c r="W14" s="167">
        <f>SUM(W15:W15)</f>
        <v>0</v>
      </c>
      <c r="X14" s="167">
        <f>SUM(X15:X15)</f>
        <v>0</v>
      </c>
      <c r="Y14" s="167">
        <f>SUM(Y15:Y15)</f>
        <v>0</v>
      </c>
      <c r="Z14" s="150">
        <f>SUM(V14:Y14)</f>
        <v>0</v>
      </c>
      <c r="AA14" s="119"/>
      <c r="AB14" s="168">
        <f t="shared" si="8"/>
        <v>132</v>
      </c>
      <c r="AC14" s="168">
        <f t="shared" si="6"/>
        <v>0</v>
      </c>
      <c r="AD14" s="169">
        <f t="shared" si="6"/>
        <v>0</v>
      </c>
      <c r="AE14" s="168">
        <f t="shared" si="2"/>
        <v>8</v>
      </c>
      <c r="AF14" s="170">
        <f t="shared" si="7"/>
        <v>140</v>
      </c>
      <c r="AG14" s="157" t="s">
        <v>499</v>
      </c>
    </row>
    <row r="15" spans="1:42" x14ac:dyDescent="0.25">
      <c r="A15" s="117"/>
      <c r="B15" s="116" t="s">
        <v>883</v>
      </c>
      <c r="C15" s="171" t="s">
        <v>497</v>
      </c>
      <c r="D15" s="165"/>
      <c r="E15" s="165"/>
      <c r="F15" s="165"/>
      <c r="G15" s="165"/>
      <c r="H15" s="150">
        <f t="shared" si="4"/>
        <v>0</v>
      </c>
      <c r="I15" s="119"/>
      <c r="J15" s="165">
        <v>132</v>
      </c>
      <c r="K15" s="165"/>
      <c r="L15" s="165"/>
      <c r="M15" s="165">
        <v>8</v>
      </c>
      <c r="N15" s="150">
        <f t="shared" si="0"/>
        <v>140</v>
      </c>
      <c r="O15" s="119"/>
      <c r="P15" s="166"/>
      <c r="Q15" s="166"/>
      <c r="R15" s="166"/>
      <c r="S15" s="166"/>
      <c r="T15" s="150">
        <f t="shared" si="1"/>
        <v>0</v>
      </c>
      <c r="U15" s="119"/>
      <c r="V15" s="167"/>
      <c r="W15" s="167"/>
      <c r="X15" s="167"/>
      <c r="Y15" s="167"/>
      <c r="Z15" s="150">
        <f t="shared" si="5"/>
        <v>0</v>
      </c>
      <c r="AA15" s="119"/>
      <c r="AB15" s="168">
        <f t="shared" si="8"/>
        <v>132</v>
      </c>
      <c r="AC15" s="168">
        <f t="shared" si="6"/>
        <v>0</v>
      </c>
      <c r="AD15" s="169">
        <f t="shared" si="6"/>
        <v>0</v>
      </c>
      <c r="AE15" s="168">
        <f t="shared" si="2"/>
        <v>8</v>
      </c>
      <c r="AF15" s="172">
        <f t="shared" si="7"/>
        <v>140</v>
      </c>
      <c r="AG15" s="171" t="s">
        <v>497</v>
      </c>
    </row>
    <row r="16" spans="1:42" x14ac:dyDescent="0.25">
      <c r="A16" s="117" t="s">
        <v>884</v>
      </c>
      <c r="B16" s="118"/>
      <c r="C16" s="157" t="s">
        <v>483</v>
      </c>
      <c r="D16" s="165">
        <f>D17</f>
        <v>54</v>
      </c>
      <c r="E16" s="165">
        <f>SUM(E17:E17)</f>
        <v>0</v>
      </c>
      <c r="F16" s="165">
        <f>SUM(F17:F17)</f>
        <v>0</v>
      </c>
      <c r="G16" s="165">
        <f>SUM(G17:G17)</f>
        <v>6</v>
      </c>
      <c r="H16" s="150">
        <f t="shared" si="4"/>
        <v>60</v>
      </c>
      <c r="I16" s="119"/>
      <c r="J16" s="165">
        <f>J17</f>
        <v>54</v>
      </c>
      <c r="K16" s="165">
        <f>SUM(K17:K17)</f>
        <v>0</v>
      </c>
      <c r="L16" s="165">
        <f>SUM(L17:L17)</f>
        <v>0</v>
      </c>
      <c r="M16" s="165">
        <f>SUM(M17:M17)</f>
        <v>6</v>
      </c>
      <c r="N16" s="150">
        <f t="shared" si="0"/>
        <v>60</v>
      </c>
      <c r="O16" s="119"/>
      <c r="P16" s="166">
        <f>SUM(P17:P17)</f>
        <v>45</v>
      </c>
      <c r="Q16" s="166">
        <f>SUM(Q17:Q17)</f>
        <v>0</v>
      </c>
      <c r="R16" s="166">
        <f>SUM(R17:R17)</f>
        <v>0</v>
      </c>
      <c r="S16" s="166">
        <f>SUM(S17:S17)</f>
        <v>5</v>
      </c>
      <c r="T16" s="150">
        <f t="shared" si="1"/>
        <v>50</v>
      </c>
      <c r="U16" s="119"/>
      <c r="V16" s="167">
        <f>SUM(V17:V17)</f>
        <v>46</v>
      </c>
      <c r="W16" s="167">
        <f>SUM(W17:W17)</f>
        <v>0</v>
      </c>
      <c r="X16" s="167">
        <f>SUM(X17:X17)</f>
        <v>0</v>
      </c>
      <c r="Y16" s="167">
        <f>SUM(Y17:Y17)</f>
        <v>4</v>
      </c>
      <c r="Z16" s="150">
        <f t="shared" si="5"/>
        <v>50</v>
      </c>
      <c r="AA16" s="119"/>
      <c r="AB16" s="168">
        <f t="shared" si="8"/>
        <v>199</v>
      </c>
      <c r="AC16" s="168">
        <f t="shared" si="6"/>
        <v>0</v>
      </c>
      <c r="AD16" s="169">
        <f t="shared" si="6"/>
        <v>0</v>
      </c>
      <c r="AE16" s="168">
        <f t="shared" si="2"/>
        <v>21</v>
      </c>
      <c r="AF16" s="170">
        <f t="shared" si="7"/>
        <v>220</v>
      </c>
      <c r="AG16" s="157" t="s">
        <v>483</v>
      </c>
    </row>
    <row r="17" spans="1:33" x14ac:dyDescent="0.25">
      <c r="A17" s="117"/>
      <c r="B17" s="118" t="s">
        <v>885</v>
      </c>
      <c r="C17" s="173" t="s">
        <v>471</v>
      </c>
      <c r="D17" s="165">
        <v>54</v>
      </c>
      <c r="E17" s="165"/>
      <c r="F17" s="165"/>
      <c r="G17" s="165">
        <v>6</v>
      </c>
      <c r="H17" s="150">
        <f t="shared" si="4"/>
        <v>60</v>
      </c>
      <c r="I17" s="119"/>
      <c r="J17" s="165">
        <v>54</v>
      </c>
      <c r="K17" s="165"/>
      <c r="L17" s="165"/>
      <c r="M17" s="165">
        <v>6</v>
      </c>
      <c r="N17" s="150">
        <f t="shared" si="0"/>
        <v>60</v>
      </c>
      <c r="O17" s="119"/>
      <c r="P17" s="166">
        <v>45</v>
      </c>
      <c r="Q17" s="166"/>
      <c r="R17" s="166"/>
      <c r="S17" s="166">
        <v>5</v>
      </c>
      <c r="T17" s="150">
        <f t="shared" si="1"/>
        <v>50</v>
      </c>
      <c r="U17" s="119"/>
      <c r="V17" s="167">
        <v>46</v>
      </c>
      <c r="W17" s="167"/>
      <c r="X17" s="167"/>
      <c r="Y17" s="167">
        <v>4</v>
      </c>
      <c r="Z17" s="150">
        <f t="shared" si="5"/>
        <v>50</v>
      </c>
      <c r="AA17" s="119"/>
      <c r="AB17" s="168">
        <f t="shared" si="8"/>
        <v>199</v>
      </c>
      <c r="AC17" s="168">
        <f t="shared" si="6"/>
        <v>0</v>
      </c>
      <c r="AD17" s="169">
        <f t="shared" si="6"/>
        <v>0</v>
      </c>
      <c r="AE17" s="168">
        <f t="shared" si="2"/>
        <v>21</v>
      </c>
      <c r="AF17" s="172">
        <f t="shared" si="7"/>
        <v>220</v>
      </c>
      <c r="AG17" s="173" t="s">
        <v>471</v>
      </c>
    </row>
    <row r="18" spans="1:33" x14ac:dyDescent="0.25">
      <c r="A18" s="119"/>
      <c r="B18" s="119"/>
      <c r="C18" s="119"/>
      <c r="D18" s="119"/>
      <c r="E18" s="119"/>
      <c r="F18" s="119"/>
      <c r="G18" s="119"/>
      <c r="H18" s="175"/>
      <c r="I18" s="119"/>
      <c r="J18" s="119"/>
      <c r="K18" s="119"/>
      <c r="L18" s="119"/>
      <c r="M18" s="119"/>
      <c r="N18" s="175"/>
      <c r="O18" s="119"/>
      <c r="P18" s="119"/>
      <c r="Q18" s="119"/>
      <c r="R18" s="119"/>
      <c r="S18" s="119"/>
      <c r="T18" s="175"/>
      <c r="U18" s="119"/>
      <c r="V18" s="119"/>
      <c r="W18" s="119"/>
      <c r="X18" s="119"/>
      <c r="Y18" s="119"/>
      <c r="Z18" s="175"/>
      <c r="AA18" s="119"/>
      <c r="AB18" s="119"/>
      <c r="AC18" s="119"/>
      <c r="AD18" s="176"/>
      <c r="AE18" s="119"/>
      <c r="AF18" s="177"/>
      <c r="AG18" s="119"/>
    </row>
    <row r="19" spans="1:33" x14ac:dyDescent="0.25">
      <c r="A19" s="1111" t="s">
        <v>886</v>
      </c>
      <c r="B19" s="1111"/>
      <c r="C19" s="157" t="s">
        <v>467</v>
      </c>
      <c r="D19" s="178">
        <f>D20+D30+D31+D33+D38+D42+D45+D46+D47+D48+D49+D50+D51+D52+D53+D54+D55+D56+D57+D58+D61+D62+D63</f>
        <v>532</v>
      </c>
      <c r="E19" s="178">
        <f>E20+E30+E31+E33+E38+E42+E45+E46+E47+E48+E49+E50+E51+E52+E53+E54+E55+E56+E57+E58+E61+E62+E63</f>
        <v>20</v>
      </c>
      <c r="F19" s="178">
        <f>F20+F30+F31+F33+F38+F42+F45+F46+F47+F48+F49+F50+F51+F52+F53+F54+F55+F56+F57+F58+F61+F62+F63</f>
        <v>213</v>
      </c>
      <c r="G19" s="178">
        <f>G20+G30+G31+G33+G38+G42+G45+G46+G47+G48+G49+G50+G51+G52+G53+G54+G55+G56+G57+G58+G61+G62+G63</f>
        <v>0</v>
      </c>
      <c r="H19" s="150">
        <f t="shared" ref="H19:H47" si="11">SUM(D19:G19)</f>
        <v>765</v>
      </c>
      <c r="I19" s="119"/>
      <c r="J19" s="178">
        <f>J20+J30+J31+J33+J38+J42+J45+J46+J47+J48+J49+J50+J51+J52+J53+J54+J55+J56+J57+J58+J61+J62+J63</f>
        <v>482</v>
      </c>
      <c r="K19" s="178">
        <f>K20+K30+K31+K33+K38+K42+K45+K46+K47+K48+K49+K50+K51+K52+K53+K54+K55+K56+K57+K58+K61+K62+K63</f>
        <v>30</v>
      </c>
      <c r="L19" s="178">
        <f>L20+L30+L31+L33+L38+L42+L45+L46+L47+L48+L49+L50+L51+L52+L53+L54+L55+L56+L57+L58+L61+L62+L63</f>
        <v>164</v>
      </c>
      <c r="M19" s="178">
        <f>M20+M30+M31+M33+M38+M42+M45+M46+M47+M48+M49+M50+M51+M52+M53+M54+M55+M56+M57+M58+M61+M62+M63</f>
        <v>0</v>
      </c>
      <c r="N19" s="150">
        <f t="shared" ref="N19:N47" si="12">SUM(J19:M19)</f>
        <v>676</v>
      </c>
      <c r="O19" s="119"/>
      <c r="P19" s="178">
        <f>P20+P30+P31+P33+P38+P42+P45+P46+P47+P48+P49+P50+P51+P52+P53+P54+P55+P56+P57+P58+P61+P62+P63</f>
        <v>594</v>
      </c>
      <c r="Q19" s="178">
        <f>Q20+Q30+Q31+Q33+Q38+Q42+Q45+Q46+Q47+Q48+Q49+Q50+Q51+Q52+Q53+Q54+Q55+Q56+Q57+Q58+Q61+Q62+Q63</f>
        <v>0</v>
      </c>
      <c r="R19" s="178">
        <f>R20+R30+R31+R33+R38+R42+R45+R46+R47+R48+R49+R50+R51+R52+R53+R54+R55+R56+R57+R58+R61+R62+R63</f>
        <v>217</v>
      </c>
      <c r="S19" s="178">
        <f>S20+S30+S31+S33+S38+S42+S45+S46+S47+S48+S49+S50+S51+S52+S53+S54+S55+S56+S57+S58+S61+S62+S63</f>
        <v>0</v>
      </c>
      <c r="T19" s="150">
        <f t="shared" ref="T19:T47" si="13">SUM(P19:S19)</f>
        <v>811</v>
      </c>
      <c r="U19" s="119"/>
      <c r="V19" s="178">
        <f>V20+V30+V31+V33+V38+V42+V45+V46+V47+V48+V49+V50+V51+V52+V53+V54+V55+V56+V57+V58+V61+V62+V63</f>
        <v>344</v>
      </c>
      <c r="W19" s="178">
        <f>W20+W30+W31+W33+W38+W42+W45+W46+W47+W48+W49+W50+W51+W52+W53+W54+W55+W56+W57+W58+W61+W62+W63</f>
        <v>0</v>
      </c>
      <c r="X19" s="178">
        <f>X20+X30+X31+X33+X38+X42+X45+X46+X47+X48+X49+X50+X51+X52+X53+X54+X55+X56+X57+X58+X61+X62+X63</f>
        <v>206</v>
      </c>
      <c r="Y19" s="178">
        <f>Y20+Y30+Y31+Y33+Y38+Y42+Y45+Y46+Y47+Y48+Y49+Y50+Y51+Y52+Y53+Y54+Y55+Y56+Y57+Y58+Y61+Y62+Y63</f>
        <v>0</v>
      </c>
      <c r="Z19" s="150">
        <f t="shared" ref="Z19:Z47" si="14">SUM(V19:Y19)</f>
        <v>550</v>
      </c>
      <c r="AA19" s="119"/>
      <c r="AB19" s="162">
        <f t="shared" ref="AB19:AE47" si="15">D19+J19+P19+V19</f>
        <v>1952</v>
      </c>
      <c r="AC19" s="162">
        <f t="shared" si="15"/>
        <v>50</v>
      </c>
      <c r="AD19" s="179">
        <f t="shared" si="15"/>
        <v>800</v>
      </c>
      <c r="AE19" s="162">
        <f t="shared" si="15"/>
        <v>0</v>
      </c>
      <c r="AF19" s="162">
        <f t="shared" ref="AF19:AF72" si="16">SUM(AB19:AE19)</f>
        <v>2802</v>
      </c>
      <c r="AG19" s="164" t="s">
        <v>467</v>
      </c>
    </row>
    <row r="20" spans="1:33" x14ac:dyDescent="0.25">
      <c r="A20" s="117" t="s">
        <v>887</v>
      </c>
      <c r="B20" s="116"/>
      <c r="C20" s="157" t="s">
        <v>465</v>
      </c>
      <c r="D20" s="178">
        <f>SUM(D21:D29)</f>
        <v>138</v>
      </c>
      <c r="E20" s="178">
        <f>SUM(E21:E29)</f>
        <v>0</v>
      </c>
      <c r="F20" s="178">
        <f>SUM(F21:F29)</f>
        <v>213</v>
      </c>
      <c r="G20" s="178">
        <f>SUM(G21:G29)</f>
        <v>0</v>
      </c>
      <c r="H20" s="150">
        <f>SUM(D20:G20)</f>
        <v>351</v>
      </c>
      <c r="I20" s="180"/>
      <c r="J20" s="178">
        <f>SUM(J21:J29)</f>
        <v>136</v>
      </c>
      <c r="K20" s="178">
        <f>SUM(K21:K29)</f>
        <v>0</v>
      </c>
      <c r="L20" s="178">
        <f>SUM(L21:L29)</f>
        <v>164</v>
      </c>
      <c r="M20" s="178">
        <f>SUM(M21:M29)</f>
        <v>0</v>
      </c>
      <c r="N20" s="150">
        <f t="shared" si="12"/>
        <v>300</v>
      </c>
      <c r="O20" s="180"/>
      <c r="P20" s="178">
        <f>SUM(P21:P29)</f>
        <v>249</v>
      </c>
      <c r="Q20" s="178">
        <f>SUM(Q21:Q29)</f>
        <v>0</v>
      </c>
      <c r="R20" s="178">
        <f>SUM(R21:R29)</f>
        <v>217</v>
      </c>
      <c r="S20" s="178">
        <f>SUM(S21:S29)</f>
        <v>0</v>
      </c>
      <c r="T20" s="150">
        <f t="shared" si="13"/>
        <v>466</v>
      </c>
      <c r="U20" s="180"/>
      <c r="V20" s="178">
        <f>SUM(V21:V29)</f>
        <v>69</v>
      </c>
      <c r="W20" s="178">
        <f>SUM(W21:W29)</f>
        <v>0</v>
      </c>
      <c r="X20" s="178">
        <f>SUM(X21:X29)</f>
        <v>206</v>
      </c>
      <c r="Y20" s="178">
        <f>SUM(Y21:Y29)</f>
        <v>0</v>
      </c>
      <c r="Z20" s="150">
        <f t="shared" si="14"/>
        <v>275</v>
      </c>
      <c r="AA20" s="180"/>
      <c r="AB20" s="168">
        <f>D20+J20+P20+V20</f>
        <v>592</v>
      </c>
      <c r="AC20" s="168">
        <f>E20+K20+Q20+W20</f>
        <v>0</v>
      </c>
      <c r="AD20" s="169">
        <f>F20+L20+R20+X20</f>
        <v>800</v>
      </c>
      <c r="AE20" s="168">
        <f>G20+M20+S20+Y20</f>
        <v>0</v>
      </c>
      <c r="AF20" s="170">
        <f t="shared" si="16"/>
        <v>1392</v>
      </c>
      <c r="AG20" s="157" t="s">
        <v>465</v>
      </c>
    </row>
    <row r="21" spans="1:33" x14ac:dyDescent="0.25">
      <c r="A21" s="117"/>
      <c r="B21" s="118" t="s">
        <v>888</v>
      </c>
      <c r="C21" s="171" t="s">
        <v>463</v>
      </c>
      <c r="D21" s="181">
        <v>8</v>
      </c>
      <c r="E21" s="181"/>
      <c r="F21" s="181"/>
      <c r="G21" s="181"/>
      <c r="H21" s="150">
        <f t="shared" si="11"/>
        <v>8</v>
      </c>
      <c r="I21" s="119"/>
      <c r="J21" s="181">
        <v>8</v>
      </c>
      <c r="K21" s="181"/>
      <c r="L21" s="178"/>
      <c r="M21" s="181"/>
      <c r="N21" s="150">
        <f t="shared" si="12"/>
        <v>8</v>
      </c>
      <c r="O21" s="119"/>
      <c r="P21" s="181">
        <v>6</v>
      </c>
      <c r="Q21" s="181"/>
      <c r="R21" s="181"/>
      <c r="S21" s="181"/>
      <c r="T21" s="150">
        <f t="shared" si="13"/>
        <v>6</v>
      </c>
      <c r="U21" s="119"/>
      <c r="V21" s="181">
        <v>8</v>
      </c>
      <c r="W21" s="181"/>
      <c r="X21" s="181"/>
      <c r="Y21" s="181"/>
      <c r="Z21" s="150">
        <f t="shared" si="14"/>
        <v>8</v>
      </c>
      <c r="AA21" s="119"/>
      <c r="AB21" s="168">
        <f t="shared" si="15"/>
        <v>30</v>
      </c>
      <c r="AC21" s="168">
        <f t="shared" si="15"/>
        <v>0</v>
      </c>
      <c r="AD21" s="169">
        <f t="shared" si="15"/>
        <v>0</v>
      </c>
      <c r="AE21" s="168">
        <f t="shared" si="15"/>
        <v>0</v>
      </c>
      <c r="AF21" s="172">
        <f t="shared" si="16"/>
        <v>30</v>
      </c>
      <c r="AG21" s="171" t="s">
        <v>463</v>
      </c>
    </row>
    <row r="22" spans="1:33" x14ac:dyDescent="0.25">
      <c r="A22" s="117"/>
      <c r="B22" s="118" t="s">
        <v>889</v>
      </c>
      <c r="C22" s="171" t="s">
        <v>461</v>
      </c>
      <c r="D22" s="181">
        <v>5</v>
      </c>
      <c r="E22" s="181"/>
      <c r="F22" s="182"/>
      <c r="G22" s="165"/>
      <c r="H22" s="150">
        <f t="shared" si="11"/>
        <v>5</v>
      </c>
      <c r="I22" s="119"/>
      <c r="J22" s="181">
        <v>5</v>
      </c>
      <c r="K22" s="181"/>
      <c r="L22" s="178"/>
      <c r="M22" s="165"/>
      <c r="N22" s="150">
        <f t="shared" si="12"/>
        <v>5</v>
      </c>
      <c r="O22" s="119"/>
      <c r="P22" s="181">
        <v>5</v>
      </c>
      <c r="Q22" s="181"/>
      <c r="R22" s="182"/>
      <c r="S22" s="165"/>
      <c r="T22" s="150">
        <f t="shared" si="13"/>
        <v>5</v>
      </c>
      <c r="U22" s="119"/>
      <c r="V22" s="165">
        <v>5</v>
      </c>
      <c r="W22" s="165"/>
      <c r="X22" s="181"/>
      <c r="Y22" s="165"/>
      <c r="Z22" s="150">
        <f t="shared" si="14"/>
        <v>5</v>
      </c>
      <c r="AA22" s="119"/>
      <c r="AB22" s="168">
        <f t="shared" si="15"/>
        <v>20</v>
      </c>
      <c r="AC22" s="168">
        <f t="shared" si="15"/>
        <v>0</v>
      </c>
      <c r="AD22" s="169">
        <f t="shared" si="15"/>
        <v>0</v>
      </c>
      <c r="AE22" s="148">
        <f t="shared" si="15"/>
        <v>0</v>
      </c>
      <c r="AF22" s="172">
        <f t="shared" si="16"/>
        <v>20</v>
      </c>
      <c r="AG22" s="171" t="s">
        <v>461</v>
      </c>
    </row>
    <row r="23" spans="1:33" x14ac:dyDescent="0.25">
      <c r="A23" s="117"/>
      <c r="B23" s="118" t="s">
        <v>890</v>
      </c>
      <c r="C23" s="183" t="s">
        <v>459</v>
      </c>
      <c r="D23" s="165"/>
      <c r="E23" s="165"/>
      <c r="F23" s="184">
        <v>146</v>
      </c>
      <c r="G23" s="165"/>
      <c r="H23" s="150">
        <f t="shared" si="11"/>
        <v>146</v>
      </c>
      <c r="I23" s="119"/>
      <c r="J23" s="165"/>
      <c r="K23" s="165"/>
      <c r="L23" s="184">
        <v>107</v>
      </c>
      <c r="M23" s="165"/>
      <c r="N23" s="150">
        <f t="shared" si="12"/>
        <v>107</v>
      </c>
      <c r="O23" s="119"/>
      <c r="P23" s="165"/>
      <c r="Q23" s="165"/>
      <c r="R23" s="184">
        <v>150</v>
      </c>
      <c r="S23" s="165"/>
      <c r="T23" s="150">
        <f t="shared" si="13"/>
        <v>150</v>
      </c>
      <c r="U23" s="119"/>
      <c r="V23" s="165"/>
      <c r="W23" s="165"/>
      <c r="X23" s="316">
        <v>149</v>
      </c>
      <c r="Y23" s="165"/>
      <c r="Z23" s="150">
        <f t="shared" si="14"/>
        <v>149</v>
      </c>
      <c r="AA23" s="119"/>
      <c r="AB23" s="148">
        <f t="shared" si="15"/>
        <v>0</v>
      </c>
      <c r="AC23" s="148">
        <f t="shared" si="15"/>
        <v>0</v>
      </c>
      <c r="AD23" s="185">
        <f t="shared" si="15"/>
        <v>552</v>
      </c>
      <c r="AE23" s="148">
        <f t="shared" si="15"/>
        <v>0</v>
      </c>
      <c r="AF23" s="186">
        <f t="shared" si="16"/>
        <v>552</v>
      </c>
      <c r="AG23" s="183" t="s">
        <v>459</v>
      </c>
    </row>
    <row r="24" spans="1:33" x14ac:dyDescent="0.25">
      <c r="A24" s="117"/>
      <c r="B24" s="118" t="s">
        <v>891</v>
      </c>
      <c r="C24" s="183" t="s">
        <v>457</v>
      </c>
      <c r="D24" s="165"/>
      <c r="E24" s="165"/>
      <c r="F24" s="184">
        <v>20</v>
      </c>
      <c r="G24" s="165"/>
      <c r="H24" s="150">
        <f t="shared" si="11"/>
        <v>20</v>
      </c>
      <c r="I24" s="119"/>
      <c r="J24" s="165"/>
      <c r="K24" s="165"/>
      <c r="L24" s="184">
        <v>10</v>
      </c>
      <c r="M24" s="165"/>
      <c r="N24" s="150">
        <f t="shared" si="12"/>
        <v>10</v>
      </c>
      <c r="O24" s="119"/>
      <c r="P24" s="165"/>
      <c r="Q24" s="165"/>
      <c r="R24" s="184">
        <v>20</v>
      </c>
      <c r="S24" s="165"/>
      <c r="T24" s="150">
        <f t="shared" si="13"/>
        <v>20</v>
      </c>
      <c r="U24" s="119"/>
      <c r="V24" s="165"/>
      <c r="W24" s="165"/>
      <c r="X24" s="316">
        <v>10</v>
      </c>
      <c r="Y24" s="165"/>
      <c r="Z24" s="150">
        <f t="shared" si="14"/>
        <v>10</v>
      </c>
      <c r="AA24" s="119"/>
      <c r="AB24" s="148">
        <f t="shared" si="15"/>
        <v>0</v>
      </c>
      <c r="AC24" s="148">
        <f t="shared" si="15"/>
        <v>0</v>
      </c>
      <c r="AD24" s="185">
        <f t="shared" si="15"/>
        <v>60</v>
      </c>
      <c r="AE24" s="148">
        <f t="shared" si="15"/>
        <v>0</v>
      </c>
      <c r="AF24" s="186">
        <f t="shared" si="16"/>
        <v>60</v>
      </c>
      <c r="AG24" s="183" t="s">
        <v>457</v>
      </c>
    </row>
    <row r="25" spans="1:33" x14ac:dyDescent="0.25">
      <c r="A25" s="117"/>
      <c r="B25" s="118" t="s">
        <v>892</v>
      </c>
      <c r="C25" s="171" t="s">
        <v>455</v>
      </c>
      <c r="D25" s="165">
        <v>10</v>
      </c>
      <c r="E25" s="165"/>
      <c r="F25" s="187"/>
      <c r="G25" s="165"/>
      <c r="H25" s="150">
        <f t="shared" si="11"/>
        <v>10</v>
      </c>
      <c r="I25" s="119"/>
      <c r="J25" s="165">
        <v>10</v>
      </c>
      <c r="K25" s="165"/>
      <c r="L25" s="187"/>
      <c r="M25" s="165"/>
      <c r="N25" s="150">
        <f t="shared" si="12"/>
        <v>10</v>
      </c>
      <c r="O25" s="119"/>
      <c r="P25" s="165">
        <v>15</v>
      </c>
      <c r="Q25" s="165"/>
      <c r="R25" s="187"/>
      <c r="S25" s="165"/>
      <c r="T25" s="150">
        <f t="shared" si="13"/>
        <v>15</v>
      </c>
      <c r="U25" s="119"/>
      <c r="V25" s="165">
        <v>15</v>
      </c>
      <c r="W25" s="165"/>
      <c r="X25" s="317"/>
      <c r="Y25" s="165"/>
      <c r="Z25" s="150">
        <f t="shared" si="14"/>
        <v>15</v>
      </c>
      <c r="AA25" s="119"/>
      <c r="AB25" s="148">
        <f t="shared" si="15"/>
        <v>50</v>
      </c>
      <c r="AC25" s="148">
        <f t="shared" si="15"/>
        <v>0</v>
      </c>
      <c r="AD25" s="169">
        <f t="shared" si="15"/>
        <v>0</v>
      </c>
      <c r="AE25" s="148">
        <f t="shared" si="15"/>
        <v>0</v>
      </c>
      <c r="AF25" s="172">
        <f t="shared" si="16"/>
        <v>50</v>
      </c>
      <c r="AG25" s="188" t="s">
        <v>455</v>
      </c>
    </row>
    <row r="26" spans="1:33" x14ac:dyDescent="0.25">
      <c r="A26" s="117"/>
      <c r="B26" s="118" t="s">
        <v>893</v>
      </c>
      <c r="C26" s="173" t="s">
        <v>453</v>
      </c>
      <c r="D26" s="165">
        <v>6</v>
      </c>
      <c r="E26" s="165"/>
      <c r="F26" s="187"/>
      <c r="G26" s="165"/>
      <c r="H26" s="150">
        <f t="shared" si="11"/>
        <v>6</v>
      </c>
      <c r="I26" s="119"/>
      <c r="J26" s="165">
        <v>2</v>
      </c>
      <c r="K26" s="165"/>
      <c r="L26" s="187"/>
      <c r="M26" s="165"/>
      <c r="N26" s="150">
        <f t="shared" si="12"/>
        <v>2</v>
      </c>
      <c r="O26" s="119"/>
      <c r="P26" s="165">
        <v>0</v>
      </c>
      <c r="Q26" s="165"/>
      <c r="R26" s="187"/>
      <c r="S26" s="165"/>
      <c r="T26" s="150">
        <f t="shared" si="13"/>
        <v>0</v>
      </c>
      <c r="U26" s="119"/>
      <c r="V26" s="165">
        <v>2</v>
      </c>
      <c r="W26" s="165"/>
      <c r="X26" s="317"/>
      <c r="Y26" s="165"/>
      <c r="Z26" s="150">
        <f t="shared" si="14"/>
        <v>2</v>
      </c>
      <c r="AA26" s="119"/>
      <c r="AB26" s="148">
        <f t="shared" si="15"/>
        <v>10</v>
      </c>
      <c r="AC26" s="148">
        <f t="shared" si="15"/>
        <v>0</v>
      </c>
      <c r="AD26" s="169">
        <f t="shared" si="15"/>
        <v>0</v>
      </c>
      <c r="AE26" s="148">
        <f t="shared" si="15"/>
        <v>0</v>
      </c>
      <c r="AF26" s="172">
        <f>SUM(AB26:AE26)</f>
        <v>10</v>
      </c>
      <c r="AG26" s="173" t="s">
        <v>453</v>
      </c>
    </row>
    <row r="27" spans="1:33" x14ac:dyDescent="0.25">
      <c r="A27" s="117"/>
      <c r="B27" s="118" t="s">
        <v>894</v>
      </c>
      <c r="C27" s="171" t="s">
        <v>449</v>
      </c>
      <c r="D27" s="165">
        <v>3</v>
      </c>
      <c r="E27" s="165"/>
      <c r="F27" s="187"/>
      <c r="G27" s="165"/>
      <c r="H27" s="150">
        <f t="shared" si="11"/>
        <v>3</v>
      </c>
      <c r="I27" s="119"/>
      <c r="J27" s="165">
        <v>4</v>
      </c>
      <c r="K27" s="165"/>
      <c r="L27" s="187"/>
      <c r="M27" s="165"/>
      <c r="N27" s="150">
        <f t="shared" si="12"/>
        <v>4</v>
      </c>
      <c r="O27" s="119"/>
      <c r="P27" s="165">
        <v>3</v>
      </c>
      <c r="Q27" s="165"/>
      <c r="R27" s="187"/>
      <c r="S27" s="165"/>
      <c r="T27" s="150">
        <f t="shared" si="13"/>
        <v>3</v>
      </c>
      <c r="U27" s="119"/>
      <c r="V27" s="165">
        <v>2</v>
      </c>
      <c r="W27" s="165"/>
      <c r="X27" s="317"/>
      <c r="Y27" s="165"/>
      <c r="Z27" s="150">
        <f t="shared" si="14"/>
        <v>2</v>
      </c>
      <c r="AA27" s="119"/>
      <c r="AB27" s="148">
        <f t="shared" si="15"/>
        <v>12</v>
      </c>
      <c r="AC27" s="148">
        <f t="shared" si="15"/>
        <v>0</v>
      </c>
      <c r="AD27" s="169">
        <f t="shared" si="15"/>
        <v>0</v>
      </c>
      <c r="AE27" s="148">
        <f t="shared" si="15"/>
        <v>0</v>
      </c>
      <c r="AF27" s="172">
        <f t="shared" si="16"/>
        <v>12</v>
      </c>
      <c r="AG27" s="171" t="s">
        <v>449</v>
      </c>
    </row>
    <row r="28" spans="1:33" x14ac:dyDescent="0.25">
      <c r="A28" s="117"/>
      <c r="B28" s="118" t="s">
        <v>895</v>
      </c>
      <c r="C28" s="183" t="s">
        <v>447</v>
      </c>
      <c r="D28" s="165">
        <v>104</v>
      </c>
      <c r="E28" s="165"/>
      <c r="F28" s="184">
        <v>47</v>
      </c>
      <c r="G28" s="165"/>
      <c r="H28" s="150">
        <f t="shared" si="11"/>
        <v>151</v>
      </c>
      <c r="I28" s="119"/>
      <c r="J28" s="165">
        <v>105</v>
      </c>
      <c r="K28" s="165"/>
      <c r="L28" s="184">
        <v>47</v>
      </c>
      <c r="M28" s="165"/>
      <c r="N28" s="150">
        <f t="shared" si="12"/>
        <v>152</v>
      </c>
      <c r="O28" s="119"/>
      <c r="P28" s="165">
        <v>218</v>
      </c>
      <c r="Q28" s="165"/>
      <c r="R28" s="184">
        <v>47</v>
      </c>
      <c r="S28" s="165"/>
      <c r="T28" s="150">
        <f t="shared" si="13"/>
        <v>265</v>
      </c>
      <c r="U28" s="119"/>
      <c r="V28" s="166">
        <v>35</v>
      </c>
      <c r="W28" s="166"/>
      <c r="X28" s="316">
        <v>47</v>
      </c>
      <c r="Y28" s="165"/>
      <c r="Z28" s="150">
        <f t="shared" si="14"/>
        <v>82</v>
      </c>
      <c r="AA28" s="119"/>
      <c r="AB28" s="152">
        <f t="shared" si="15"/>
        <v>462</v>
      </c>
      <c r="AC28" s="148">
        <f t="shared" si="15"/>
        <v>0</v>
      </c>
      <c r="AD28" s="319">
        <f t="shared" si="15"/>
        <v>188</v>
      </c>
      <c r="AE28" s="148">
        <f t="shared" si="15"/>
        <v>0</v>
      </c>
      <c r="AF28" s="189">
        <f t="shared" si="16"/>
        <v>650</v>
      </c>
      <c r="AG28" s="183" t="s">
        <v>447</v>
      </c>
    </row>
    <row r="29" spans="1:33" x14ac:dyDescent="0.25">
      <c r="A29" s="117"/>
      <c r="B29" s="118" t="s">
        <v>896</v>
      </c>
      <c r="C29" s="171" t="s">
        <v>445</v>
      </c>
      <c r="D29" s="165">
        <v>2</v>
      </c>
      <c r="E29" s="165"/>
      <c r="F29" s="187"/>
      <c r="G29" s="165"/>
      <c r="H29" s="150">
        <f t="shared" si="11"/>
        <v>2</v>
      </c>
      <c r="I29" s="119"/>
      <c r="J29" s="165">
        <v>2</v>
      </c>
      <c r="K29" s="165"/>
      <c r="L29" s="187"/>
      <c r="M29" s="165"/>
      <c r="N29" s="150">
        <f t="shared" si="12"/>
        <v>2</v>
      </c>
      <c r="O29" s="119"/>
      <c r="P29" s="165">
        <v>2</v>
      </c>
      <c r="Q29" s="165"/>
      <c r="R29" s="181"/>
      <c r="S29" s="165"/>
      <c r="T29" s="150">
        <f t="shared" si="13"/>
        <v>2</v>
      </c>
      <c r="U29" s="119"/>
      <c r="V29" s="166">
        <v>2</v>
      </c>
      <c r="W29" s="166"/>
      <c r="X29" s="318"/>
      <c r="Y29" s="165"/>
      <c r="Z29" s="150">
        <f t="shared" si="14"/>
        <v>2</v>
      </c>
      <c r="AA29" s="119"/>
      <c r="AB29" s="152">
        <f t="shared" si="15"/>
        <v>8</v>
      </c>
      <c r="AC29" s="148">
        <f t="shared" si="15"/>
        <v>0</v>
      </c>
      <c r="AD29" s="168">
        <f t="shared" si="15"/>
        <v>0</v>
      </c>
      <c r="AE29" s="148">
        <f t="shared" si="15"/>
        <v>0</v>
      </c>
      <c r="AF29" s="172">
        <f t="shared" si="16"/>
        <v>8</v>
      </c>
      <c r="AG29" s="171" t="s">
        <v>445</v>
      </c>
    </row>
    <row r="30" spans="1:33" x14ac:dyDescent="0.25">
      <c r="A30" s="117" t="s">
        <v>897</v>
      </c>
      <c r="B30" s="116"/>
      <c r="C30" s="190" t="s">
        <v>443</v>
      </c>
      <c r="D30" s="158"/>
      <c r="E30" s="158">
        <v>20</v>
      </c>
      <c r="F30" s="184"/>
      <c r="G30" s="158"/>
      <c r="H30" s="150">
        <f t="shared" si="11"/>
        <v>20</v>
      </c>
      <c r="I30" s="180"/>
      <c r="J30" s="158"/>
      <c r="K30" s="158">
        <v>30</v>
      </c>
      <c r="L30" s="184"/>
      <c r="M30" s="158"/>
      <c r="N30" s="150">
        <f t="shared" si="12"/>
        <v>30</v>
      </c>
      <c r="O30" s="180"/>
      <c r="P30" s="158">
        <v>0</v>
      </c>
      <c r="Q30" s="158"/>
      <c r="R30" s="178"/>
      <c r="S30" s="158"/>
      <c r="T30" s="150">
        <f t="shared" si="13"/>
        <v>0</v>
      </c>
      <c r="U30" s="180"/>
      <c r="V30" s="160">
        <v>0</v>
      </c>
      <c r="W30" s="160"/>
      <c r="X30" s="184"/>
      <c r="Y30" s="158"/>
      <c r="Z30" s="150">
        <f t="shared" si="14"/>
        <v>0</v>
      </c>
      <c r="AA30" s="180"/>
      <c r="AB30" s="152">
        <f t="shared" si="15"/>
        <v>0</v>
      </c>
      <c r="AC30" s="148">
        <f t="shared" si="15"/>
        <v>50</v>
      </c>
      <c r="AD30" s="185">
        <f t="shared" si="15"/>
        <v>0</v>
      </c>
      <c r="AE30" s="148">
        <f t="shared" si="15"/>
        <v>0</v>
      </c>
      <c r="AF30" s="191">
        <f t="shared" si="16"/>
        <v>50</v>
      </c>
      <c r="AG30" s="190" t="s">
        <v>443</v>
      </c>
    </row>
    <row r="31" spans="1:33" x14ac:dyDescent="0.25">
      <c r="A31" s="117" t="s">
        <v>898</v>
      </c>
      <c r="B31" s="115"/>
      <c r="C31" s="157" t="s">
        <v>441</v>
      </c>
      <c r="D31" s="178">
        <f>D32</f>
        <v>40</v>
      </c>
      <c r="E31" s="178">
        <f>E32</f>
        <v>0</v>
      </c>
      <c r="F31" s="178">
        <f>F32</f>
        <v>0</v>
      </c>
      <c r="G31" s="158">
        <f>G32</f>
        <v>0</v>
      </c>
      <c r="H31" s="150">
        <f t="shared" si="11"/>
        <v>40</v>
      </c>
      <c r="I31" s="180"/>
      <c r="J31" s="158">
        <f>J32</f>
        <v>40</v>
      </c>
      <c r="K31" s="158">
        <f>K32</f>
        <v>0</v>
      </c>
      <c r="L31" s="178">
        <f>L32</f>
        <v>0</v>
      </c>
      <c r="M31" s="178">
        <f>M32</f>
        <v>0</v>
      </c>
      <c r="N31" s="150">
        <f t="shared" si="12"/>
        <v>40</v>
      </c>
      <c r="O31" s="180"/>
      <c r="P31" s="178">
        <f>P32</f>
        <v>40</v>
      </c>
      <c r="Q31" s="178">
        <f>Q32</f>
        <v>0</v>
      </c>
      <c r="R31" s="178">
        <f>R32</f>
        <v>0</v>
      </c>
      <c r="S31" s="158">
        <f>S32</f>
        <v>0</v>
      </c>
      <c r="T31" s="150">
        <f t="shared" si="13"/>
        <v>40</v>
      </c>
      <c r="U31" s="180"/>
      <c r="V31" s="158">
        <f>V32</f>
        <v>40</v>
      </c>
      <c r="W31" s="158">
        <f>W32</f>
        <v>0</v>
      </c>
      <c r="X31" s="178">
        <f>X32</f>
        <v>0</v>
      </c>
      <c r="Y31" s="158">
        <f>Y32</f>
        <v>0</v>
      </c>
      <c r="Z31" s="150">
        <f t="shared" si="14"/>
        <v>40</v>
      </c>
      <c r="AA31" s="180"/>
      <c r="AB31" s="148">
        <f t="shared" si="15"/>
        <v>160</v>
      </c>
      <c r="AC31" s="148">
        <f t="shared" si="15"/>
        <v>0</v>
      </c>
      <c r="AD31" s="168">
        <f t="shared" si="15"/>
        <v>0</v>
      </c>
      <c r="AE31" s="148">
        <f t="shared" si="15"/>
        <v>0</v>
      </c>
      <c r="AF31" s="170">
        <f t="shared" si="16"/>
        <v>160</v>
      </c>
      <c r="AG31" s="192" t="s">
        <v>441</v>
      </c>
    </row>
    <row r="32" spans="1:33" ht="12" customHeight="1" x14ac:dyDescent="0.25">
      <c r="A32" s="117"/>
      <c r="B32" s="120" t="s">
        <v>899</v>
      </c>
      <c r="C32" s="171" t="s">
        <v>439</v>
      </c>
      <c r="D32" s="181">
        <v>40</v>
      </c>
      <c r="E32" s="181"/>
      <c r="F32" s="181"/>
      <c r="G32" s="165"/>
      <c r="H32" s="150">
        <f t="shared" si="11"/>
        <v>40</v>
      </c>
      <c r="I32" s="119"/>
      <c r="J32" s="181">
        <v>40</v>
      </c>
      <c r="K32" s="181"/>
      <c r="L32" s="181"/>
      <c r="M32" s="181"/>
      <c r="N32" s="150">
        <f t="shared" si="12"/>
        <v>40</v>
      </c>
      <c r="O32" s="119"/>
      <c r="P32" s="181">
        <v>40</v>
      </c>
      <c r="Q32" s="181"/>
      <c r="R32" s="181"/>
      <c r="S32" s="165"/>
      <c r="T32" s="150">
        <f t="shared" si="13"/>
        <v>40</v>
      </c>
      <c r="U32" s="119"/>
      <c r="V32" s="165">
        <v>40</v>
      </c>
      <c r="W32" s="165"/>
      <c r="X32" s="181"/>
      <c r="Y32" s="181"/>
      <c r="Z32" s="150">
        <f t="shared" si="14"/>
        <v>40</v>
      </c>
      <c r="AA32" s="119"/>
      <c r="AB32" s="152">
        <f t="shared" si="15"/>
        <v>160</v>
      </c>
      <c r="AC32" s="148">
        <f t="shared" si="15"/>
        <v>0</v>
      </c>
      <c r="AD32" s="168">
        <f t="shared" si="15"/>
        <v>0</v>
      </c>
      <c r="AE32" s="148">
        <f t="shared" si="15"/>
        <v>0</v>
      </c>
      <c r="AF32" s="172">
        <f t="shared" si="16"/>
        <v>160</v>
      </c>
      <c r="AG32" s="171" t="s">
        <v>439</v>
      </c>
    </row>
    <row r="33" spans="1:33" x14ac:dyDescent="0.25">
      <c r="A33" s="117" t="s">
        <v>900</v>
      </c>
      <c r="B33" s="115"/>
      <c r="C33" s="157" t="s">
        <v>435</v>
      </c>
      <c r="D33" s="178">
        <f>SUM(D34:D37)</f>
        <v>280</v>
      </c>
      <c r="E33" s="178">
        <f>SUM(E34:E37)</f>
        <v>0</v>
      </c>
      <c r="F33" s="178">
        <f>SUM(F34:F37)</f>
        <v>0</v>
      </c>
      <c r="G33" s="158">
        <f>SUM(G34:G37)</f>
        <v>0</v>
      </c>
      <c r="H33" s="150">
        <f t="shared" si="11"/>
        <v>280</v>
      </c>
      <c r="I33" s="180"/>
      <c r="J33" s="178">
        <f>SUM(J34:J37)</f>
        <v>252</v>
      </c>
      <c r="K33" s="178">
        <f>SUM(K34:K37)</f>
        <v>0</v>
      </c>
      <c r="L33" s="178">
        <f>SUM(L34:L37)</f>
        <v>0</v>
      </c>
      <c r="M33" s="178">
        <f>SUM(M34:M37)</f>
        <v>0</v>
      </c>
      <c r="N33" s="150">
        <f t="shared" si="12"/>
        <v>252</v>
      </c>
      <c r="O33" s="180"/>
      <c r="P33" s="178">
        <f>SUM(P34:P37)</f>
        <v>256</v>
      </c>
      <c r="Q33" s="178">
        <f>SUM(Q34:Q37)</f>
        <v>0</v>
      </c>
      <c r="R33" s="178">
        <f>SUM(R34:R37)</f>
        <v>0</v>
      </c>
      <c r="S33" s="178">
        <f>SUM(S34:S37)</f>
        <v>0</v>
      </c>
      <c r="T33" s="150">
        <f t="shared" si="13"/>
        <v>256</v>
      </c>
      <c r="U33" s="180"/>
      <c r="V33" s="158">
        <f>SUM(V34:V37)</f>
        <v>184</v>
      </c>
      <c r="W33" s="158">
        <f>SUM(W34:W37)</f>
        <v>0</v>
      </c>
      <c r="X33" s="178">
        <f>SUM(X34:X37)</f>
        <v>0</v>
      </c>
      <c r="Y33" s="178">
        <f>SUM(Y34:Y37)</f>
        <v>0</v>
      </c>
      <c r="Z33" s="150">
        <f t="shared" si="14"/>
        <v>184</v>
      </c>
      <c r="AA33" s="180"/>
      <c r="AB33" s="152">
        <f t="shared" si="15"/>
        <v>972</v>
      </c>
      <c r="AC33" s="148">
        <f t="shared" si="15"/>
        <v>0</v>
      </c>
      <c r="AD33" s="148">
        <f t="shared" si="15"/>
        <v>0</v>
      </c>
      <c r="AE33" s="148">
        <f t="shared" si="15"/>
        <v>0</v>
      </c>
      <c r="AF33" s="170">
        <f t="shared" si="16"/>
        <v>972</v>
      </c>
      <c r="AG33" s="192" t="s">
        <v>435</v>
      </c>
    </row>
    <row r="34" spans="1:33" x14ac:dyDescent="0.25">
      <c r="A34" s="117"/>
      <c r="B34" s="118" t="s">
        <v>901</v>
      </c>
      <c r="C34" s="188" t="s">
        <v>433</v>
      </c>
      <c r="D34" s="165">
        <v>80</v>
      </c>
      <c r="E34" s="165"/>
      <c r="F34" s="174"/>
      <c r="G34" s="165"/>
      <c r="H34" s="150">
        <f t="shared" si="11"/>
        <v>80</v>
      </c>
      <c r="I34" s="119"/>
      <c r="J34" s="165">
        <v>70</v>
      </c>
      <c r="K34" s="165"/>
      <c r="L34" s="165"/>
      <c r="M34" s="181"/>
      <c r="N34" s="150">
        <f t="shared" si="12"/>
        <v>70</v>
      </c>
      <c r="O34" s="119"/>
      <c r="P34" s="165">
        <v>100</v>
      </c>
      <c r="Q34" s="165"/>
      <c r="R34" s="181"/>
      <c r="S34" s="181"/>
      <c r="T34" s="150">
        <f t="shared" si="13"/>
        <v>100</v>
      </c>
      <c r="U34" s="119"/>
      <c r="V34" s="166">
        <v>30</v>
      </c>
      <c r="W34" s="165"/>
      <c r="X34" s="181"/>
      <c r="Y34" s="181"/>
      <c r="Z34" s="150">
        <f t="shared" si="14"/>
        <v>30</v>
      </c>
      <c r="AA34" s="119"/>
      <c r="AB34" s="152">
        <f t="shared" si="15"/>
        <v>280</v>
      </c>
      <c r="AC34" s="148">
        <f t="shared" si="15"/>
        <v>0</v>
      </c>
      <c r="AD34" s="148">
        <f t="shared" si="15"/>
        <v>0</v>
      </c>
      <c r="AE34" s="148">
        <f t="shared" si="15"/>
        <v>0</v>
      </c>
      <c r="AF34" s="191">
        <f t="shared" si="16"/>
        <v>280</v>
      </c>
      <c r="AG34" s="188" t="s">
        <v>433</v>
      </c>
    </row>
    <row r="35" spans="1:33" x14ac:dyDescent="0.25">
      <c r="A35" s="117"/>
      <c r="B35" s="118" t="s">
        <v>902</v>
      </c>
      <c r="C35" s="188" t="s">
        <v>431</v>
      </c>
      <c r="D35" s="165">
        <v>80</v>
      </c>
      <c r="E35" s="165"/>
      <c r="F35" s="174"/>
      <c r="G35" s="165"/>
      <c r="H35" s="150">
        <f t="shared" si="11"/>
        <v>80</v>
      </c>
      <c r="I35" s="119"/>
      <c r="J35" s="165">
        <v>60</v>
      </c>
      <c r="K35" s="165"/>
      <c r="L35" s="193"/>
      <c r="M35" s="181"/>
      <c r="N35" s="150">
        <f t="shared" si="12"/>
        <v>60</v>
      </c>
      <c r="O35" s="119"/>
      <c r="P35" s="165">
        <v>40</v>
      </c>
      <c r="Q35" s="165"/>
      <c r="R35" s="181"/>
      <c r="S35" s="181"/>
      <c r="T35" s="150">
        <f t="shared" si="13"/>
        <v>40</v>
      </c>
      <c r="U35" s="119"/>
      <c r="V35" s="166">
        <v>40</v>
      </c>
      <c r="W35" s="165"/>
      <c r="X35" s="181"/>
      <c r="Y35" s="181"/>
      <c r="Z35" s="150">
        <f t="shared" si="14"/>
        <v>40</v>
      </c>
      <c r="AA35" s="119"/>
      <c r="AB35" s="152">
        <f t="shared" si="15"/>
        <v>220</v>
      </c>
      <c r="AC35" s="148">
        <f t="shared" si="15"/>
        <v>0</v>
      </c>
      <c r="AD35" s="148">
        <f t="shared" si="15"/>
        <v>0</v>
      </c>
      <c r="AE35" s="148">
        <f t="shared" si="15"/>
        <v>0</v>
      </c>
      <c r="AF35" s="191">
        <f t="shared" si="16"/>
        <v>220</v>
      </c>
      <c r="AG35" s="188" t="s">
        <v>431</v>
      </c>
    </row>
    <row r="36" spans="1:33" x14ac:dyDescent="0.25">
      <c r="A36" s="117"/>
      <c r="B36" s="118" t="s">
        <v>903</v>
      </c>
      <c r="C36" s="188" t="s">
        <v>429</v>
      </c>
      <c r="D36" s="165">
        <v>115</v>
      </c>
      <c r="E36" s="165"/>
      <c r="F36" s="174"/>
      <c r="G36" s="165"/>
      <c r="H36" s="150">
        <f t="shared" si="11"/>
        <v>115</v>
      </c>
      <c r="I36" s="119"/>
      <c r="J36" s="165">
        <v>120</v>
      </c>
      <c r="K36" s="165"/>
      <c r="L36" s="193"/>
      <c r="M36" s="181"/>
      <c r="N36" s="150">
        <f t="shared" si="12"/>
        <v>120</v>
      </c>
      <c r="O36" s="119"/>
      <c r="P36" s="165">
        <v>114</v>
      </c>
      <c r="Q36" s="165"/>
      <c r="R36" s="181"/>
      <c r="S36" s="181"/>
      <c r="T36" s="150">
        <f t="shared" si="13"/>
        <v>114</v>
      </c>
      <c r="U36" s="119"/>
      <c r="V36" s="166">
        <v>111</v>
      </c>
      <c r="W36" s="165"/>
      <c r="X36" s="181"/>
      <c r="Y36" s="181"/>
      <c r="Z36" s="150">
        <f t="shared" si="14"/>
        <v>111</v>
      </c>
      <c r="AA36" s="119"/>
      <c r="AB36" s="152">
        <f t="shared" si="15"/>
        <v>460</v>
      </c>
      <c r="AC36" s="148">
        <f t="shared" si="15"/>
        <v>0</v>
      </c>
      <c r="AD36" s="148">
        <f t="shared" si="15"/>
        <v>0</v>
      </c>
      <c r="AE36" s="148">
        <f t="shared" si="15"/>
        <v>0</v>
      </c>
      <c r="AF36" s="191">
        <f t="shared" si="16"/>
        <v>460</v>
      </c>
      <c r="AG36" s="188" t="s">
        <v>429</v>
      </c>
    </row>
    <row r="37" spans="1:33" x14ac:dyDescent="0.25">
      <c r="A37" s="117"/>
      <c r="B37" s="118" t="s">
        <v>904</v>
      </c>
      <c r="C37" s="188" t="s">
        <v>427</v>
      </c>
      <c r="D37" s="165">
        <v>5</v>
      </c>
      <c r="E37" s="165"/>
      <c r="F37" s="174"/>
      <c r="G37" s="165"/>
      <c r="H37" s="150">
        <f t="shared" si="11"/>
        <v>5</v>
      </c>
      <c r="I37" s="119"/>
      <c r="J37" s="165">
        <v>2</v>
      </c>
      <c r="K37" s="165"/>
      <c r="L37" s="193"/>
      <c r="M37" s="181"/>
      <c r="N37" s="150">
        <f t="shared" si="12"/>
        <v>2</v>
      </c>
      <c r="O37" s="119"/>
      <c r="P37" s="165">
        <v>2</v>
      </c>
      <c r="Q37" s="165"/>
      <c r="R37" s="181"/>
      <c r="S37" s="181"/>
      <c r="T37" s="150">
        <f t="shared" si="13"/>
        <v>2</v>
      </c>
      <c r="U37" s="119"/>
      <c r="V37" s="166">
        <v>3</v>
      </c>
      <c r="W37" s="165"/>
      <c r="X37" s="181"/>
      <c r="Y37" s="181"/>
      <c r="Z37" s="150">
        <f t="shared" si="14"/>
        <v>3</v>
      </c>
      <c r="AA37" s="119"/>
      <c r="AB37" s="152">
        <f t="shared" si="15"/>
        <v>12</v>
      </c>
      <c r="AC37" s="148">
        <f t="shared" si="15"/>
        <v>0</v>
      </c>
      <c r="AD37" s="148">
        <f t="shared" si="15"/>
        <v>0</v>
      </c>
      <c r="AE37" s="148">
        <f t="shared" si="15"/>
        <v>0</v>
      </c>
      <c r="AF37" s="170">
        <f t="shared" si="16"/>
        <v>12</v>
      </c>
      <c r="AG37" s="188" t="s">
        <v>427</v>
      </c>
    </row>
    <row r="38" spans="1:33" x14ac:dyDescent="0.25">
      <c r="A38" s="1112" t="s">
        <v>905</v>
      </c>
      <c r="B38" s="1113"/>
      <c r="C38" s="192" t="s">
        <v>425</v>
      </c>
      <c r="D38" s="158">
        <f>SUM(D39:D41)</f>
        <v>35</v>
      </c>
      <c r="E38" s="158">
        <f>SUM(E39:E41)</f>
        <v>0</v>
      </c>
      <c r="F38" s="158">
        <f>SUM(F39:F41)</f>
        <v>0</v>
      </c>
      <c r="G38" s="158">
        <f>SUM(G39:G41)</f>
        <v>0</v>
      </c>
      <c r="H38" s="150">
        <f t="shared" si="11"/>
        <v>35</v>
      </c>
      <c r="I38" s="180"/>
      <c r="J38" s="158">
        <f>SUM(J39:J41)</f>
        <v>20</v>
      </c>
      <c r="K38" s="158">
        <f>SUM(K39:K41)</f>
        <v>0</v>
      </c>
      <c r="L38" s="158">
        <f>SUM(L39:L41)</f>
        <v>0</v>
      </c>
      <c r="M38" s="178">
        <f>SUM(M39:M41)</f>
        <v>0</v>
      </c>
      <c r="N38" s="150">
        <f t="shared" si="12"/>
        <v>20</v>
      </c>
      <c r="O38" s="180"/>
      <c r="P38" s="158">
        <f>SUM(P39:P41)</f>
        <v>20</v>
      </c>
      <c r="Q38" s="158">
        <f>SUM(Q39:Q41)</f>
        <v>0</v>
      </c>
      <c r="R38" s="178">
        <f>SUM(R39:R41)</f>
        <v>0</v>
      </c>
      <c r="S38" s="178">
        <f>SUM(S39:S41)</f>
        <v>0</v>
      </c>
      <c r="T38" s="150">
        <f t="shared" si="13"/>
        <v>20</v>
      </c>
      <c r="U38" s="180"/>
      <c r="V38" s="161">
        <f>SUM(V39:V41)</f>
        <v>20</v>
      </c>
      <c r="W38" s="178">
        <f>SUM(W39:W41)</f>
        <v>0</v>
      </c>
      <c r="X38" s="178">
        <f>SUM(X39:X41)</f>
        <v>0</v>
      </c>
      <c r="Y38" s="178">
        <f>SUM(Y39:Y41)</f>
        <v>0</v>
      </c>
      <c r="Z38" s="150">
        <f t="shared" si="14"/>
        <v>20</v>
      </c>
      <c r="AA38" s="180"/>
      <c r="AB38" s="152">
        <f t="shared" si="15"/>
        <v>95</v>
      </c>
      <c r="AC38" s="148">
        <f t="shared" si="15"/>
        <v>0</v>
      </c>
      <c r="AD38" s="148">
        <f t="shared" si="15"/>
        <v>0</v>
      </c>
      <c r="AE38" s="148">
        <f t="shared" si="15"/>
        <v>0</v>
      </c>
      <c r="AF38" s="170">
        <f t="shared" si="16"/>
        <v>95</v>
      </c>
      <c r="AG38" s="192" t="s">
        <v>425</v>
      </c>
    </row>
    <row r="39" spans="1:33" x14ac:dyDescent="0.25">
      <c r="A39" s="117"/>
      <c r="B39" s="118" t="s">
        <v>906</v>
      </c>
      <c r="C39" s="188" t="s">
        <v>423</v>
      </c>
      <c r="D39" s="165">
        <v>5</v>
      </c>
      <c r="E39" s="165"/>
      <c r="F39" s="165"/>
      <c r="G39" s="165"/>
      <c r="H39" s="150">
        <f t="shared" si="11"/>
        <v>5</v>
      </c>
      <c r="I39" s="119"/>
      <c r="J39" s="165">
        <v>0</v>
      </c>
      <c r="K39" s="165"/>
      <c r="L39" s="165"/>
      <c r="M39" s="181"/>
      <c r="N39" s="150">
        <f t="shared" si="12"/>
        <v>0</v>
      </c>
      <c r="O39" s="119"/>
      <c r="P39" s="165">
        <v>0</v>
      </c>
      <c r="Q39" s="165"/>
      <c r="R39" s="181"/>
      <c r="S39" s="181"/>
      <c r="T39" s="150">
        <f t="shared" si="13"/>
        <v>0</v>
      </c>
      <c r="U39" s="119"/>
      <c r="V39" s="167">
        <v>0</v>
      </c>
      <c r="W39" s="181"/>
      <c r="X39" s="181"/>
      <c r="Y39" s="181"/>
      <c r="Z39" s="150">
        <f t="shared" si="14"/>
        <v>0</v>
      </c>
      <c r="AA39" s="119"/>
      <c r="AB39" s="152">
        <f t="shared" si="15"/>
        <v>5</v>
      </c>
      <c r="AC39" s="148">
        <f t="shared" si="15"/>
        <v>0</v>
      </c>
      <c r="AD39" s="148">
        <f t="shared" si="15"/>
        <v>0</v>
      </c>
      <c r="AE39" s="148">
        <f t="shared" si="15"/>
        <v>0</v>
      </c>
      <c r="AF39" s="189">
        <f t="shared" si="16"/>
        <v>5</v>
      </c>
      <c r="AG39" s="188" t="s">
        <v>423</v>
      </c>
    </row>
    <row r="40" spans="1:33" x14ac:dyDescent="0.25">
      <c r="A40" s="117"/>
      <c r="B40" s="118" t="s">
        <v>907</v>
      </c>
      <c r="C40" s="188" t="s">
        <v>421</v>
      </c>
      <c r="D40" s="165">
        <v>10</v>
      </c>
      <c r="E40" s="165"/>
      <c r="F40" s="165"/>
      <c r="G40" s="165"/>
      <c r="H40" s="150">
        <f t="shared" si="11"/>
        <v>10</v>
      </c>
      <c r="I40" s="119"/>
      <c r="J40" s="165">
        <v>0</v>
      </c>
      <c r="K40" s="165"/>
      <c r="L40" s="165"/>
      <c r="M40" s="181"/>
      <c r="N40" s="150">
        <f t="shared" si="12"/>
        <v>0</v>
      </c>
      <c r="O40" s="119"/>
      <c r="P40" s="165">
        <v>0</v>
      </c>
      <c r="Q40" s="165"/>
      <c r="R40" s="181"/>
      <c r="S40" s="181"/>
      <c r="T40" s="150">
        <f t="shared" si="13"/>
        <v>0</v>
      </c>
      <c r="U40" s="119"/>
      <c r="V40" s="167">
        <v>0</v>
      </c>
      <c r="W40" s="181"/>
      <c r="X40" s="181"/>
      <c r="Y40" s="181"/>
      <c r="Z40" s="150">
        <f t="shared" si="14"/>
        <v>0</v>
      </c>
      <c r="AA40" s="119"/>
      <c r="AB40" s="152">
        <f t="shared" si="15"/>
        <v>10</v>
      </c>
      <c r="AC40" s="148">
        <f t="shared" si="15"/>
        <v>0</v>
      </c>
      <c r="AD40" s="148">
        <f t="shared" si="15"/>
        <v>0</v>
      </c>
      <c r="AE40" s="148">
        <f t="shared" si="15"/>
        <v>0</v>
      </c>
      <c r="AF40" s="189">
        <f t="shared" si="16"/>
        <v>10</v>
      </c>
      <c r="AG40" s="188" t="s">
        <v>421</v>
      </c>
    </row>
    <row r="41" spans="1:33" x14ac:dyDescent="0.25">
      <c r="A41" s="117"/>
      <c r="B41" s="118" t="s">
        <v>908</v>
      </c>
      <c r="C41" s="188" t="s">
        <v>419</v>
      </c>
      <c r="D41" s="165">
        <v>20</v>
      </c>
      <c r="E41" s="165"/>
      <c r="F41" s="165"/>
      <c r="G41" s="165"/>
      <c r="H41" s="150">
        <f t="shared" si="11"/>
        <v>20</v>
      </c>
      <c r="I41" s="119"/>
      <c r="J41" s="165">
        <v>20</v>
      </c>
      <c r="K41" s="165"/>
      <c r="L41" s="193"/>
      <c r="M41" s="181"/>
      <c r="N41" s="150">
        <f t="shared" si="12"/>
        <v>20</v>
      </c>
      <c r="O41" s="119"/>
      <c r="P41" s="165">
        <v>20</v>
      </c>
      <c r="Q41" s="165"/>
      <c r="R41" s="181"/>
      <c r="S41" s="181"/>
      <c r="T41" s="150">
        <f t="shared" si="13"/>
        <v>20</v>
      </c>
      <c r="U41" s="119"/>
      <c r="V41" s="167">
        <v>20</v>
      </c>
      <c r="W41" s="181"/>
      <c r="X41" s="181"/>
      <c r="Y41" s="181"/>
      <c r="Z41" s="150">
        <f t="shared" si="14"/>
        <v>20</v>
      </c>
      <c r="AA41" s="119"/>
      <c r="AB41" s="152">
        <f t="shared" si="15"/>
        <v>80</v>
      </c>
      <c r="AC41" s="148">
        <f t="shared" si="15"/>
        <v>0</v>
      </c>
      <c r="AD41" s="148">
        <f t="shared" si="15"/>
        <v>0</v>
      </c>
      <c r="AE41" s="148">
        <f t="shared" si="15"/>
        <v>0</v>
      </c>
      <c r="AF41" s="189">
        <f t="shared" si="16"/>
        <v>80</v>
      </c>
      <c r="AG41" s="188" t="s">
        <v>419</v>
      </c>
    </row>
    <row r="42" spans="1:33" x14ac:dyDescent="0.25">
      <c r="A42" s="115" t="s">
        <v>909</v>
      </c>
      <c r="B42" s="115"/>
      <c r="C42" s="157" t="s">
        <v>417</v>
      </c>
      <c r="D42" s="178">
        <f>D43</f>
        <v>2</v>
      </c>
      <c r="E42" s="178">
        <f>E43</f>
        <v>0</v>
      </c>
      <c r="F42" s="178">
        <f>F43</f>
        <v>0</v>
      </c>
      <c r="G42" s="178">
        <f>G43</f>
        <v>0</v>
      </c>
      <c r="H42" s="150">
        <f t="shared" si="11"/>
        <v>2</v>
      </c>
      <c r="I42" s="180"/>
      <c r="J42" s="158">
        <f>J43</f>
        <v>2</v>
      </c>
      <c r="K42" s="178">
        <f>K43</f>
        <v>0</v>
      </c>
      <c r="L42" s="178">
        <f>L43</f>
        <v>0</v>
      </c>
      <c r="M42" s="178">
        <f>M43</f>
        <v>0</v>
      </c>
      <c r="N42" s="150">
        <f t="shared" si="12"/>
        <v>2</v>
      </c>
      <c r="O42" s="180"/>
      <c r="P42" s="158">
        <f>P43</f>
        <v>2</v>
      </c>
      <c r="Q42" s="158">
        <f>Q43</f>
        <v>0</v>
      </c>
      <c r="R42" s="178">
        <f>R43</f>
        <v>0</v>
      </c>
      <c r="S42" s="178">
        <f>S43</f>
        <v>0</v>
      </c>
      <c r="T42" s="150">
        <f t="shared" si="13"/>
        <v>2</v>
      </c>
      <c r="U42" s="180"/>
      <c r="V42" s="161">
        <f>V43</f>
        <v>2</v>
      </c>
      <c r="W42" s="178">
        <f>W43</f>
        <v>0</v>
      </c>
      <c r="X42" s="178">
        <f>X43</f>
        <v>0</v>
      </c>
      <c r="Y42" s="178">
        <f>Y43</f>
        <v>0</v>
      </c>
      <c r="Z42" s="150">
        <f t="shared" si="14"/>
        <v>2</v>
      </c>
      <c r="AA42" s="180"/>
      <c r="AB42" s="152">
        <f t="shared" si="15"/>
        <v>8</v>
      </c>
      <c r="AC42" s="148">
        <f t="shared" si="15"/>
        <v>0</v>
      </c>
      <c r="AD42" s="148">
        <f t="shared" si="15"/>
        <v>0</v>
      </c>
      <c r="AE42" s="148">
        <f t="shared" si="15"/>
        <v>0</v>
      </c>
      <c r="AF42" s="189">
        <f t="shared" si="16"/>
        <v>8</v>
      </c>
      <c r="AG42" s="192" t="s">
        <v>417</v>
      </c>
    </row>
    <row r="43" spans="1:33" x14ac:dyDescent="0.25">
      <c r="A43" s="117"/>
      <c r="B43" s="118" t="s">
        <v>910</v>
      </c>
      <c r="C43" s="171" t="s">
        <v>415</v>
      </c>
      <c r="D43" s="181">
        <v>2</v>
      </c>
      <c r="E43" s="181"/>
      <c r="F43" s="181"/>
      <c r="G43" s="181"/>
      <c r="H43" s="150">
        <f t="shared" si="11"/>
        <v>2</v>
      </c>
      <c r="I43" s="119"/>
      <c r="J43" s="165">
        <v>2</v>
      </c>
      <c r="K43" s="181"/>
      <c r="L43" s="181"/>
      <c r="M43" s="181"/>
      <c r="N43" s="150">
        <f t="shared" si="12"/>
        <v>2</v>
      </c>
      <c r="O43" s="119"/>
      <c r="P43" s="165">
        <v>2</v>
      </c>
      <c r="Q43" s="165"/>
      <c r="R43" s="181"/>
      <c r="S43" s="181"/>
      <c r="T43" s="150">
        <f t="shared" si="13"/>
        <v>2</v>
      </c>
      <c r="U43" s="119"/>
      <c r="V43" s="167">
        <v>2</v>
      </c>
      <c r="W43" s="181"/>
      <c r="X43" s="181"/>
      <c r="Y43" s="181"/>
      <c r="Z43" s="150">
        <f t="shared" si="14"/>
        <v>2</v>
      </c>
      <c r="AA43" s="119"/>
      <c r="AB43" s="152">
        <f t="shared" si="15"/>
        <v>8</v>
      </c>
      <c r="AC43" s="148">
        <f t="shared" si="15"/>
        <v>0</v>
      </c>
      <c r="AD43" s="168">
        <f t="shared" si="15"/>
        <v>0</v>
      </c>
      <c r="AE43" s="168">
        <f t="shared" si="15"/>
        <v>0</v>
      </c>
      <c r="AF43" s="189">
        <f t="shared" si="16"/>
        <v>8</v>
      </c>
      <c r="AG43" s="171" t="s">
        <v>415</v>
      </c>
    </row>
    <row r="44" spans="1:33" hidden="1" x14ac:dyDescent="0.25">
      <c r="A44" s="117"/>
      <c r="B44" s="118" t="s">
        <v>911</v>
      </c>
      <c r="C44" s="171" t="s">
        <v>413</v>
      </c>
      <c r="D44" s="181"/>
      <c r="E44" s="181"/>
      <c r="F44" s="181"/>
      <c r="G44" s="181"/>
      <c r="H44" s="150">
        <f t="shared" si="11"/>
        <v>0</v>
      </c>
      <c r="I44" s="119"/>
      <c r="J44" s="165"/>
      <c r="K44" s="181"/>
      <c r="L44" s="181"/>
      <c r="M44" s="181"/>
      <c r="N44" s="150">
        <f t="shared" si="12"/>
        <v>0</v>
      </c>
      <c r="O44" s="119"/>
      <c r="P44" s="165"/>
      <c r="Q44" s="165"/>
      <c r="R44" s="181"/>
      <c r="S44" s="181"/>
      <c r="T44" s="150">
        <f t="shared" si="13"/>
        <v>0</v>
      </c>
      <c r="U44" s="119"/>
      <c r="V44" s="167"/>
      <c r="W44" s="181"/>
      <c r="X44" s="181"/>
      <c r="Y44" s="181"/>
      <c r="Z44" s="150">
        <f t="shared" si="14"/>
        <v>0</v>
      </c>
      <c r="AA44" s="119"/>
      <c r="AB44" s="152">
        <f t="shared" si="15"/>
        <v>0</v>
      </c>
      <c r="AC44" s="148">
        <f t="shared" si="15"/>
        <v>0</v>
      </c>
      <c r="AD44" s="168">
        <f t="shared" si="15"/>
        <v>0</v>
      </c>
      <c r="AE44" s="168">
        <f t="shared" si="15"/>
        <v>0</v>
      </c>
      <c r="AF44" s="191">
        <f t="shared" si="16"/>
        <v>0</v>
      </c>
      <c r="AG44" s="171" t="s">
        <v>413</v>
      </c>
    </row>
    <row r="45" spans="1:33" x14ac:dyDescent="0.25">
      <c r="A45" s="1114" t="s">
        <v>912</v>
      </c>
      <c r="B45" s="1115"/>
      <c r="C45" s="157" t="s">
        <v>411</v>
      </c>
      <c r="D45" s="178">
        <v>6</v>
      </c>
      <c r="E45" s="178"/>
      <c r="F45" s="178"/>
      <c r="G45" s="178"/>
      <c r="H45" s="150">
        <f t="shared" si="11"/>
        <v>6</v>
      </c>
      <c r="I45" s="180"/>
      <c r="J45" s="158">
        <v>9</v>
      </c>
      <c r="K45" s="178"/>
      <c r="L45" s="178"/>
      <c r="M45" s="178"/>
      <c r="N45" s="150">
        <f t="shared" si="12"/>
        <v>9</v>
      </c>
      <c r="O45" s="180"/>
      <c r="P45" s="158">
        <v>10</v>
      </c>
      <c r="Q45" s="158"/>
      <c r="R45" s="178"/>
      <c r="S45" s="178"/>
      <c r="T45" s="150">
        <f t="shared" si="13"/>
        <v>10</v>
      </c>
      <c r="U45" s="180"/>
      <c r="V45" s="161">
        <v>10</v>
      </c>
      <c r="W45" s="178"/>
      <c r="X45" s="178"/>
      <c r="Y45" s="178"/>
      <c r="Z45" s="150">
        <f t="shared" si="14"/>
        <v>10</v>
      </c>
      <c r="AA45" s="180"/>
      <c r="AB45" s="152">
        <f t="shared" si="15"/>
        <v>35</v>
      </c>
      <c r="AC45" s="148">
        <f t="shared" si="15"/>
        <v>0</v>
      </c>
      <c r="AD45" s="168">
        <f t="shared" si="15"/>
        <v>0</v>
      </c>
      <c r="AE45" s="168">
        <f t="shared" si="15"/>
        <v>0</v>
      </c>
      <c r="AF45" s="191">
        <f t="shared" si="16"/>
        <v>35</v>
      </c>
      <c r="AG45" s="192" t="s">
        <v>411</v>
      </c>
    </row>
    <row r="46" spans="1:33" x14ac:dyDescent="0.25">
      <c r="A46" s="117" t="s">
        <v>913</v>
      </c>
      <c r="B46" s="115"/>
      <c r="C46" s="157" t="s">
        <v>407</v>
      </c>
      <c r="D46" s="178">
        <v>1</v>
      </c>
      <c r="E46" s="178"/>
      <c r="F46" s="178"/>
      <c r="G46" s="178"/>
      <c r="H46" s="150">
        <f t="shared" si="11"/>
        <v>1</v>
      </c>
      <c r="I46" s="180"/>
      <c r="J46" s="158">
        <v>0</v>
      </c>
      <c r="K46" s="178"/>
      <c r="L46" s="178"/>
      <c r="M46" s="178"/>
      <c r="N46" s="150">
        <f t="shared" si="12"/>
        <v>0</v>
      </c>
      <c r="O46" s="180"/>
      <c r="P46" s="158">
        <v>0</v>
      </c>
      <c r="Q46" s="158"/>
      <c r="R46" s="178"/>
      <c r="S46" s="178"/>
      <c r="T46" s="150">
        <f t="shared" si="13"/>
        <v>0</v>
      </c>
      <c r="U46" s="180"/>
      <c r="V46" s="161">
        <v>1</v>
      </c>
      <c r="W46" s="178"/>
      <c r="X46" s="178"/>
      <c r="Y46" s="178"/>
      <c r="Z46" s="150">
        <f t="shared" si="14"/>
        <v>1</v>
      </c>
      <c r="AA46" s="180"/>
      <c r="AB46" s="152">
        <f t="shared" si="15"/>
        <v>2</v>
      </c>
      <c r="AC46" s="148">
        <f t="shared" si="15"/>
        <v>0</v>
      </c>
      <c r="AD46" s="168">
        <f t="shared" si="15"/>
        <v>0</v>
      </c>
      <c r="AE46" s="168">
        <f t="shared" si="15"/>
        <v>0</v>
      </c>
      <c r="AF46" s="191">
        <f t="shared" si="16"/>
        <v>2</v>
      </c>
      <c r="AG46" s="192" t="s">
        <v>407</v>
      </c>
    </row>
    <row r="47" spans="1:33" x14ac:dyDescent="0.25">
      <c r="A47" s="117" t="s">
        <v>914</v>
      </c>
      <c r="B47" s="115"/>
      <c r="C47" s="192" t="s">
        <v>405</v>
      </c>
      <c r="D47" s="178">
        <v>7</v>
      </c>
      <c r="E47" s="178"/>
      <c r="F47" s="178"/>
      <c r="G47" s="178"/>
      <c r="H47" s="150">
        <f t="shared" si="11"/>
        <v>7</v>
      </c>
      <c r="I47" s="180"/>
      <c r="J47" s="158">
        <v>10</v>
      </c>
      <c r="K47" s="178"/>
      <c r="L47" s="178"/>
      <c r="M47" s="178"/>
      <c r="N47" s="150">
        <f t="shared" si="12"/>
        <v>10</v>
      </c>
      <c r="O47" s="180"/>
      <c r="P47" s="158">
        <v>0</v>
      </c>
      <c r="Q47" s="158"/>
      <c r="R47" s="178"/>
      <c r="S47" s="178"/>
      <c r="T47" s="150">
        <f t="shared" si="13"/>
        <v>0</v>
      </c>
      <c r="U47" s="180"/>
      <c r="V47" s="161">
        <v>0</v>
      </c>
      <c r="W47" s="178"/>
      <c r="X47" s="178"/>
      <c r="Y47" s="178"/>
      <c r="Z47" s="150">
        <f t="shared" si="14"/>
        <v>0</v>
      </c>
      <c r="AA47" s="180"/>
      <c r="AB47" s="152">
        <f t="shared" si="15"/>
        <v>17</v>
      </c>
      <c r="AC47" s="148">
        <f t="shared" si="15"/>
        <v>0</v>
      </c>
      <c r="AD47" s="168">
        <f t="shared" si="15"/>
        <v>0</v>
      </c>
      <c r="AE47" s="168">
        <f t="shared" si="15"/>
        <v>0</v>
      </c>
      <c r="AF47" s="191">
        <f t="shared" si="16"/>
        <v>17</v>
      </c>
      <c r="AG47" s="192" t="s">
        <v>405</v>
      </c>
    </row>
    <row r="48" spans="1:33" x14ac:dyDescent="0.25">
      <c r="A48" s="117" t="s">
        <v>915</v>
      </c>
      <c r="B48" s="115"/>
      <c r="C48" s="157" t="s">
        <v>403</v>
      </c>
      <c r="D48" s="178">
        <v>5</v>
      </c>
      <c r="E48" s="178"/>
      <c r="F48" s="178"/>
      <c r="G48" s="178"/>
      <c r="H48" s="150">
        <f t="shared" ref="H48:H72" si="17">SUM(D48:G48)</f>
        <v>5</v>
      </c>
      <c r="I48" s="180"/>
      <c r="J48" s="178">
        <v>5</v>
      </c>
      <c r="K48" s="178"/>
      <c r="L48" s="178"/>
      <c r="M48" s="178"/>
      <c r="N48" s="150">
        <f t="shared" ref="N48:N72" si="18">SUM(J48:M48)</f>
        <v>5</v>
      </c>
      <c r="O48" s="180"/>
      <c r="P48" s="158">
        <v>5</v>
      </c>
      <c r="Q48" s="158"/>
      <c r="R48" s="178"/>
      <c r="S48" s="178"/>
      <c r="T48" s="150">
        <f t="shared" ref="T48:T72" si="19">SUM(P48:S48)</f>
        <v>5</v>
      </c>
      <c r="U48" s="180"/>
      <c r="V48" s="161">
        <v>5</v>
      </c>
      <c r="W48" s="178"/>
      <c r="X48" s="178"/>
      <c r="Y48" s="178"/>
      <c r="Z48" s="150">
        <f t="shared" ref="Z48:Z72" si="20">SUM(V48:Y48)</f>
        <v>5</v>
      </c>
      <c r="AA48" s="180"/>
      <c r="AB48" s="148">
        <f t="shared" ref="AB48:AE72" si="21">D48+J48+P48+V48</f>
        <v>20</v>
      </c>
      <c r="AC48" s="148">
        <f t="shared" si="21"/>
        <v>0</v>
      </c>
      <c r="AD48" s="168">
        <f t="shared" si="21"/>
        <v>0</v>
      </c>
      <c r="AE48" s="168">
        <f t="shared" si="21"/>
        <v>0</v>
      </c>
      <c r="AF48" s="191">
        <f t="shared" si="16"/>
        <v>20</v>
      </c>
      <c r="AG48" s="192" t="s">
        <v>403</v>
      </c>
    </row>
    <row r="49" spans="1:33" x14ac:dyDescent="0.25">
      <c r="A49" s="117" t="s">
        <v>916</v>
      </c>
      <c r="B49" s="115"/>
      <c r="C49" s="190" t="s">
        <v>401</v>
      </c>
      <c r="D49" s="178">
        <v>10</v>
      </c>
      <c r="E49" s="178"/>
      <c r="F49" s="193"/>
      <c r="G49" s="178"/>
      <c r="H49" s="150">
        <f t="shared" si="17"/>
        <v>10</v>
      </c>
      <c r="I49" s="180"/>
      <c r="J49" s="178">
        <v>5</v>
      </c>
      <c r="K49" s="178"/>
      <c r="L49" s="178"/>
      <c r="M49" s="178"/>
      <c r="N49" s="150">
        <f t="shared" si="18"/>
        <v>5</v>
      </c>
      <c r="O49" s="180"/>
      <c r="P49" s="158">
        <v>6</v>
      </c>
      <c r="Q49" s="158"/>
      <c r="R49" s="178"/>
      <c r="S49" s="178"/>
      <c r="T49" s="150">
        <f t="shared" si="19"/>
        <v>6</v>
      </c>
      <c r="U49" s="180"/>
      <c r="V49" s="161">
        <v>5</v>
      </c>
      <c r="W49" s="178"/>
      <c r="X49" s="178"/>
      <c r="Y49" s="178"/>
      <c r="Z49" s="150">
        <f t="shared" si="20"/>
        <v>5</v>
      </c>
      <c r="AA49" s="180"/>
      <c r="AB49" s="148">
        <f t="shared" si="21"/>
        <v>26</v>
      </c>
      <c r="AC49" s="148">
        <f t="shared" si="21"/>
        <v>0</v>
      </c>
      <c r="AD49" s="148">
        <f t="shared" si="21"/>
        <v>0</v>
      </c>
      <c r="AE49" s="168">
        <f t="shared" si="21"/>
        <v>0</v>
      </c>
      <c r="AF49" s="170">
        <f t="shared" si="16"/>
        <v>26</v>
      </c>
      <c r="AG49" s="190" t="s">
        <v>401</v>
      </c>
    </row>
    <row r="50" spans="1:33" hidden="1" x14ac:dyDescent="0.25">
      <c r="A50" s="1107" t="s">
        <v>917</v>
      </c>
      <c r="B50" s="1108"/>
      <c r="C50" s="157" t="s">
        <v>399</v>
      </c>
      <c r="D50" s="178"/>
      <c r="E50" s="178"/>
      <c r="F50" s="178"/>
      <c r="G50" s="178"/>
      <c r="H50" s="150">
        <f t="shared" si="17"/>
        <v>0</v>
      </c>
      <c r="I50" s="180"/>
      <c r="J50" s="178"/>
      <c r="K50" s="178"/>
      <c r="L50" s="178"/>
      <c r="M50" s="178"/>
      <c r="N50" s="150">
        <f t="shared" si="18"/>
        <v>0</v>
      </c>
      <c r="O50" s="180"/>
      <c r="P50" s="178"/>
      <c r="Q50" s="178"/>
      <c r="R50" s="178"/>
      <c r="S50" s="178"/>
      <c r="T50" s="150">
        <f t="shared" si="19"/>
        <v>0</v>
      </c>
      <c r="U50" s="180"/>
      <c r="V50" s="161"/>
      <c r="W50" s="178"/>
      <c r="X50" s="178"/>
      <c r="Y50" s="178"/>
      <c r="Z50" s="150">
        <f t="shared" si="20"/>
        <v>0</v>
      </c>
      <c r="AA50" s="180"/>
      <c r="AB50" s="168">
        <f t="shared" si="21"/>
        <v>0</v>
      </c>
      <c r="AC50" s="168">
        <f t="shared" si="21"/>
        <v>0</v>
      </c>
      <c r="AD50" s="168">
        <f t="shared" si="21"/>
        <v>0</v>
      </c>
      <c r="AE50" s="168">
        <f t="shared" si="21"/>
        <v>0</v>
      </c>
      <c r="AF50" s="170">
        <f t="shared" si="16"/>
        <v>0</v>
      </c>
      <c r="AG50" s="157" t="s">
        <v>399</v>
      </c>
    </row>
    <row r="51" spans="1:33" hidden="1" x14ac:dyDescent="0.25">
      <c r="A51" s="117" t="s">
        <v>918</v>
      </c>
      <c r="B51" s="115"/>
      <c r="C51" s="157" t="s">
        <v>397</v>
      </c>
      <c r="D51" s="178"/>
      <c r="E51" s="178"/>
      <c r="F51" s="178"/>
      <c r="G51" s="178"/>
      <c r="H51" s="150">
        <f t="shared" si="17"/>
        <v>0</v>
      </c>
      <c r="I51" s="180"/>
      <c r="J51" s="178"/>
      <c r="K51" s="178"/>
      <c r="L51" s="178"/>
      <c r="M51" s="178"/>
      <c r="N51" s="150">
        <f t="shared" si="18"/>
        <v>0</v>
      </c>
      <c r="O51" s="180"/>
      <c r="P51" s="178"/>
      <c r="Q51" s="178"/>
      <c r="R51" s="178"/>
      <c r="S51" s="178"/>
      <c r="T51" s="150">
        <f t="shared" si="19"/>
        <v>0</v>
      </c>
      <c r="U51" s="180"/>
      <c r="V51" s="161"/>
      <c r="W51" s="178"/>
      <c r="X51" s="178"/>
      <c r="Y51" s="178"/>
      <c r="Z51" s="150">
        <f t="shared" si="20"/>
        <v>0</v>
      </c>
      <c r="AA51" s="180"/>
      <c r="AB51" s="168">
        <f t="shared" si="21"/>
        <v>0</v>
      </c>
      <c r="AC51" s="168">
        <f t="shared" si="21"/>
        <v>0</v>
      </c>
      <c r="AD51" s="168">
        <f t="shared" si="21"/>
        <v>0</v>
      </c>
      <c r="AE51" s="168">
        <f t="shared" si="21"/>
        <v>0</v>
      </c>
      <c r="AF51" s="170">
        <f t="shared" si="16"/>
        <v>0</v>
      </c>
      <c r="AG51" s="157" t="s">
        <v>397</v>
      </c>
    </row>
    <row r="52" spans="1:33" hidden="1" x14ac:dyDescent="0.25">
      <c r="A52" s="117" t="s">
        <v>919</v>
      </c>
      <c r="B52" s="115"/>
      <c r="C52" s="157" t="s">
        <v>395</v>
      </c>
      <c r="D52" s="178"/>
      <c r="E52" s="178"/>
      <c r="F52" s="178"/>
      <c r="G52" s="178"/>
      <c r="H52" s="150">
        <f t="shared" si="17"/>
        <v>0</v>
      </c>
      <c r="I52" s="180"/>
      <c r="J52" s="178"/>
      <c r="K52" s="178"/>
      <c r="L52" s="178"/>
      <c r="M52" s="178"/>
      <c r="N52" s="150">
        <f t="shared" si="18"/>
        <v>0</v>
      </c>
      <c r="O52" s="180"/>
      <c r="P52" s="178"/>
      <c r="Q52" s="178"/>
      <c r="R52" s="178"/>
      <c r="S52" s="178"/>
      <c r="T52" s="150">
        <f t="shared" si="19"/>
        <v>0</v>
      </c>
      <c r="U52" s="180"/>
      <c r="V52" s="161"/>
      <c r="W52" s="178"/>
      <c r="X52" s="178"/>
      <c r="Y52" s="178"/>
      <c r="Z52" s="150">
        <f t="shared" si="20"/>
        <v>0</v>
      </c>
      <c r="AA52" s="180"/>
      <c r="AB52" s="168">
        <f t="shared" si="21"/>
        <v>0</v>
      </c>
      <c r="AC52" s="168">
        <f t="shared" si="21"/>
        <v>0</v>
      </c>
      <c r="AD52" s="168">
        <f t="shared" si="21"/>
        <v>0</v>
      </c>
      <c r="AE52" s="168">
        <f t="shared" si="21"/>
        <v>0</v>
      </c>
      <c r="AF52" s="170">
        <f t="shared" si="16"/>
        <v>0</v>
      </c>
      <c r="AG52" s="157" t="s">
        <v>395</v>
      </c>
    </row>
    <row r="53" spans="1:33" hidden="1" x14ac:dyDescent="0.25">
      <c r="A53" s="1105" t="s">
        <v>920</v>
      </c>
      <c r="B53" s="1106"/>
      <c r="C53" s="157" t="s">
        <v>393</v>
      </c>
      <c r="D53" s="178"/>
      <c r="E53" s="178"/>
      <c r="F53" s="178"/>
      <c r="G53" s="178"/>
      <c r="H53" s="150">
        <f t="shared" si="17"/>
        <v>0</v>
      </c>
      <c r="I53" s="180"/>
      <c r="J53" s="178"/>
      <c r="K53" s="178"/>
      <c r="L53" s="178"/>
      <c r="M53" s="178"/>
      <c r="N53" s="150">
        <f t="shared" si="18"/>
        <v>0</v>
      </c>
      <c r="O53" s="180"/>
      <c r="P53" s="178"/>
      <c r="Q53" s="178"/>
      <c r="R53" s="178"/>
      <c r="S53" s="178"/>
      <c r="T53" s="150">
        <f t="shared" si="19"/>
        <v>0</v>
      </c>
      <c r="U53" s="180"/>
      <c r="V53" s="161"/>
      <c r="W53" s="178"/>
      <c r="X53" s="178"/>
      <c r="Y53" s="178"/>
      <c r="Z53" s="150">
        <f t="shared" si="20"/>
        <v>0</v>
      </c>
      <c r="AA53" s="180"/>
      <c r="AB53" s="168">
        <f t="shared" si="21"/>
        <v>0</v>
      </c>
      <c r="AC53" s="168">
        <f t="shared" si="21"/>
        <v>0</v>
      </c>
      <c r="AD53" s="168">
        <f t="shared" si="21"/>
        <v>0</v>
      </c>
      <c r="AE53" s="168">
        <f t="shared" si="21"/>
        <v>0</v>
      </c>
      <c r="AF53" s="170">
        <f t="shared" si="16"/>
        <v>0</v>
      </c>
      <c r="AG53" s="157" t="s">
        <v>393</v>
      </c>
    </row>
    <row r="54" spans="1:33" hidden="1" x14ac:dyDescent="0.25">
      <c r="A54" s="1107" t="s">
        <v>921</v>
      </c>
      <c r="B54" s="1108"/>
      <c r="C54" s="157" t="s">
        <v>391</v>
      </c>
      <c r="D54" s="178"/>
      <c r="E54" s="178"/>
      <c r="F54" s="178"/>
      <c r="G54" s="178"/>
      <c r="H54" s="150">
        <f t="shared" si="17"/>
        <v>0</v>
      </c>
      <c r="I54" s="180"/>
      <c r="J54" s="178"/>
      <c r="K54" s="178"/>
      <c r="L54" s="178"/>
      <c r="M54" s="178"/>
      <c r="N54" s="150">
        <f t="shared" si="18"/>
        <v>0</v>
      </c>
      <c r="O54" s="180"/>
      <c r="P54" s="178"/>
      <c r="Q54" s="178"/>
      <c r="R54" s="178"/>
      <c r="S54" s="178"/>
      <c r="T54" s="150">
        <f t="shared" si="19"/>
        <v>0</v>
      </c>
      <c r="U54" s="180"/>
      <c r="V54" s="161"/>
      <c r="W54" s="178"/>
      <c r="X54" s="178"/>
      <c r="Y54" s="178"/>
      <c r="Z54" s="150">
        <f t="shared" si="20"/>
        <v>0</v>
      </c>
      <c r="AA54" s="180"/>
      <c r="AB54" s="168">
        <f t="shared" si="21"/>
        <v>0</v>
      </c>
      <c r="AC54" s="168">
        <f t="shared" si="21"/>
        <v>0</v>
      </c>
      <c r="AD54" s="168">
        <f t="shared" si="21"/>
        <v>0</v>
      </c>
      <c r="AE54" s="168">
        <f t="shared" si="21"/>
        <v>0</v>
      </c>
      <c r="AF54" s="170">
        <f t="shared" si="16"/>
        <v>0</v>
      </c>
      <c r="AG54" s="157" t="s">
        <v>391</v>
      </c>
    </row>
    <row r="55" spans="1:33" hidden="1" x14ac:dyDescent="0.25">
      <c r="A55" s="117" t="s">
        <v>922</v>
      </c>
      <c r="B55" s="115"/>
      <c r="C55" s="157" t="s">
        <v>389</v>
      </c>
      <c r="D55" s="178"/>
      <c r="E55" s="178"/>
      <c r="F55" s="178"/>
      <c r="G55" s="178"/>
      <c r="H55" s="150">
        <f t="shared" si="17"/>
        <v>0</v>
      </c>
      <c r="I55" s="180"/>
      <c r="J55" s="178"/>
      <c r="K55" s="178"/>
      <c r="L55" s="178"/>
      <c r="M55" s="178"/>
      <c r="N55" s="150">
        <f t="shared" si="18"/>
        <v>0</v>
      </c>
      <c r="O55" s="180"/>
      <c r="P55" s="178"/>
      <c r="Q55" s="178"/>
      <c r="R55" s="178"/>
      <c r="S55" s="178"/>
      <c r="T55" s="150">
        <f t="shared" si="19"/>
        <v>0</v>
      </c>
      <c r="U55" s="180"/>
      <c r="V55" s="161"/>
      <c r="W55" s="178"/>
      <c r="X55" s="178"/>
      <c r="Y55" s="178"/>
      <c r="Z55" s="150">
        <f t="shared" si="20"/>
        <v>0</v>
      </c>
      <c r="AA55" s="180"/>
      <c r="AB55" s="168">
        <f t="shared" si="21"/>
        <v>0</v>
      </c>
      <c r="AC55" s="168">
        <f t="shared" si="21"/>
        <v>0</v>
      </c>
      <c r="AD55" s="168">
        <f t="shared" si="21"/>
        <v>0</v>
      </c>
      <c r="AE55" s="168">
        <f t="shared" si="21"/>
        <v>0</v>
      </c>
      <c r="AF55" s="170">
        <f t="shared" si="16"/>
        <v>0</v>
      </c>
      <c r="AG55" s="157" t="s">
        <v>389</v>
      </c>
    </row>
    <row r="56" spans="1:33" hidden="1" x14ac:dyDescent="0.25">
      <c r="A56" s="117" t="s">
        <v>923</v>
      </c>
      <c r="B56" s="115"/>
      <c r="C56" s="157" t="s">
        <v>387</v>
      </c>
      <c r="D56" s="178"/>
      <c r="E56" s="178"/>
      <c r="F56" s="178"/>
      <c r="G56" s="178"/>
      <c r="H56" s="150">
        <f t="shared" si="17"/>
        <v>0</v>
      </c>
      <c r="I56" s="180"/>
      <c r="J56" s="178"/>
      <c r="K56" s="178"/>
      <c r="L56" s="178"/>
      <c r="M56" s="178"/>
      <c r="N56" s="150">
        <f t="shared" si="18"/>
        <v>0</v>
      </c>
      <c r="O56" s="180"/>
      <c r="P56" s="178"/>
      <c r="Q56" s="178"/>
      <c r="R56" s="178"/>
      <c r="S56" s="178"/>
      <c r="T56" s="150">
        <f t="shared" si="19"/>
        <v>0</v>
      </c>
      <c r="U56" s="180"/>
      <c r="V56" s="161"/>
      <c r="W56" s="178"/>
      <c r="X56" s="178"/>
      <c r="Y56" s="178"/>
      <c r="Z56" s="150">
        <f t="shared" si="20"/>
        <v>0</v>
      </c>
      <c r="AA56" s="180"/>
      <c r="AB56" s="168">
        <f t="shared" si="21"/>
        <v>0</v>
      </c>
      <c r="AC56" s="168">
        <f t="shared" si="21"/>
        <v>0</v>
      </c>
      <c r="AD56" s="168">
        <f t="shared" si="21"/>
        <v>0</v>
      </c>
      <c r="AE56" s="168">
        <f t="shared" si="21"/>
        <v>0</v>
      </c>
      <c r="AF56" s="170">
        <f t="shared" si="16"/>
        <v>0</v>
      </c>
      <c r="AG56" s="157" t="s">
        <v>387</v>
      </c>
    </row>
    <row r="57" spans="1:33" hidden="1" x14ac:dyDescent="0.25">
      <c r="A57" s="117" t="s">
        <v>924</v>
      </c>
      <c r="B57" s="115"/>
      <c r="C57" s="157" t="s">
        <v>385</v>
      </c>
      <c r="D57" s="178"/>
      <c r="E57" s="178"/>
      <c r="F57" s="178"/>
      <c r="G57" s="178"/>
      <c r="H57" s="150">
        <f t="shared" si="17"/>
        <v>0</v>
      </c>
      <c r="I57" s="180"/>
      <c r="J57" s="178"/>
      <c r="K57" s="178"/>
      <c r="L57" s="178"/>
      <c r="M57" s="178"/>
      <c r="N57" s="150">
        <f t="shared" si="18"/>
        <v>0</v>
      </c>
      <c r="O57" s="180"/>
      <c r="P57" s="178"/>
      <c r="Q57" s="178"/>
      <c r="R57" s="178"/>
      <c r="S57" s="178"/>
      <c r="T57" s="150">
        <f t="shared" si="19"/>
        <v>0</v>
      </c>
      <c r="U57" s="180"/>
      <c r="V57" s="161"/>
      <c r="W57" s="178"/>
      <c r="X57" s="178"/>
      <c r="Y57" s="178"/>
      <c r="Z57" s="150">
        <f t="shared" si="20"/>
        <v>0</v>
      </c>
      <c r="AA57" s="180"/>
      <c r="AB57" s="168">
        <f t="shared" si="21"/>
        <v>0</v>
      </c>
      <c r="AC57" s="168">
        <f t="shared" si="21"/>
        <v>0</v>
      </c>
      <c r="AD57" s="168">
        <f t="shared" si="21"/>
        <v>0</v>
      </c>
      <c r="AE57" s="168">
        <f t="shared" si="21"/>
        <v>0</v>
      </c>
      <c r="AF57" s="170">
        <f t="shared" si="16"/>
        <v>0</v>
      </c>
      <c r="AG57" s="157" t="s">
        <v>385</v>
      </c>
    </row>
    <row r="58" spans="1:33" hidden="1" x14ac:dyDescent="0.25">
      <c r="A58" s="1107" t="s">
        <v>925</v>
      </c>
      <c r="B58" s="1108"/>
      <c r="C58" s="157" t="s">
        <v>383</v>
      </c>
      <c r="D58" s="178"/>
      <c r="E58" s="178"/>
      <c r="F58" s="178"/>
      <c r="G58" s="178"/>
      <c r="H58" s="150">
        <f t="shared" si="17"/>
        <v>0</v>
      </c>
      <c r="I58" s="180"/>
      <c r="J58" s="178"/>
      <c r="K58" s="178"/>
      <c r="L58" s="178"/>
      <c r="M58" s="178"/>
      <c r="N58" s="150">
        <f t="shared" si="18"/>
        <v>0</v>
      </c>
      <c r="O58" s="180"/>
      <c r="P58" s="178"/>
      <c r="Q58" s="178"/>
      <c r="R58" s="178"/>
      <c r="S58" s="178"/>
      <c r="T58" s="150">
        <f t="shared" si="19"/>
        <v>0</v>
      </c>
      <c r="U58" s="180"/>
      <c r="V58" s="161"/>
      <c r="W58" s="178"/>
      <c r="X58" s="178"/>
      <c r="Y58" s="178"/>
      <c r="Z58" s="150">
        <f t="shared" si="20"/>
        <v>0</v>
      </c>
      <c r="AA58" s="180"/>
      <c r="AB58" s="168">
        <f t="shared" si="21"/>
        <v>0</v>
      </c>
      <c r="AC58" s="168">
        <f t="shared" si="21"/>
        <v>0</v>
      </c>
      <c r="AD58" s="168">
        <f t="shared" si="21"/>
        <v>0</v>
      </c>
      <c r="AE58" s="168">
        <f t="shared" si="21"/>
        <v>0</v>
      </c>
      <c r="AF58" s="170">
        <f t="shared" si="16"/>
        <v>0</v>
      </c>
      <c r="AG58" s="157" t="s">
        <v>383</v>
      </c>
    </row>
    <row r="59" spans="1:33" hidden="1" x14ac:dyDescent="0.25">
      <c r="A59" s="117"/>
      <c r="B59" s="118" t="s">
        <v>926</v>
      </c>
      <c r="C59" s="171" t="s">
        <v>381</v>
      </c>
      <c r="D59" s="178"/>
      <c r="E59" s="178"/>
      <c r="F59" s="178"/>
      <c r="G59" s="178"/>
      <c r="H59" s="150">
        <f t="shared" si="17"/>
        <v>0</v>
      </c>
      <c r="I59" s="180"/>
      <c r="J59" s="178"/>
      <c r="K59" s="178"/>
      <c r="L59" s="178"/>
      <c r="M59" s="178"/>
      <c r="N59" s="150">
        <f t="shared" si="18"/>
        <v>0</v>
      </c>
      <c r="O59" s="180"/>
      <c r="P59" s="178"/>
      <c r="Q59" s="178"/>
      <c r="R59" s="178"/>
      <c r="S59" s="178"/>
      <c r="T59" s="150">
        <f t="shared" si="19"/>
        <v>0</v>
      </c>
      <c r="U59" s="180"/>
      <c r="V59" s="161"/>
      <c r="W59" s="178"/>
      <c r="X59" s="178"/>
      <c r="Y59" s="178"/>
      <c r="Z59" s="150">
        <f t="shared" si="20"/>
        <v>0</v>
      </c>
      <c r="AA59" s="180"/>
      <c r="AB59" s="168">
        <f t="shared" si="21"/>
        <v>0</v>
      </c>
      <c r="AC59" s="168">
        <f t="shared" si="21"/>
        <v>0</v>
      </c>
      <c r="AD59" s="168">
        <f t="shared" si="21"/>
        <v>0</v>
      </c>
      <c r="AE59" s="168">
        <f t="shared" si="21"/>
        <v>0</v>
      </c>
      <c r="AF59" s="170">
        <f t="shared" si="16"/>
        <v>0</v>
      </c>
      <c r="AG59" s="157" t="s">
        <v>381</v>
      </c>
    </row>
    <row r="60" spans="1:33" hidden="1" x14ac:dyDescent="0.25">
      <c r="A60" s="117"/>
      <c r="B60" s="118" t="s">
        <v>927</v>
      </c>
      <c r="C60" s="171" t="s">
        <v>379</v>
      </c>
      <c r="D60" s="178"/>
      <c r="E60" s="178"/>
      <c r="F60" s="178"/>
      <c r="G60" s="178"/>
      <c r="H60" s="150">
        <f t="shared" si="17"/>
        <v>0</v>
      </c>
      <c r="I60" s="180"/>
      <c r="J60" s="178"/>
      <c r="K60" s="178"/>
      <c r="L60" s="178"/>
      <c r="M60" s="178"/>
      <c r="N60" s="150">
        <f t="shared" si="18"/>
        <v>0</v>
      </c>
      <c r="O60" s="180"/>
      <c r="P60" s="178"/>
      <c r="Q60" s="178"/>
      <c r="R60" s="178"/>
      <c r="S60" s="178"/>
      <c r="T60" s="150">
        <f t="shared" si="19"/>
        <v>0</v>
      </c>
      <c r="U60" s="180"/>
      <c r="V60" s="161"/>
      <c r="W60" s="178"/>
      <c r="X60" s="178"/>
      <c r="Y60" s="178"/>
      <c r="Z60" s="150">
        <f t="shared" si="20"/>
        <v>0</v>
      </c>
      <c r="AA60" s="180"/>
      <c r="AB60" s="168">
        <f t="shared" si="21"/>
        <v>0</v>
      </c>
      <c r="AC60" s="168">
        <f t="shared" si="21"/>
        <v>0</v>
      </c>
      <c r="AD60" s="168">
        <f t="shared" si="21"/>
        <v>0</v>
      </c>
      <c r="AE60" s="168">
        <f t="shared" si="21"/>
        <v>0</v>
      </c>
      <c r="AF60" s="170">
        <f t="shared" si="16"/>
        <v>0</v>
      </c>
      <c r="AG60" s="157" t="s">
        <v>379</v>
      </c>
    </row>
    <row r="61" spans="1:33" hidden="1" x14ac:dyDescent="0.25">
      <c r="A61" s="1105" t="s">
        <v>928</v>
      </c>
      <c r="B61" s="1106"/>
      <c r="C61" s="157" t="s">
        <v>377</v>
      </c>
      <c r="D61" s="178"/>
      <c r="E61" s="178"/>
      <c r="F61" s="178"/>
      <c r="G61" s="178"/>
      <c r="H61" s="150">
        <f t="shared" si="17"/>
        <v>0</v>
      </c>
      <c r="I61" s="180"/>
      <c r="J61" s="178"/>
      <c r="K61" s="178"/>
      <c r="L61" s="178"/>
      <c r="M61" s="178"/>
      <c r="N61" s="150">
        <f t="shared" si="18"/>
        <v>0</v>
      </c>
      <c r="O61" s="180"/>
      <c r="P61" s="178"/>
      <c r="Q61" s="178"/>
      <c r="R61" s="178"/>
      <c r="S61" s="178"/>
      <c r="T61" s="150">
        <f t="shared" si="19"/>
        <v>0</v>
      </c>
      <c r="U61" s="180"/>
      <c r="V61" s="161"/>
      <c r="W61" s="178"/>
      <c r="X61" s="178"/>
      <c r="Y61" s="178"/>
      <c r="Z61" s="150">
        <f t="shared" si="20"/>
        <v>0</v>
      </c>
      <c r="AA61" s="180"/>
      <c r="AB61" s="168">
        <f t="shared" si="21"/>
        <v>0</v>
      </c>
      <c r="AC61" s="168">
        <f t="shared" si="21"/>
        <v>0</v>
      </c>
      <c r="AD61" s="168">
        <f t="shared" si="21"/>
        <v>0</v>
      </c>
      <c r="AE61" s="168">
        <f t="shared" si="21"/>
        <v>0</v>
      </c>
      <c r="AF61" s="170">
        <f t="shared" si="16"/>
        <v>0</v>
      </c>
      <c r="AG61" s="157" t="s">
        <v>377</v>
      </c>
    </row>
    <row r="62" spans="1:33" hidden="1" x14ac:dyDescent="0.25">
      <c r="A62" s="117" t="s">
        <v>929</v>
      </c>
      <c r="B62" s="117"/>
      <c r="C62" s="157" t="s">
        <v>375</v>
      </c>
      <c r="D62" s="178"/>
      <c r="E62" s="178"/>
      <c r="F62" s="178"/>
      <c r="G62" s="178"/>
      <c r="H62" s="150">
        <f t="shared" si="17"/>
        <v>0</v>
      </c>
      <c r="I62" s="180"/>
      <c r="J62" s="178"/>
      <c r="K62" s="178"/>
      <c r="L62" s="178"/>
      <c r="M62" s="178"/>
      <c r="N62" s="150">
        <f t="shared" si="18"/>
        <v>0</v>
      </c>
      <c r="O62" s="180"/>
      <c r="P62" s="178"/>
      <c r="Q62" s="178"/>
      <c r="R62" s="178"/>
      <c r="S62" s="178"/>
      <c r="T62" s="150">
        <f t="shared" si="19"/>
        <v>0</v>
      </c>
      <c r="U62" s="180"/>
      <c r="V62" s="161"/>
      <c r="W62" s="178"/>
      <c r="X62" s="178"/>
      <c r="Y62" s="178"/>
      <c r="Z62" s="150">
        <f t="shared" si="20"/>
        <v>0</v>
      </c>
      <c r="AA62" s="180"/>
      <c r="AB62" s="168">
        <f t="shared" si="21"/>
        <v>0</v>
      </c>
      <c r="AC62" s="168">
        <f t="shared" si="21"/>
        <v>0</v>
      </c>
      <c r="AD62" s="168">
        <f t="shared" si="21"/>
        <v>0</v>
      </c>
      <c r="AE62" s="168">
        <f t="shared" si="21"/>
        <v>0</v>
      </c>
      <c r="AF62" s="170">
        <f t="shared" si="16"/>
        <v>0</v>
      </c>
      <c r="AG62" s="157" t="s">
        <v>375</v>
      </c>
    </row>
    <row r="63" spans="1:33" ht="12.75" customHeight="1" x14ac:dyDescent="0.25">
      <c r="A63" s="1107" t="s">
        <v>930</v>
      </c>
      <c r="B63" s="1108"/>
      <c r="C63" s="157" t="s">
        <v>373</v>
      </c>
      <c r="D63" s="178">
        <f>SUM(D64:D72)</f>
        <v>8</v>
      </c>
      <c r="E63" s="178">
        <f>SUM(E64:E72)</f>
        <v>0</v>
      </c>
      <c r="F63" s="178">
        <f>SUM(F64:F72)</f>
        <v>0</v>
      </c>
      <c r="G63" s="178">
        <f>SUM(G64:G72)</f>
        <v>0</v>
      </c>
      <c r="H63" s="150">
        <f t="shared" si="17"/>
        <v>8</v>
      </c>
      <c r="I63" s="180"/>
      <c r="J63" s="178">
        <f>SUM(J64:J72)</f>
        <v>3</v>
      </c>
      <c r="K63" s="178">
        <f>SUM(K64:K72)</f>
        <v>0</v>
      </c>
      <c r="L63" s="178">
        <f>SUM(L64:L72)</f>
        <v>0</v>
      </c>
      <c r="M63" s="178">
        <f>SUM(M64:M72)</f>
        <v>0</v>
      </c>
      <c r="N63" s="150">
        <f t="shared" si="18"/>
        <v>3</v>
      </c>
      <c r="O63" s="180"/>
      <c r="P63" s="178">
        <f>SUM(P64:P72)</f>
        <v>6</v>
      </c>
      <c r="Q63" s="178">
        <f>SUM(Q64:Q72)</f>
        <v>0</v>
      </c>
      <c r="R63" s="178">
        <f>SUM(R64:R72)</f>
        <v>0</v>
      </c>
      <c r="S63" s="178">
        <f>SUM(S64:S72)</f>
        <v>0</v>
      </c>
      <c r="T63" s="150">
        <f t="shared" si="19"/>
        <v>6</v>
      </c>
      <c r="U63" s="180"/>
      <c r="V63" s="161">
        <f>SUM(V64:V72)</f>
        <v>8</v>
      </c>
      <c r="W63" s="178">
        <f>SUM(W64:W72)</f>
        <v>0</v>
      </c>
      <c r="X63" s="178">
        <f>SUM(X64:X72)</f>
        <v>0</v>
      </c>
      <c r="Y63" s="178">
        <f>SUM(Y64:Y72)</f>
        <v>0</v>
      </c>
      <c r="Z63" s="150">
        <f t="shared" si="20"/>
        <v>8</v>
      </c>
      <c r="AA63" s="180"/>
      <c r="AB63" s="168">
        <f t="shared" si="21"/>
        <v>25</v>
      </c>
      <c r="AC63" s="168">
        <f t="shared" si="21"/>
        <v>0</v>
      </c>
      <c r="AD63" s="168">
        <f t="shared" si="21"/>
        <v>0</v>
      </c>
      <c r="AE63" s="168">
        <f t="shared" si="21"/>
        <v>0</v>
      </c>
      <c r="AF63" s="170">
        <f t="shared" si="16"/>
        <v>25</v>
      </c>
      <c r="AG63" s="194" t="s">
        <v>373</v>
      </c>
    </row>
    <row r="64" spans="1:33" x14ac:dyDescent="0.25">
      <c r="A64" s="117"/>
      <c r="B64" s="118" t="s">
        <v>931</v>
      </c>
      <c r="C64" s="171" t="s">
        <v>371</v>
      </c>
      <c r="D64" s="181">
        <v>1</v>
      </c>
      <c r="E64" s="181"/>
      <c r="F64" s="181"/>
      <c r="G64" s="181"/>
      <c r="H64" s="150">
        <f t="shared" si="17"/>
        <v>1</v>
      </c>
      <c r="I64" s="119"/>
      <c r="J64" s="181">
        <v>1</v>
      </c>
      <c r="K64" s="181"/>
      <c r="L64" s="181"/>
      <c r="M64" s="181"/>
      <c r="N64" s="150">
        <f t="shared" si="18"/>
        <v>1</v>
      </c>
      <c r="O64" s="119"/>
      <c r="P64" s="181">
        <v>1</v>
      </c>
      <c r="Q64" s="181"/>
      <c r="R64" s="181"/>
      <c r="S64" s="181"/>
      <c r="T64" s="150">
        <f t="shared" si="19"/>
        <v>1</v>
      </c>
      <c r="U64" s="119"/>
      <c r="V64" s="167">
        <v>1</v>
      </c>
      <c r="W64" s="181"/>
      <c r="X64" s="181"/>
      <c r="Y64" s="181"/>
      <c r="Z64" s="150">
        <f t="shared" si="20"/>
        <v>1</v>
      </c>
      <c r="AA64" s="119"/>
      <c r="AB64" s="168">
        <f t="shared" si="21"/>
        <v>4</v>
      </c>
      <c r="AC64" s="168">
        <f t="shared" si="21"/>
        <v>0</v>
      </c>
      <c r="AD64" s="168">
        <f t="shared" si="21"/>
        <v>0</v>
      </c>
      <c r="AE64" s="168">
        <f t="shared" si="21"/>
        <v>0</v>
      </c>
      <c r="AF64" s="172">
        <f t="shared" si="16"/>
        <v>4</v>
      </c>
      <c r="AG64" s="171" t="s">
        <v>371</v>
      </c>
    </row>
    <row r="65" spans="1:33" ht="0.75" customHeight="1" x14ac:dyDescent="0.25">
      <c r="A65" s="117"/>
      <c r="B65" s="118" t="s">
        <v>932</v>
      </c>
      <c r="C65" s="171" t="s">
        <v>369</v>
      </c>
      <c r="D65" s="181"/>
      <c r="E65" s="181"/>
      <c r="F65" s="181"/>
      <c r="G65" s="181"/>
      <c r="H65" s="150">
        <f t="shared" si="17"/>
        <v>0</v>
      </c>
      <c r="I65" s="119"/>
      <c r="J65" s="181"/>
      <c r="K65" s="181"/>
      <c r="L65" s="181"/>
      <c r="M65" s="181"/>
      <c r="N65" s="150">
        <f t="shared" si="18"/>
        <v>0</v>
      </c>
      <c r="O65" s="119"/>
      <c r="P65" s="181"/>
      <c r="Q65" s="181"/>
      <c r="R65" s="181"/>
      <c r="S65" s="181"/>
      <c r="T65" s="150">
        <f t="shared" si="19"/>
        <v>0</v>
      </c>
      <c r="U65" s="119"/>
      <c r="V65" s="167"/>
      <c r="W65" s="181"/>
      <c r="X65" s="181"/>
      <c r="Y65" s="181"/>
      <c r="Z65" s="150">
        <f t="shared" si="20"/>
        <v>0</v>
      </c>
      <c r="AA65" s="119"/>
      <c r="AB65" s="168">
        <f t="shared" si="21"/>
        <v>0</v>
      </c>
      <c r="AC65" s="168">
        <f t="shared" si="21"/>
        <v>0</v>
      </c>
      <c r="AD65" s="169">
        <f t="shared" si="21"/>
        <v>0</v>
      </c>
      <c r="AE65" s="168">
        <f t="shared" si="21"/>
        <v>0</v>
      </c>
      <c r="AF65" s="172">
        <f t="shared" si="16"/>
        <v>0</v>
      </c>
      <c r="AG65" s="171" t="s">
        <v>369</v>
      </c>
    </row>
    <row r="66" spans="1:33" hidden="1" x14ac:dyDescent="0.25">
      <c r="A66" s="117"/>
      <c r="B66" s="118" t="s">
        <v>933</v>
      </c>
      <c r="C66" s="171" t="s">
        <v>367</v>
      </c>
      <c r="D66" s="181"/>
      <c r="E66" s="181"/>
      <c r="F66" s="181"/>
      <c r="G66" s="181"/>
      <c r="H66" s="150">
        <f t="shared" si="17"/>
        <v>0</v>
      </c>
      <c r="I66" s="119"/>
      <c r="J66" s="181"/>
      <c r="K66" s="181"/>
      <c r="L66" s="181"/>
      <c r="M66" s="181"/>
      <c r="N66" s="150">
        <f t="shared" si="18"/>
        <v>0</v>
      </c>
      <c r="O66" s="119"/>
      <c r="P66" s="181"/>
      <c r="Q66" s="181"/>
      <c r="R66" s="181"/>
      <c r="S66" s="181"/>
      <c r="T66" s="150">
        <f t="shared" si="19"/>
        <v>0</v>
      </c>
      <c r="U66" s="119"/>
      <c r="V66" s="167"/>
      <c r="W66" s="181"/>
      <c r="X66" s="181"/>
      <c r="Y66" s="181"/>
      <c r="Z66" s="150">
        <f t="shared" si="20"/>
        <v>0</v>
      </c>
      <c r="AA66" s="119"/>
      <c r="AB66" s="168">
        <f t="shared" si="21"/>
        <v>0</v>
      </c>
      <c r="AC66" s="168">
        <f t="shared" si="21"/>
        <v>0</v>
      </c>
      <c r="AD66" s="169">
        <f t="shared" si="21"/>
        <v>0</v>
      </c>
      <c r="AE66" s="168">
        <f t="shared" si="21"/>
        <v>0</v>
      </c>
      <c r="AF66" s="172">
        <f t="shared" si="16"/>
        <v>0</v>
      </c>
      <c r="AG66" s="171" t="s">
        <v>367</v>
      </c>
    </row>
    <row r="67" spans="1:33" hidden="1" x14ac:dyDescent="0.25">
      <c r="A67" s="117"/>
      <c r="B67" s="118" t="s">
        <v>934</v>
      </c>
      <c r="C67" s="171" t="s">
        <v>365</v>
      </c>
      <c r="D67" s="181"/>
      <c r="E67" s="181"/>
      <c r="F67" s="181"/>
      <c r="G67" s="181"/>
      <c r="H67" s="150">
        <f t="shared" si="17"/>
        <v>0</v>
      </c>
      <c r="I67" s="119"/>
      <c r="J67" s="181"/>
      <c r="K67" s="181"/>
      <c r="L67" s="181"/>
      <c r="M67" s="181"/>
      <c r="N67" s="150">
        <f t="shared" si="18"/>
        <v>0</v>
      </c>
      <c r="O67" s="119"/>
      <c r="P67" s="181"/>
      <c r="Q67" s="181"/>
      <c r="R67" s="181"/>
      <c r="S67" s="181"/>
      <c r="T67" s="150">
        <f t="shared" si="19"/>
        <v>0</v>
      </c>
      <c r="U67" s="119"/>
      <c r="V67" s="167"/>
      <c r="W67" s="181"/>
      <c r="X67" s="181"/>
      <c r="Y67" s="181"/>
      <c r="Z67" s="150">
        <f t="shared" si="20"/>
        <v>0</v>
      </c>
      <c r="AA67" s="119"/>
      <c r="AB67" s="168">
        <f t="shared" si="21"/>
        <v>0</v>
      </c>
      <c r="AC67" s="168">
        <f t="shared" si="21"/>
        <v>0</v>
      </c>
      <c r="AD67" s="169">
        <f t="shared" si="21"/>
        <v>0</v>
      </c>
      <c r="AE67" s="168">
        <f t="shared" si="21"/>
        <v>0</v>
      </c>
      <c r="AF67" s="172">
        <f t="shared" si="16"/>
        <v>0</v>
      </c>
      <c r="AG67" s="171" t="s">
        <v>365</v>
      </c>
    </row>
    <row r="68" spans="1:33" hidden="1" x14ac:dyDescent="0.25">
      <c r="A68" s="117"/>
      <c r="B68" s="118" t="s">
        <v>935</v>
      </c>
      <c r="C68" s="171" t="s">
        <v>936</v>
      </c>
      <c r="D68" s="181"/>
      <c r="E68" s="181"/>
      <c r="F68" s="181"/>
      <c r="G68" s="181"/>
      <c r="H68" s="150">
        <f t="shared" si="17"/>
        <v>0</v>
      </c>
      <c r="I68" s="119"/>
      <c r="J68" s="181"/>
      <c r="K68" s="181"/>
      <c r="L68" s="181"/>
      <c r="M68" s="181"/>
      <c r="N68" s="150">
        <f t="shared" si="18"/>
        <v>0</v>
      </c>
      <c r="O68" s="119"/>
      <c r="P68" s="181"/>
      <c r="Q68" s="181"/>
      <c r="R68" s="181"/>
      <c r="S68" s="181"/>
      <c r="T68" s="150">
        <f t="shared" si="19"/>
        <v>0</v>
      </c>
      <c r="U68" s="119"/>
      <c r="V68" s="167"/>
      <c r="W68" s="181"/>
      <c r="X68" s="181"/>
      <c r="Y68" s="181"/>
      <c r="Z68" s="150">
        <f t="shared" si="20"/>
        <v>0</v>
      </c>
      <c r="AA68" s="119"/>
      <c r="AB68" s="168">
        <f t="shared" si="21"/>
        <v>0</v>
      </c>
      <c r="AC68" s="168">
        <f t="shared" si="21"/>
        <v>0</v>
      </c>
      <c r="AD68" s="169">
        <f t="shared" si="21"/>
        <v>0</v>
      </c>
      <c r="AE68" s="168">
        <f t="shared" si="21"/>
        <v>0</v>
      </c>
      <c r="AF68" s="172">
        <f t="shared" si="16"/>
        <v>0</v>
      </c>
      <c r="AG68" s="171" t="s">
        <v>936</v>
      </c>
    </row>
    <row r="69" spans="1:33" hidden="1" x14ac:dyDescent="0.25">
      <c r="A69" s="117"/>
      <c r="B69" s="118" t="s">
        <v>937</v>
      </c>
      <c r="C69" s="171" t="s">
        <v>363</v>
      </c>
      <c r="D69" s="181"/>
      <c r="E69" s="181"/>
      <c r="F69" s="181"/>
      <c r="G69" s="181"/>
      <c r="H69" s="150">
        <f t="shared" si="17"/>
        <v>0</v>
      </c>
      <c r="I69" s="119"/>
      <c r="J69" s="181"/>
      <c r="K69" s="181"/>
      <c r="L69" s="181"/>
      <c r="M69" s="181"/>
      <c r="N69" s="150">
        <f t="shared" si="18"/>
        <v>0</v>
      </c>
      <c r="O69" s="119"/>
      <c r="P69" s="181"/>
      <c r="Q69" s="181"/>
      <c r="R69" s="181"/>
      <c r="S69" s="181"/>
      <c r="T69" s="150">
        <f t="shared" si="19"/>
        <v>0</v>
      </c>
      <c r="U69" s="119"/>
      <c r="V69" s="167"/>
      <c r="W69" s="181"/>
      <c r="X69" s="181"/>
      <c r="Y69" s="181"/>
      <c r="Z69" s="150">
        <f t="shared" si="20"/>
        <v>0</v>
      </c>
      <c r="AA69" s="119"/>
      <c r="AB69" s="168">
        <f t="shared" si="21"/>
        <v>0</v>
      </c>
      <c r="AC69" s="168">
        <f t="shared" si="21"/>
        <v>0</v>
      </c>
      <c r="AD69" s="169">
        <f t="shared" si="21"/>
        <v>0</v>
      </c>
      <c r="AE69" s="168">
        <f t="shared" si="21"/>
        <v>0</v>
      </c>
      <c r="AF69" s="172">
        <f t="shared" si="16"/>
        <v>0</v>
      </c>
      <c r="AG69" s="171" t="s">
        <v>363</v>
      </c>
    </row>
    <row r="70" spans="1:33" hidden="1" x14ac:dyDescent="0.25">
      <c r="A70" s="117"/>
      <c r="B70" s="118" t="s">
        <v>938</v>
      </c>
      <c r="C70" s="171" t="s">
        <v>361</v>
      </c>
      <c r="D70" s="181"/>
      <c r="E70" s="181"/>
      <c r="F70" s="181"/>
      <c r="G70" s="181"/>
      <c r="H70" s="150">
        <f t="shared" si="17"/>
        <v>0</v>
      </c>
      <c r="I70" s="119"/>
      <c r="J70" s="181"/>
      <c r="K70" s="181"/>
      <c r="L70" s="181"/>
      <c r="M70" s="181"/>
      <c r="N70" s="150">
        <f t="shared" si="18"/>
        <v>0</v>
      </c>
      <c r="O70" s="119"/>
      <c r="P70" s="181"/>
      <c r="Q70" s="181"/>
      <c r="R70" s="181"/>
      <c r="S70" s="181"/>
      <c r="T70" s="150">
        <f t="shared" si="19"/>
        <v>0</v>
      </c>
      <c r="U70" s="119"/>
      <c r="V70" s="167"/>
      <c r="W70" s="181"/>
      <c r="X70" s="181"/>
      <c r="Y70" s="181"/>
      <c r="Z70" s="150">
        <f t="shared" si="20"/>
        <v>0</v>
      </c>
      <c r="AA70" s="119"/>
      <c r="AB70" s="168">
        <f t="shared" si="21"/>
        <v>0</v>
      </c>
      <c r="AC70" s="168">
        <f t="shared" si="21"/>
        <v>0</v>
      </c>
      <c r="AD70" s="169">
        <f t="shared" si="21"/>
        <v>0</v>
      </c>
      <c r="AE70" s="168">
        <f t="shared" si="21"/>
        <v>0</v>
      </c>
      <c r="AF70" s="172">
        <f t="shared" si="16"/>
        <v>0</v>
      </c>
      <c r="AG70" s="171" t="s">
        <v>361</v>
      </c>
    </row>
    <row r="71" spans="1:33" x14ac:dyDescent="0.25">
      <c r="A71" s="117"/>
      <c r="B71" s="118" t="s">
        <v>933</v>
      </c>
      <c r="C71" s="171" t="s">
        <v>367</v>
      </c>
      <c r="D71" s="181">
        <v>2</v>
      </c>
      <c r="E71" s="181"/>
      <c r="F71" s="181"/>
      <c r="G71" s="181"/>
      <c r="H71" s="150">
        <f t="shared" si="17"/>
        <v>2</v>
      </c>
      <c r="I71" s="119"/>
      <c r="J71" s="181">
        <v>0</v>
      </c>
      <c r="K71" s="181"/>
      <c r="L71" s="181"/>
      <c r="M71" s="181"/>
      <c r="N71" s="150">
        <f t="shared" si="18"/>
        <v>0</v>
      </c>
      <c r="O71" s="119"/>
      <c r="P71" s="181">
        <v>3</v>
      </c>
      <c r="Q71" s="181"/>
      <c r="R71" s="181"/>
      <c r="S71" s="181"/>
      <c r="T71" s="150">
        <f t="shared" si="19"/>
        <v>3</v>
      </c>
      <c r="U71" s="119"/>
      <c r="V71" s="167">
        <v>5</v>
      </c>
      <c r="W71" s="181"/>
      <c r="X71" s="181"/>
      <c r="Y71" s="181"/>
      <c r="Z71" s="150">
        <f t="shared" si="20"/>
        <v>5</v>
      </c>
      <c r="AA71" s="119"/>
      <c r="AB71" s="168">
        <f t="shared" si="21"/>
        <v>10</v>
      </c>
      <c r="AC71" s="168"/>
      <c r="AD71" s="169"/>
      <c r="AE71" s="168"/>
      <c r="AF71" s="172">
        <f t="shared" si="16"/>
        <v>10</v>
      </c>
      <c r="AG71" s="171" t="s">
        <v>367</v>
      </c>
    </row>
    <row r="72" spans="1:33" ht="14.25" customHeight="1" x14ac:dyDescent="0.25">
      <c r="A72" s="117"/>
      <c r="B72" s="118" t="s">
        <v>939</v>
      </c>
      <c r="C72" s="171" t="s">
        <v>357</v>
      </c>
      <c r="D72" s="181">
        <v>5</v>
      </c>
      <c r="E72" s="181"/>
      <c r="F72" s="181"/>
      <c r="G72" s="181"/>
      <c r="H72" s="150">
        <f t="shared" si="17"/>
        <v>5</v>
      </c>
      <c r="I72" s="119"/>
      <c r="J72" s="181">
        <v>2</v>
      </c>
      <c r="K72" s="181"/>
      <c r="L72" s="181"/>
      <c r="M72" s="181"/>
      <c r="N72" s="150">
        <f t="shared" si="18"/>
        <v>2</v>
      </c>
      <c r="O72" s="119"/>
      <c r="P72" s="181">
        <v>2</v>
      </c>
      <c r="Q72" s="181"/>
      <c r="R72" s="181"/>
      <c r="S72" s="181"/>
      <c r="T72" s="150">
        <f t="shared" si="19"/>
        <v>2</v>
      </c>
      <c r="U72" s="119"/>
      <c r="V72" s="167">
        <v>2</v>
      </c>
      <c r="W72" s="181"/>
      <c r="X72" s="181"/>
      <c r="Y72" s="181"/>
      <c r="Z72" s="150">
        <f t="shared" si="20"/>
        <v>2</v>
      </c>
      <c r="AA72" s="119"/>
      <c r="AB72" s="168">
        <f t="shared" si="21"/>
        <v>11</v>
      </c>
      <c r="AC72" s="168">
        <f t="shared" si="21"/>
        <v>0</v>
      </c>
      <c r="AD72" s="169">
        <f t="shared" si="21"/>
        <v>0</v>
      </c>
      <c r="AE72" s="168">
        <f t="shared" si="21"/>
        <v>0</v>
      </c>
      <c r="AF72" s="172">
        <f t="shared" si="16"/>
        <v>11</v>
      </c>
      <c r="AG72" s="171" t="s">
        <v>357</v>
      </c>
    </row>
    <row r="73" spans="1:33" hidden="1" x14ac:dyDescent="0.25">
      <c r="A73" s="119"/>
      <c r="B73" s="119"/>
      <c r="C73" s="119"/>
      <c r="D73" s="119"/>
      <c r="E73" s="119"/>
      <c r="F73" s="119"/>
      <c r="G73" s="119"/>
      <c r="H73" s="175"/>
      <c r="I73" s="119"/>
      <c r="J73" s="119"/>
      <c r="K73" s="119"/>
      <c r="L73" s="119"/>
      <c r="M73" s="119"/>
      <c r="N73" s="175"/>
      <c r="O73" s="119"/>
      <c r="P73" s="119"/>
      <c r="Q73" s="119"/>
      <c r="R73" s="119"/>
      <c r="S73" s="119"/>
      <c r="T73" s="175"/>
      <c r="U73" s="119"/>
      <c r="V73" s="195"/>
      <c r="W73" s="119"/>
      <c r="X73" s="119"/>
      <c r="Y73" s="119"/>
      <c r="Z73" s="175"/>
      <c r="AA73" s="119"/>
      <c r="AB73" s="119"/>
      <c r="AC73" s="119"/>
      <c r="AD73" s="176"/>
      <c r="AE73" s="119"/>
      <c r="AF73" s="177"/>
      <c r="AG73" s="119"/>
    </row>
    <row r="74" spans="1:33" ht="14.25" customHeight="1" x14ac:dyDescent="0.25">
      <c r="A74" s="1109" t="s">
        <v>940</v>
      </c>
      <c r="B74" s="1109"/>
      <c r="C74" s="157" t="s">
        <v>97</v>
      </c>
      <c r="D74" s="178">
        <f>D75+D76</f>
        <v>26</v>
      </c>
      <c r="E74" s="178">
        <f t="shared" ref="E74:G74" si="22">E75+E76</f>
        <v>0</v>
      </c>
      <c r="F74" s="178">
        <f t="shared" si="22"/>
        <v>0</v>
      </c>
      <c r="G74" s="178">
        <f t="shared" si="22"/>
        <v>0</v>
      </c>
      <c r="H74" s="150">
        <f t="shared" ref="H74" si="23">SUM(D74:G74)</f>
        <v>26</v>
      </c>
      <c r="I74" s="180"/>
      <c r="J74" s="178">
        <f>J75+J76</f>
        <v>26</v>
      </c>
      <c r="K74" s="178">
        <f t="shared" ref="K74:M74" si="24">K75+K76</f>
        <v>0</v>
      </c>
      <c r="L74" s="178">
        <f t="shared" si="24"/>
        <v>0</v>
      </c>
      <c r="M74" s="178">
        <f t="shared" si="24"/>
        <v>0</v>
      </c>
      <c r="N74" s="150">
        <f t="shared" ref="N74" si="25">SUM(J74:M74)</f>
        <v>26</v>
      </c>
      <c r="O74" s="180"/>
      <c r="P74" s="178">
        <f>P75+P76</f>
        <v>24</v>
      </c>
      <c r="Q74" s="178">
        <f t="shared" ref="Q74:S74" si="26">Q75+Q76</f>
        <v>0</v>
      </c>
      <c r="R74" s="178">
        <f t="shared" si="26"/>
        <v>0</v>
      </c>
      <c r="S74" s="178">
        <f t="shared" si="26"/>
        <v>0</v>
      </c>
      <c r="T74" s="150">
        <f t="shared" ref="T74" si="27">SUM(P74:S74)</f>
        <v>24</v>
      </c>
      <c r="U74" s="180"/>
      <c r="V74" s="161">
        <f>V75+V76</f>
        <v>24</v>
      </c>
      <c r="W74" s="178">
        <f t="shared" ref="W74:Y74" si="28">W75+W76</f>
        <v>0</v>
      </c>
      <c r="X74" s="178">
        <f t="shared" si="28"/>
        <v>0</v>
      </c>
      <c r="Y74" s="178">
        <f t="shared" si="28"/>
        <v>0</v>
      </c>
      <c r="Z74" s="150">
        <f t="shared" ref="Z74" si="29">SUM(V74:Y74)</f>
        <v>24</v>
      </c>
      <c r="AA74" s="119"/>
      <c r="AB74" s="162">
        <f t="shared" ref="AB74:AE76" si="30">D74+J74+P74+V74</f>
        <v>100</v>
      </c>
      <c r="AC74" s="162">
        <f t="shared" si="30"/>
        <v>0</v>
      </c>
      <c r="AD74" s="163">
        <f t="shared" si="30"/>
        <v>0</v>
      </c>
      <c r="AE74" s="162">
        <f t="shared" si="30"/>
        <v>0</v>
      </c>
      <c r="AF74" s="162">
        <f t="shared" ref="AF74" si="31">SUM(AB74:AE74)</f>
        <v>100</v>
      </c>
      <c r="AG74" s="164" t="s">
        <v>97</v>
      </c>
    </row>
    <row r="75" spans="1:33" hidden="1" x14ac:dyDescent="0.25">
      <c r="A75" s="117"/>
      <c r="B75" s="121" t="s">
        <v>941</v>
      </c>
      <c r="C75" s="157" t="s">
        <v>95</v>
      </c>
      <c r="D75" s="181"/>
      <c r="E75" s="181"/>
      <c r="F75" s="181"/>
      <c r="G75" s="181"/>
      <c r="H75" s="150">
        <f>SUM(D75:G75)</f>
        <v>0</v>
      </c>
      <c r="I75" s="119"/>
      <c r="J75" s="181"/>
      <c r="K75" s="181"/>
      <c r="L75" s="181"/>
      <c r="M75" s="181"/>
      <c r="N75" s="150">
        <f>SUM(J75:M75)</f>
        <v>0</v>
      </c>
      <c r="O75" s="119"/>
      <c r="P75" s="181"/>
      <c r="Q75" s="181"/>
      <c r="R75" s="181"/>
      <c r="S75" s="181"/>
      <c r="T75" s="150">
        <f>SUM(P75:S75)</f>
        <v>0</v>
      </c>
      <c r="U75" s="119"/>
      <c r="V75" s="181"/>
      <c r="W75" s="181"/>
      <c r="X75" s="181"/>
      <c r="Y75" s="181"/>
      <c r="Z75" s="150">
        <f>SUM(V75:Y75)</f>
        <v>0</v>
      </c>
      <c r="AA75" s="119"/>
      <c r="AB75" s="168">
        <f>D75+J75+P75+V75</f>
        <v>0</v>
      </c>
      <c r="AC75" s="168">
        <f>E75+K75+Q75+W75</f>
        <v>0</v>
      </c>
      <c r="AD75" s="169">
        <f t="shared" si="30"/>
        <v>0</v>
      </c>
      <c r="AE75" s="168">
        <f>G75+M75+S75+Y75</f>
        <v>0</v>
      </c>
      <c r="AF75" s="172">
        <f>SUM(AB75:AE75)</f>
        <v>0</v>
      </c>
      <c r="AG75" s="157" t="s">
        <v>95</v>
      </c>
    </row>
    <row r="76" spans="1:33" x14ac:dyDescent="0.25">
      <c r="A76" s="117"/>
      <c r="B76" s="115" t="s">
        <v>942</v>
      </c>
      <c r="C76" s="157" t="s">
        <v>943</v>
      </c>
      <c r="D76" s="181">
        <v>26</v>
      </c>
      <c r="E76" s="181"/>
      <c r="F76" s="181"/>
      <c r="G76" s="181"/>
      <c r="H76" s="150">
        <f>SUM(D76:G76)</f>
        <v>26</v>
      </c>
      <c r="I76" s="119"/>
      <c r="J76" s="196">
        <v>26</v>
      </c>
      <c r="K76" s="181"/>
      <c r="L76" s="181"/>
      <c r="M76" s="181"/>
      <c r="N76" s="150">
        <f>SUM(J76:M76)</f>
        <v>26</v>
      </c>
      <c r="O76" s="119"/>
      <c r="P76" s="181">
        <v>24</v>
      </c>
      <c r="Q76" s="181"/>
      <c r="R76" s="181"/>
      <c r="S76" s="181"/>
      <c r="T76" s="150">
        <f>SUM(P76:S76)</f>
        <v>24</v>
      </c>
      <c r="U76" s="119"/>
      <c r="V76" s="181">
        <v>24</v>
      </c>
      <c r="W76" s="181"/>
      <c r="X76" s="181"/>
      <c r="Y76" s="181"/>
      <c r="Z76" s="150">
        <f>SUM(V76:Y76)</f>
        <v>24</v>
      </c>
      <c r="AA76" s="119"/>
      <c r="AB76" s="197">
        <f>D76+J76+P76+V76</f>
        <v>100</v>
      </c>
      <c r="AC76" s="168">
        <f>E76+K76+Q76+W76</f>
        <v>0</v>
      </c>
      <c r="AD76" s="169">
        <f t="shared" si="30"/>
        <v>0</v>
      </c>
      <c r="AE76" s="168">
        <f>G76+M76+S76+Y76</f>
        <v>0</v>
      </c>
      <c r="AF76" s="172">
        <f>SUM(AB76:AE76)</f>
        <v>100</v>
      </c>
      <c r="AG76" s="157" t="s">
        <v>943</v>
      </c>
    </row>
    <row r="77" spans="1:33" x14ac:dyDescent="0.25">
      <c r="A77" s="122"/>
      <c r="B77" s="122"/>
      <c r="C77" s="122"/>
      <c r="D77" s="122"/>
      <c r="E77" s="122"/>
      <c r="F77" s="122"/>
      <c r="G77" s="122"/>
      <c r="H77" s="198"/>
      <c r="I77" s="122"/>
      <c r="J77" s="122"/>
      <c r="K77" s="122"/>
      <c r="L77" s="122"/>
      <c r="M77" s="122"/>
      <c r="N77" s="198"/>
      <c r="O77" s="122"/>
      <c r="P77" s="122"/>
      <c r="Q77" s="122"/>
      <c r="R77" s="122"/>
      <c r="S77" s="122"/>
      <c r="T77" s="198"/>
      <c r="U77" s="122"/>
      <c r="V77" s="122"/>
      <c r="W77" s="122"/>
      <c r="X77" s="122"/>
      <c r="Y77" s="122"/>
      <c r="Z77" s="198"/>
      <c r="AA77" s="122"/>
      <c r="AB77" s="122"/>
      <c r="AC77" s="122"/>
      <c r="AD77" s="199"/>
      <c r="AE77" s="122"/>
      <c r="AF77" s="200"/>
      <c r="AG77" s="122"/>
    </row>
    <row r="78" spans="1:33" x14ac:dyDescent="0.25">
      <c r="A78" s="117" t="s">
        <v>944</v>
      </c>
      <c r="B78" s="123"/>
      <c r="C78" s="201" t="s">
        <v>65</v>
      </c>
      <c r="D78" s="202">
        <f>SUM(D79:D88)</f>
        <v>0</v>
      </c>
      <c r="E78" s="202">
        <f>SUM(E79:E88)</f>
        <v>0</v>
      </c>
      <c r="F78" s="184">
        <f>SUM(F79:F88)</f>
        <v>0</v>
      </c>
      <c r="G78" s="178">
        <f t="shared" ref="G78" si="32">SUM(G79:G88)</f>
        <v>0</v>
      </c>
      <c r="H78" s="150">
        <f>SUM(D78:G78)</f>
        <v>0</v>
      </c>
      <c r="I78" s="180"/>
      <c r="J78" s="178">
        <f t="shared" ref="J78:M78" si="33">SUM(J79:J88)</f>
        <v>0</v>
      </c>
      <c r="K78" s="178">
        <f t="shared" si="33"/>
        <v>0</v>
      </c>
      <c r="L78" s="178">
        <f t="shared" si="33"/>
        <v>0</v>
      </c>
      <c r="M78" s="178">
        <f t="shared" si="33"/>
        <v>0</v>
      </c>
      <c r="N78" s="150">
        <f>SUM(J78:M78)</f>
        <v>0</v>
      </c>
      <c r="O78" s="180"/>
      <c r="P78" s="178">
        <f t="shared" ref="P78:S78" si="34">SUM(P79:P88)</f>
        <v>0</v>
      </c>
      <c r="Q78" s="178">
        <f t="shared" si="34"/>
        <v>0</v>
      </c>
      <c r="R78" s="178">
        <f t="shared" si="34"/>
        <v>0</v>
      </c>
      <c r="S78" s="178">
        <f t="shared" si="34"/>
        <v>0</v>
      </c>
      <c r="T78" s="150">
        <f>SUM(P78:S78)</f>
        <v>0</v>
      </c>
      <c r="U78" s="180"/>
      <c r="V78" s="178">
        <f t="shared" ref="V78:Y78" si="35">SUM(V79:V88)</f>
        <v>0</v>
      </c>
      <c r="W78" s="178">
        <f t="shared" si="35"/>
        <v>0</v>
      </c>
      <c r="X78" s="178">
        <f t="shared" si="35"/>
        <v>0</v>
      </c>
      <c r="Y78" s="178">
        <f t="shared" si="35"/>
        <v>0</v>
      </c>
      <c r="Z78" s="150">
        <f>SUM(V78:Y78)</f>
        <v>0</v>
      </c>
      <c r="AA78" s="119"/>
      <c r="AB78" s="162">
        <f t="shared" ref="AB78:AD88" si="36">D78+J78+P78+V78</f>
        <v>0</v>
      </c>
      <c r="AC78" s="162">
        <f t="shared" si="36"/>
        <v>0</v>
      </c>
      <c r="AD78" s="163">
        <f t="shared" si="36"/>
        <v>0</v>
      </c>
      <c r="AE78" s="162">
        <f>G78+M78+S78+Y78</f>
        <v>0</v>
      </c>
      <c r="AF78" s="162">
        <f>SUM(AB78:AE78)</f>
        <v>0</v>
      </c>
      <c r="AG78" s="164" t="s">
        <v>65</v>
      </c>
    </row>
    <row r="79" spans="1:33" hidden="1" x14ac:dyDescent="0.25">
      <c r="A79" s="117"/>
      <c r="B79" s="115"/>
      <c r="C79" s="157" t="s">
        <v>59</v>
      </c>
      <c r="D79" s="181"/>
      <c r="E79" s="181"/>
      <c r="F79" s="181"/>
      <c r="G79" s="181"/>
      <c r="H79" s="150">
        <f>SUM(D79:G79)</f>
        <v>0</v>
      </c>
      <c r="I79" s="119"/>
      <c r="J79" s="181"/>
      <c r="K79" s="181"/>
      <c r="L79" s="181"/>
      <c r="M79" s="181"/>
      <c r="N79" s="150">
        <f>SUM(J79:M79)</f>
        <v>0</v>
      </c>
      <c r="O79" s="119"/>
      <c r="P79" s="181"/>
      <c r="Q79" s="181"/>
      <c r="R79" s="181"/>
      <c r="S79" s="181"/>
      <c r="T79" s="150">
        <f>SUM(P79:S79)</f>
        <v>0</v>
      </c>
      <c r="U79" s="119"/>
      <c r="V79" s="181"/>
      <c r="W79" s="181"/>
      <c r="X79" s="181"/>
      <c r="Y79" s="181"/>
      <c r="Z79" s="150">
        <f>SUM(V79:Y79)</f>
        <v>0</v>
      </c>
      <c r="AA79" s="119"/>
      <c r="AB79" s="168">
        <f t="shared" si="36"/>
        <v>0</v>
      </c>
      <c r="AC79" s="168">
        <f t="shared" si="36"/>
        <v>0</v>
      </c>
      <c r="AD79" s="169">
        <f t="shared" si="36"/>
        <v>0</v>
      </c>
      <c r="AE79" s="168">
        <f>G79+M79+S79+Y79</f>
        <v>0</v>
      </c>
      <c r="AF79" s="170">
        <f>SUM(AB79:AE79)</f>
        <v>0</v>
      </c>
      <c r="AG79" s="157" t="s">
        <v>59</v>
      </c>
    </row>
    <row r="80" spans="1:33" hidden="1" x14ac:dyDescent="0.25">
      <c r="A80" s="117"/>
      <c r="B80" s="115"/>
      <c r="C80" s="157" t="s">
        <v>59</v>
      </c>
      <c r="D80" s="181"/>
      <c r="E80" s="181"/>
      <c r="F80" s="181"/>
      <c r="G80" s="181"/>
      <c r="H80" s="150">
        <f>SUM(D80:G80)</f>
        <v>0</v>
      </c>
      <c r="I80" s="119"/>
      <c r="J80" s="181"/>
      <c r="K80" s="181"/>
      <c r="L80" s="181"/>
      <c r="M80" s="181"/>
      <c r="N80" s="150">
        <f>SUM(J80:M80)</f>
        <v>0</v>
      </c>
      <c r="O80" s="119"/>
      <c r="P80" s="181"/>
      <c r="Q80" s="181"/>
      <c r="R80" s="181"/>
      <c r="S80" s="181"/>
      <c r="T80" s="150">
        <f>SUM(P80:S80)</f>
        <v>0</v>
      </c>
      <c r="U80" s="119"/>
      <c r="V80" s="181"/>
      <c r="W80" s="181"/>
      <c r="X80" s="181"/>
      <c r="Y80" s="181"/>
      <c r="Z80" s="150">
        <f>SUM(V80:Y80)</f>
        <v>0</v>
      </c>
      <c r="AA80" s="119"/>
      <c r="AB80" s="168"/>
      <c r="AC80" s="168"/>
      <c r="AD80" s="169"/>
      <c r="AE80" s="168"/>
      <c r="AF80" s="170"/>
      <c r="AG80" s="157" t="s">
        <v>59</v>
      </c>
    </row>
    <row r="81" spans="1:33" hidden="1" x14ac:dyDescent="0.25">
      <c r="A81" s="117"/>
      <c r="B81" s="115"/>
      <c r="C81" s="157" t="s">
        <v>59</v>
      </c>
      <c r="D81" s="181"/>
      <c r="E81" s="181"/>
      <c r="F81" s="181"/>
      <c r="G81" s="181"/>
      <c r="H81" s="150">
        <f t="shared" ref="H81:H86" si="37">SUM(D81:G81)</f>
        <v>0</v>
      </c>
      <c r="I81" s="119"/>
      <c r="J81" s="181"/>
      <c r="K81" s="181"/>
      <c r="L81" s="181"/>
      <c r="M81" s="181"/>
      <c r="N81" s="150">
        <f t="shared" ref="N81:N86" si="38">SUM(J81:M81)</f>
        <v>0</v>
      </c>
      <c r="O81" s="119"/>
      <c r="P81" s="181"/>
      <c r="Q81" s="181"/>
      <c r="R81" s="181"/>
      <c r="S81" s="181"/>
      <c r="T81" s="150">
        <f t="shared" ref="T81:T86" si="39">SUM(P81:S81)</f>
        <v>0</v>
      </c>
      <c r="U81" s="119"/>
      <c r="V81" s="181"/>
      <c r="W81" s="181"/>
      <c r="X81" s="181"/>
      <c r="Y81" s="181"/>
      <c r="Z81" s="150">
        <f t="shared" ref="Z81:Z86" si="40">SUM(V81:Y81)</f>
        <v>0</v>
      </c>
      <c r="AA81" s="119"/>
      <c r="AB81" s="168">
        <f t="shared" ref="AB81:AE86" si="41">D81+J81+P81+V81</f>
        <v>0</v>
      </c>
      <c r="AC81" s="168">
        <f t="shared" si="41"/>
        <v>0</v>
      </c>
      <c r="AD81" s="169">
        <f t="shared" si="41"/>
        <v>0</v>
      </c>
      <c r="AE81" s="168">
        <f t="shared" si="41"/>
        <v>0</v>
      </c>
      <c r="AF81" s="170">
        <f t="shared" ref="AF81:AF83" si="42">SUM(AB81:AE81)</f>
        <v>0</v>
      </c>
      <c r="AG81" s="157" t="s">
        <v>59</v>
      </c>
    </row>
    <row r="82" spans="1:33" hidden="1" x14ac:dyDescent="0.25">
      <c r="A82" s="117"/>
      <c r="B82" s="115"/>
      <c r="C82" s="157" t="s">
        <v>59</v>
      </c>
      <c r="D82" s="181"/>
      <c r="E82" s="181"/>
      <c r="F82" s="181"/>
      <c r="G82" s="181"/>
      <c r="H82" s="150">
        <f t="shared" si="37"/>
        <v>0</v>
      </c>
      <c r="I82" s="119"/>
      <c r="J82" s="181"/>
      <c r="K82" s="181"/>
      <c r="L82" s="181"/>
      <c r="M82" s="181"/>
      <c r="N82" s="150">
        <f t="shared" si="38"/>
        <v>0</v>
      </c>
      <c r="O82" s="119"/>
      <c r="P82" s="181"/>
      <c r="Q82" s="181"/>
      <c r="R82" s="181"/>
      <c r="S82" s="181"/>
      <c r="T82" s="150">
        <f t="shared" si="39"/>
        <v>0</v>
      </c>
      <c r="U82" s="119"/>
      <c r="V82" s="181"/>
      <c r="W82" s="181"/>
      <c r="X82" s="181"/>
      <c r="Y82" s="181"/>
      <c r="Z82" s="150">
        <f t="shared" si="40"/>
        <v>0</v>
      </c>
      <c r="AA82" s="119"/>
      <c r="AB82" s="168">
        <f t="shared" si="41"/>
        <v>0</v>
      </c>
      <c r="AC82" s="168">
        <f t="shared" si="41"/>
        <v>0</v>
      </c>
      <c r="AD82" s="169">
        <f t="shared" si="41"/>
        <v>0</v>
      </c>
      <c r="AE82" s="168">
        <f t="shared" si="41"/>
        <v>0</v>
      </c>
      <c r="AF82" s="170">
        <f t="shared" si="42"/>
        <v>0</v>
      </c>
      <c r="AG82" s="157" t="s">
        <v>59</v>
      </c>
    </row>
    <row r="83" spans="1:33" hidden="1" x14ac:dyDescent="0.25">
      <c r="A83" s="117"/>
      <c r="B83" s="115"/>
      <c r="C83" s="157" t="s">
        <v>59</v>
      </c>
      <c r="D83" s="181"/>
      <c r="E83" s="181"/>
      <c r="F83" s="181"/>
      <c r="G83" s="181"/>
      <c r="H83" s="150">
        <f t="shared" si="37"/>
        <v>0</v>
      </c>
      <c r="I83" s="119"/>
      <c r="J83" s="181"/>
      <c r="K83" s="181"/>
      <c r="L83" s="181"/>
      <c r="M83" s="181"/>
      <c r="N83" s="150">
        <f t="shared" si="38"/>
        <v>0</v>
      </c>
      <c r="O83" s="119"/>
      <c r="P83" s="181"/>
      <c r="Q83" s="181"/>
      <c r="R83" s="181"/>
      <c r="S83" s="181"/>
      <c r="T83" s="150">
        <f t="shared" si="39"/>
        <v>0</v>
      </c>
      <c r="U83" s="119"/>
      <c r="V83" s="181"/>
      <c r="W83" s="181"/>
      <c r="X83" s="181"/>
      <c r="Y83" s="181"/>
      <c r="Z83" s="150">
        <f t="shared" si="40"/>
        <v>0</v>
      </c>
      <c r="AA83" s="119"/>
      <c r="AB83" s="168">
        <f t="shared" si="41"/>
        <v>0</v>
      </c>
      <c r="AC83" s="168">
        <f t="shared" si="41"/>
        <v>0</v>
      </c>
      <c r="AD83" s="169">
        <f t="shared" si="41"/>
        <v>0</v>
      </c>
      <c r="AE83" s="168">
        <f t="shared" si="41"/>
        <v>0</v>
      </c>
      <c r="AF83" s="170">
        <f t="shared" si="42"/>
        <v>0</v>
      </c>
      <c r="AG83" s="157" t="s">
        <v>59</v>
      </c>
    </row>
    <row r="84" spans="1:33" hidden="1" x14ac:dyDescent="0.25">
      <c r="A84" s="117"/>
      <c r="B84" s="115"/>
      <c r="C84" s="157" t="s">
        <v>59</v>
      </c>
      <c r="D84" s="181"/>
      <c r="E84" s="181"/>
      <c r="F84" s="181"/>
      <c r="G84" s="181"/>
      <c r="H84" s="150">
        <f t="shared" si="37"/>
        <v>0</v>
      </c>
      <c r="I84" s="119"/>
      <c r="J84" s="181"/>
      <c r="K84" s="181"/>
      <c r="L84" s="181"/>
      <c r="M84" s="181"/>
      <c r="N84" s="150">
        <f t="shared" si="38"/>
        <v>0</v>
      </c>
      <c r="O84" s="119"/>
      <c r="P84" s="181"/>
      <c r="Q84" s="181"/>
      <c r="R84" s="181"/>
      <c r="S84" s="181"/>
      <c r="T84" s="150">
        <f t="shared" si="39"/>
        <v>0</v>
      </c>
      <c r="U84" s="119"/>
      <c r="V84" s="181"/>
      <c r="W84" s="181"/>
      <c r="X84" s="181"/>
      <c r="Y84" s="181"/>
      <c r="Z84" s="150">
        <f t="shared" si="40"/>
        <v>0</v>
      </c>
      <c r="AA84" s="119"/>
      <c r="AB84" s="168">
        <f t="shared" si="41"/>
        <v>0</v>
      </c>
      <c r="AC84" s="168">
        <f t="shared" si="41"/>
        <v>0</v>
      </c>
      <c r="AD84" s="169">
        <f t="shared" si="41"/>
        <v>0</v>
      </c>
      <c r="AE84" s="168">
        <f t="shared" si="41"/>
        <v>0</v>
      </c>
      <c r="AF84" s="170">
        <f>SUM(AB84:AE84)</f>
        <v>0</v>
      </c>
      <c r="AG84" s="157" t="s">
        <v>59</v>
      </c>
    </row>
    <row r="85" spans="1:33" hidden="1" x14ac:dyDescent="0.25">
      <c r="A85" s="117"/>
      <c r="B85" s="115"/>
      <c r="C85" s="157" t="s">
        <v>59</v>
      </c>
      <c r="D85" s="181"/>
      <c r="E85" s="181"/>
      <c r="F85" s="181"/>
      <c r="G85" s="181"/>
      <c r="H85" s="150">
        <f t="shared" si="37"/>
        <v>0</v>
      </c>
      <c r="I85" s="119"/>
      <c r="J85" s="181"/>
      <c r="K85" s="181"/>
      <c r="L85" s="181"/>
      <c r="M85" s="181"/>
      <c r="N85" s="150">
        <f t="shared" si="38"/>
        <v>0</v>
      </c>
      <c r="O85" s="119"/>
      <c r="P85" s="181"/>
      <c r="Q85" s="181"/>
      <c r="R85" s="181"/>
      <c r="S85" s="181"/>
      <c r="T85" s="150">
        <f t="shared" si="39"/>
        <v>0</v>
      </c>
      <c r="U85" s="119"/>
      <c r="V85" s="181"/>
      <c r="W85" s="181"/>
      <c r="X85" s="181"/>
      <c r="Y85" s="181"/>
      <c r="Z85" s="150">
        <f t="shared" si="40"/>
        <v>0</v>
      </c>
      <c r="AA85" s="119"/>
      <c r="AB85" s="168">
        <f t="shared" si="41"/>
        <v>0</v>
      </c>
      <c r="AC85" s="168">
        <f t="shared" si="41"/>
        <v>0</v>
      </c>
      <c r="AD85" s="169">
        <f t="shared" si="41"/>
        <v>0</v>
      </c>
      <c r="AE85" s="168">
        <f t="shared" si="41"/>
        <v>0</v>
      </c>
      <c r="AF85" s="170">
        <f t="shared" ref="AF85:AF86" si="43">SUM(AB85:AE85)</f>
        <v>0</v>
      </c>
      <c r="AG85" s="157" t="s">
        <v>59</v>
      </c>
    </row>
    <row r="86" spans="1:33" hidden="1" x14ac:dyDescent="0.25">
      <c r="A86" s="117"/>
      <c r="B86" s="115"/>
      <c r="C86" s="157" t="s">
        <v>59</v>
      </c>
      <c r="D86" s="181"/>
      <c r="E86" s="181"/>
      <c r="F86" s="181"/>
      <c r="G86" s="181"/>
      <c r="H86" s="150">
        <f t="shared" si="37"/>
        <v>0</v>
      </c>
      <c r="I86" s="119"/>
      <c r="J86" s="181"/>
      <c r="K86" s="181"/>
      <c r="L86" s="181"/>
      <c r="M86" s="181"/>
      <c r="N86" s="150">
        <f t="shared" si="38"/>
        <v>0</v>
      </c>
      <c r="O86" s="119"/>
      <c r="P86" s="181"/>
      <c r="Q86" s="181"/>
      <c r="R86" s="181"/>
      <c r="S86" s="181"/>
      <c r="T86" s="150">
        <f t="shared" si="39"/>
        <v>0</v>
      </c>
      <c r="U86" s="119"/>
      <c r="V86" s="181"/>
      <c r="W86" s="181"/>
      <c r="X86" s="181"/>
      <c r="Y86" s="181"/>
      <c r="Z86" s="150">
        <f t="shared" si="40"/>
        <v>0</v>
      </c>
      <c r="AA86" s="119"/>
      <c r="AB86" s="168">
        <f t="shared" si="41"/>
        <v>0</v>
      </c>
      <c r="AC86" s="168">
        <f t="shared" si="41"/>
        <v>0</v>
      </c>
      <c r="AD86" s="169">
        <f t="shared" si="41"/>
        <v>0</v>
      </c>
      <c r="AE86" s="168">
        <f t="shared" si="41"/>
        <v>0</v>
      </c>
      <c r="AF86" s="170">
        <f t="shared" si="43"/>
        <v>0</v>
      </c>
      <c r="AG86" s="157" t="s">
        <v>59</v>
      </c>
    </row>
    <row r="87" spans="1:33" x14ac:dyDescent="0.25">
      <c r="A87" s="124"/>
      <c r="B87" s="125"/>
      <c r="C87" s="192" t="s">
        <v>53</v>
      </c>
      <c r="D87" s="165"/>
      <c r="E87" s="165"/>
      <c r="F87" s="165"/>
      <c r="G87" s="165"/>
      <c r="H87" s="150">
        <f>SUM(D87:G87)</f>
        <v>0</v>
      </c>
      <c r="I87" s="119"/>
      <c r="J87" s="181"/>
      <c r="K87" s="181"/>
      <c r="L87" s="181"/>
      <c r="M87" s="181"/>
      <c r="N87" s="150">
        <f>SUM(J87:M87)</f>
        <v>0</v>
      </c>
      <c r="O87" s="119"/>
      <c r="P87" s="181"/>
      <c r="Q87" s="181"/>
      <c r="R87" s="181"/>
      <c r="S87" s="181"/>
      <c r="T87" s="150">
        <f>SUM(P87:S87)</f>
        <v>0</v>
      </c>
      <c r="U87" s="119"/>
      <c r="V87" s="181"/>
      <c r="W87" s="181"/>
      <c r="X87" s="181"/>
      <c r="Y87" s="181"/>
      <c r="Z87" s="150">
        <f>SUM(V87:Y87)</f>
        <v>0</v>
      </c>
      <c r="AA87" s="119"/>
      <c r="AB87" s="168">
        <f t="shared" si="36"/>
        <v>0</v>
      </c>
      <c r="AC87" s="168">
        <f t="shared" si="36"/>
        <v>0</v>
      </c>
      <c r="AD87" s="169">
        <f>F87+L87+R87+X87</f>
        <v>0</v>
      </c>
      <c r="AE87" s="168">
        <f>G87+M87+S87+Y87</f>
        <v>0</v>
      </c>
      <c r="AF87" s="203">
        <f>SUM(AB87:AE87)</f>
        <v>0</v>
      </c>
      <c r="AG87" s="194" t="s">
        <v>53</v>
      </c>
    </row>
    <row r="88" spans="1:33" x14ac:dyDescent="0.25">
      <c r="A88" s="117"/>
      <c r="B88" s="115" t="s">
        <v>945</v>
      </c>
      <c r="C88" s="157" t="s">
        <v>946</v>
      </c>
      <c r="D88" s="181"/>
      <c r="E88" s="181"/>
      <c r="F88" s="181"/>
      <c r="G88" s="181"/>
      <c r="H88" s="150">
        <f>SUM(D88:G88)</f>
        <v>0</v>
      </c>
      <c r="I88" s="119"/>
      <c r="J88" s="181"/>
      <c r="K88" s="181"/>
      <c r="L88" s="181">
        <v>0</v>
      </c>
      <c r="M88" s="181"/>
      <c r="N88" s="150">
        <f>SUM(J88:M88)</f>
        <v>0</v>
      </c>
      <c r="O88" s="119"/>
      <c r="P88" s="181"/>
      <c r="Q88" s="181"/>
      <c r="R88" s="181"/>
      <c r="S88" s="181"/>
      <c r="T88" s="150">
        <f>SUM(P88:S88)</f>
        <v>0</v>
      </c>
      <c r="U88" s="119"/>
      <c r="V88" s="181"/>
      <c r="W88" s="181"/>
      <c r="X88" s="181"/>
      <c r="Y88" s="181"/>
      <c r="Z88" s="150">
        <f>SUM(V88:Y88)</f>
        <v>0</v>
      </c>
      <c r="AA88" s="119"/>
      <c r="AB88" s="168">
        <f t="shared" si="36"/>
        <v>0</v>
      </c>
      <c r="AC88" s="168">
        <f t="shared" si="36"/>
        <v>0</v>
      </c>
      <c r="AD88" s="169">
        <f t="shared" si="36"/>
        <v>0</v>
      </c>
      <c r="AE88" s="168">
        <f>G88+M88+S88+Y88</f>
        <v>0</v>
      </c>
      <c r="AF88" s="203">
        <f>SUM(AB88:AE88)</f>
        <v>0</v>
      </c>
      <c r="AG88" s="194" t="s">
        <v>946</v>
      </c>
    </row>
    <row r="89" spans="1:33" x14ac:dyDescent="0.25">
      <c r="A89" s="122"/>
      <c r="B89" s="122"/>
      <c r="C89" s="102"/>
      <c r="D89" s="102"/>
      <c r="E89" s="102"/>
      <c r="F89" s="102"/>
      <c r="G89" s="102"/>
      <c r="H89" s="103"/>
      <c r="I89" s="102"/>
      <c r="J89" s="102"/>
      <c r="K89" s="102"/>
      <c r="L89" s="102"/>
      <c r="M89" s="102"/>
      <c r="N89" s="103"/>
      <c r="O89" s="102"/>
      <c r="P89" s="102"/>
      <c r="Q89" s="102"/>
      <c r="R89" s="102"/>
      <c r="S89" s="102"/>
      <c r="T89" s="103"/>
      <c r="U89" s="102"/>
      <c r="V89" s="102"/>
      <c r="W89" s="102"/>
      <c r="X89" s="102"/>
      <c r="Y89" s="102"/>
      <c r="Z89" s="103"/>
      <c r="AA89" s="102"/>
      <c r="AB89" s="102"/>
      <c r="AC89" s="102"/>
      <c r="AD89" s="104"/>
      <c r="AE89" s="102"/>
      <c r="AF89" s="105"/>
      <c r="AG89" s="102"/>
    </row>
    <row r="90" spans="1:33" x14ac:dyDescent="0.25">
      <c r="A90" s="122"/>
      <c r="B90" s="126" t="s">
        <v>947</v>
      </c>
      <c r="C90" s="205"/>
      <c r="D90" s="205"/>
      <c r="E90" s="205"/>
      <c r="F90" s="205"/>
      <c r="G90" s="205"/>
      <c r="H90" s="206"/>
      <c r="I90" s="205"/>
      <c r="J90" s="205"/>
      <c r="K90" s="205"/>
      <c r="L90" s="205"/>
      <c r="M90" s="205"/>
      <c r="N90" s="206"/>
      <c r="O90" s="205"/>
      <c r="P90" s="205"/>
      <c r="Q90" s="205"/>
      <c r="R90" s="205"/>
      <c r="S90" s="205"/>
      <c r="T90" s="206"/>
      <c r="U90" s="205"/>
      <c r="V90" s="205"/>
      <c r="W90" s="205"/>
      <c r="X90" s="205"/>
      <c r="Y90" s="205"/>
      <c r="Z90" s="206"/>
      <c r="AA90" s="205"/>
      <c r="AB90" s="205"/>
      <c r="AC90" s="205"/>
      <c r="AD90" s="205"/>
      <c r="AE90" s="205"/>
      <c r="AF90" s="207"/>
      <c r="AG90" s="102"/>
    </row>
    <row r="91" spans="1:33" x14ac:dyDescent="0.25">
      <c r="A91" s="127"/>
      <c r="B91" s="128" t="s">
        <v>948</v>
      </c>
      <c r="C91" s="128"/>
      <c r="D91" s="128"/>
      <c r="E91" s="128"/>
      <c r="F91" s="128"/>
      <c r="G91" s="128"/>
      <c r="H91" s="208"/>
      <c r="I91" s="128"/>
      <c r="J91" s="128"/>
      <c r="K91" s="128"/>
      <c r="L91" s="128"/>
      <c r="M91" s="128"/>
      <c r="N91" s="208"/>
      <c r="O91" s="128"/>
      <c r="P91" s="209"/>
      <c r="Q91" s="128"/>
      <c r="R91" s="128"/>
      <c r="S91" s="128"/>
      <c r="T91" s="208"/>
      <c r="U91" s="128"/>
      <c r="V91" s="209"/>
      <c r="W91" s="128"/>
      <c r="X91" s="128"/>
      <c r="Y91" s="128"/>
      <c r="Z91" s="208"/>
      <c r="AA91" s="128"/>
      <c r="AB91" s="210">
        <f>D91+J91+P91+V91</f>
        <v>0</v>
      </c>
      <c r="AC91" s="210" t="s">
        <v>949</v>
      </c>
      <c r="AD91" s="128"/>
      <c r="AE91" s="128"/>
      <c r="AF91" s="211"/>
      <c r="AG91" s="106"/>
    </row>
    <row r="92" spans="1:33" x14ac:dyDescent="0.25">
      <c r="A92" s="127"/>
      <c r="B92" s="128" t="s">
        <v>950</v>
      </c>
      <c r="C92" s="128"/>
      <c r="D92" s="212">
        <f>'TG. BUJOR 2024'!G43+'TG. BUJOR 2024'!G100</f>
        <v>3200</v>
      </c>
      <c r="E92" s="128"/>
      <c r="F92" s="128"/>
      <c r="G92" s="128"/>
      <c r="H92" s="208"/>
      <c r="I92" s="128"/>
      <c r="J92" s="212">
        <f>'TG. BUJOR 2024'!H43+'TG. BUJOR 2024'!H100</f>
        <v>3200</v>
      </c>
      <c r="K92" s="128"/>
      <c r="L92" s="128"/>
      <c r="M92" s="128"/>
      <c r="N92" s="208"/>
      <c r="O92" s="128"/>
      <c r="P92" s="212">
        <f>'TG. BUJOR 2024'!I43+'TG. BUJOR 2024'!I100</f>
        <v>3000</v>
      </c>
      <c r="Q92" s="128"/>
      <c r="R92" s="128"/>
      <c r="S92" s="128"/>
      <c r="T92" s="208"/>
      <c r="U92" s="128"/>
      <c r="V92" s="212">
        <f>'TG. BUJOR 2024'!J43+'TG. BUJOR 2024'!J100</f>
        <v>2678</v>
      </c>
      <c r="W92" s="128"/>
      <c r="X92" s="128"/>
      <c r="Y92" s="128"/>
      <c r="Z92" s="208"/>
      <c r="AA92" s="128"/>
      <c r="AB92" s="212">
        <f>D92+J92+P92+V92</f>
        <v>12078</v>
      </c>
      <c r="AC92" s="128"/>
      <c r="AD92" s="128"/>
      <c r="AE92" s="128"/>
      <c r="AF92" s="211"/>
      <c r="AG92" s="106"/>
    </row>
    <row r="93" spans="1:33" x14ac:dyDescent="0.25">
      <c r="A93" s="127"/>
      <c r="B93" s="128" t="s">
        <v>951</v>
      </c>
      <c r="C93" s="128"/>
      <c r="D93" s="128">
        <f>D4</f>
        <v>2830</v>
      </c>
      <c r="E93" s="128"/>
      <c r="F93" s="128"/>
      <c r="G93" s="128"/>
      <c r="H93" s="208"/>
      <c r="I93" s="128"/>
      <c r="J93" s="128">
        <f>J4</f>
        <v>2780</v>
      </c>
      <c r="K93" s="128"/>
      <c r="L93" s="128"/>
      <c r="M93" s="128"/>
      <c r="N93" s="208"/>
      <c r="O93" s="128"/>
      <c r="P93" s="128">
        <f>P4</f>
        <v>2800</v>
      </c>
      <c r="Q93" s="128"/>
      <c r="R93" s="128"/>
      <c r="S93" s="128"/>
      <c r="T93" s="208"/>
      <c r="U93" s="128"/>
      <c r="V93" s="128">
        <f>V4</f>
        <v>2783</v>
      </c>
      <c r="W93" s="128"/>
      <c r="X93" s="128"/>
      <c r="Y93" s="128"/>
      <c r="Z93" s="208"/>
      <c r="AA93" s="128"/>
      <c r="AB93" s="128">
        <f>D93+J93+P93+V93</f>
        <v>11193</v>
      </c>
      <c r="AC93" s="128"/>
      <c r="AD93" s="128"/>
      <c r="AE93" s="128"/>
      <c r="AF93" s="211"/>
      <c r="AG93" s="106"/>
    </row>
    <row r="94" spans="1:33" x14ac:dyDescent="0.25">
      <c r="A94" s="129"/>
      <c r="B94" s="130" t="s">
        <v>952</v>
      </c>
      <c r="C94" s="130"/>
      <c r="D94" s="213">
        <f>D91+D92-D93</f>
        <v>370</v>
      </c>
      <c r="E94" s="130"/>
      <c r="F94" s="130"/>
      <c r="G94" s="130"/>
      <c r="H94" s="214"/>
      <c r="I94" s="130"/>
      <c r="J94" s="213">
        <f>J91+J92-J93</f>
        <v>420</v>
      </c>
      <c r="K94" s="130"/>
      <c r="L94" s="130"/>
      <c r="M94" s="130"/>
      <c r="N94" s="214"/>
      <c r="O94" s="130"/>
      <c r="P94" s="213">
        <f>P91+P92-P93</f>
        <v>200</v>
      </c>
      <c r="Q94" s="130"/>
      <c r="R94" s="130"/>
      <c r="S94" s="130"/>
      <c r="T94" s="214"/>
      <c r="U94" s="130"/>
      <c r="V94" s="213">
        <f>V91+V92-V93</f>
        <v>-105</v>
      </c>
      <c r="W94" s="130"/>
      <c r="X94" s="130"/>
      <c r="Y94" s="130"/>
      <c r="Z94" s="214"/>
      <c r="AA94" s="130"/>
      <c r="AB94" s="213">
        <f>D94+J94+P94+V94</f>
        <v>885</v>
      </c>
      <c r="AC94" s="130"/>
      <c r="AD94" s="130"/>
      <c r="AE94" s="130"/>
      <c r="AF94" s="215"/>
      <c r="AG94" s="107"/>
    </row>
    <row r="95" spans="1:33" x14ac:dyDescent="0.25">
      <c r="A95" s="122"/>
      <c r="B95" s="122"/>
      <c r="C95" s="122"/>
      <c r="D95" s="122"/>
      <c r="E95" s="122"/>
      <c r="F95" s="122"/>
      <c r="G95" s="122"/>
      <c r="H95" s="198"/>
      <c r="I95" s="122"/>
      <c r="J95" s="122"/>
      <c r="K95" s="122"/>
      <c r="L95" s="122"/>
      <c r="M95" s="122"/>
      <c r="N95" s="198"/>
      <c r="O95" s="122"/>
      <c r="P95" s="122"/>
      <c r="Q95" s="122"/>
      <c r="R95" s="122"/>
      <c r="S95" s="122"/>
      <c r="T95" s="198"/>
      <c r="U95" s="122"/>
      <c r="V95" s="122"/>
      <c r="W95" s="122"/>
      <c r="X95" s="122"/>
      <c r="Y95" s="122"/>
      <c r="Z95" s="198"/>
      <c r="AA95" s="122"/>
      <c r="AB95" s="122"/>
      <c r="AC95" s="122"/>
      <c r="AD95" s="122"/>
      <c r="AE95" s="122"/>
      <c r="AF95" s="200"/>
      <c r="AG95" s="102"/>
    </row>
    <row r="96" spans="1:33" x14ac:dyDescent="0.25">
      <c r="A96" s="122"/>
      <c r="B96" s="126" t="s">
        <v>868</v>
      </c>
      <c r="C96" s="205"/>
      <c r="D96" s="205"/>
      <c r="E96" s="205"/>
      <c r="F96" s="205"/>
      <c r="G96" s="205"/>
      <c r="H96" s="206"/>
      <c r="I96" s="205"/>
      <c r="J96" s="205"/>
      <c r="K96" s="205"/>
      <c r="L96" s="205"/>
      <c r="M96" s="205"/>
      <c r="N96" s="206"/>
      <c r="O96" s="205"/>
      <c r="P96" s="205"/>
      <c r="Q96" s="205"/>
      <c r="R96" s="205"/>
      <c r="S96" s="205"/>
      <c r="T96" s="206"/>
      <c r="U96" s="205"/>
      <c r="V96" s="205"/>
      <c r="W96" s="205"/>
      <c r="X96" s="205"/>
      <c r="Y96" s="205"/>
      <c r="Z96" s="206"/>
      <c r="AA96" s="205"/>
      <c r="AB96" s="205"/>
      <c r="AC96" s="205"/>
      <c r="AD96" s="205"/>
      <c r="AE96" s="205"/>
      <c r="AF96" s="207"/>
      <c r="AG96" s="102"/>
    </row>
    <row r="97" spans="1:33" x14ac:dyDescent="0.25">
      <c r="A97" s="127"/>
      <c r="B97" s="128" t="s">
        <v>948</v>
      </c>
      <c r="C97" s="128"/>
      <c r="D97" s="128"/>
      <c r="E97" s="128"/>
      <c r="F97" s="210"/>
      <c r="G97" s="128"/>
      <c r="H97" s="208"/>
      <c r="I97" s="128"/>
      <c r="J97" s="128"/>
      <c r="K97" s="128"/>
      <c r="L97" s="210"/>
      <c r="M97" s="128"/>
      <c r="N97" s="208"/>
      <c r="O97" s="128"/>
      <c r="P97" s="128"/>
      <c r="Q97" s="128"/>
      <c r="R97" s="210"/>
      <c r="S97" s="128"/>
      <c r="T97" s="208"/>
      <c r="U97" s="128"/>
      <c r="V97" s="128"/>
      <c r="W97" s="128"/>
      <c r="X97" s="210"/>
      <c r="Y97" s="128"/>
      <c r="Z97" s="208"/>
      <c r="AA97" s="128"/>
      <c r="AB97" s="128"/>
      <c r="AC97" s="128">
        <f>E97+K97+Q97+W97</f>
        <v>0</v>
      </c>
      <c r="AD97" s="210"/>
      <c r="AE97" s="128"/>
      <c r="AF97" s="211"/>
      <c r="AG97" s="106"/>
    </row>
    <row r="98" spans="1:33" x14ac:dyDescent="0.25">
      <c r="A98" s="127"/>
      <c r="B98" s="128" t="s">
        <v>950</v>
      </c>
      <c r="C98" s="128"/>
      <c r="D98" s="128"/>
      <c r="E98" s="208">
        <f>'TG. BUJOR 2024'!G35</f>
        <v>25</v>
      </c>
      <c r="F98" s="128"/>
      <c r="G98" s="128"/>
      <c r="H98" s="208"/>
      <c r="I98" s="128"/>
      <c r="J98" s="128"/>
      <c r="K98" s="208">
        <f>'TG. BUJOR 2024'!H35</f>
        <v>25</v>
      </c>
      <c r="L98" s="128"/>
      <c r="M98" s="128"/>
      <c r="N98" s="208"/>
      <c r="O98" s="128"/>
      <c r="P98" s="128"/>
      <c r="Q98" s="208">
        <f>'TG. BUJOR 2024'!I35</f>
        <v>25</v>
      </c>
      <c r="R98" s="128"/>
      <c r="S98" s="128"/>
      <c r="T98" s="208"/>
      <c r="U98" s="128"/>
      <c r="V98" s="128"/>
      <c r="W98" s="208">
        <f>'TG. BUJOR 2024'!J35</f>
        <v>22</v>
      </c>
      <c r="X98" s="128"/>
      <c r="Y98" s="128"/>
      <c r="Z98" s="208"/>
      <c r="AA98" s="128"/>
      <c r="AB98" s="128"/>
      <c r="AC98" s="208">
        <f>E98+K98+Q98+W98</f>
        <v>97</v>
      </c>
      <c r="AD98" s="128"/>
      <c r="AE98" s="128"/>
      <c r="AF98" s="211"/>
      <c r="AG98" s="106"/>
    </row>
    <row r="99" spans="1:33" x14ac:dyDescent="0.25">
      <c r="A99" s="127"/>
      <c r="B99" s="128" t="s">
        <v>951</v>
      </c>
      <c r="C99" s="128"/>
      <c r="D99" s="128"/>
      <c r="E99" s="128">
        <f>E4</f>
        <v>20</v>
      </c>
      <c r="F99" s="128"/>
      <c r="G99" s="128"/>
      <c r="H99" s="208"/>
      <c r="I99" s="128"/>
      <c r="J99" s="128"/>
      <c r="K99" s="128">
        <f>K4</f>
        <v>30</v>
      </c>
      <c r="L99" s="128"/>
      <c r="M99" s="128"/>
      <c r="N99" s="208"/>
      <c r="O99" s="128"/>
      <c r="P99" s="128"/>
      <c r="Q99" s="128">
        <f>Q4</f>
        <v>0</v>
      </c>
      <c r="R99" s="128"/>
      <c r="S99" s="128"/>
      <c r="T99" s="208"/>
      <c r="U99" s="128"/>
      <c r="V99" s="128"/>
      <c r="W99" s="128">
        <f>W4</f>
        <v>0</v>
      </c>
      <c r="X99" s="128"/>
      <c r="Y99" s="128"/>
      <c r="Z99" s="208"/>
      <c r="AA99" s="128"/>
      <c r="AB99" s="128"/>
      <c r="AC99" s="128">
        <f>E99+K99+Q99+W99</f>
        <v>50</v>
      </c>
      <c r="AD99" s="128"/>
      <c r="AE99" s="128"/>
      <c r="AF99" s="211"/>
      <c r="AG99" s="106"/>
    </row>
    <row r="100" spans="1:33" x14ac:dyDescent="0.25">
      <c r="A100" s="129"/>
      <c r="B100" s="130" t="s">
        <v>952</v>
      </c>
      <c r="C100" s="130"/>
      <c r="D100" s="130"/>
      <c r="E100" s="213">
        <f>E97+E98-E99</f>
        <v>5</v>
      </c>
      <c r="F100" s="130"/>
      <c r="G100" s="130"/>
      <c r="H100" s="214"/>
      <c r="I100" s="130"/>
      <c r="J100" s="130"/>
      <c r="K100" s="213">
        <f>K97+K98-K99</f>
        <v>-5</v>
      </c>
      <c r="L100" s="130"/>
      <c r="M100" s="130"/>
      <c r="N100" s="214"/>
      <c r="O100" s="130"/>
      <c r="P100" s="130"/>
      <c r="Q100" s="213">
        <f>Q97+Q98-Q99</f>
        <v>25</v>
      </c>
      <c r="R100" s="130"/>
      <c r="S100" s="130"/>
      <c r="T100" s="214"/>
      <c r="U100" s="130"/>
      <c r="V100" s="130"/>
      <c r="W100" s="213">
        <f>W97+W98-W99</f>
        <v>22</v>
      </c>
      <c r="X100" s="130"/>
      <c r="Y100" s="130"/>
      <c r="Z100" s="214"/>
      <c r="AA100" s="130"/>
      <c r="AB100" s="130"/>
      <c r="AC100" s="213">
        <f>AC97+AC98-AC99</f>
        <v>47</v>
      </c>
      <c r="AD100" s="130"/>
      <c r="AE100" s="130"/>
      <c r="AF100" s="215"/>
      <c r="AG100" s="107"/>
    </row>
    <row r="101" spans="1:33" x14ac:dyDescent="0.25">
      <c r="A101" s="102"/>
      <c r="B101" s="122"/>
      <c r="C101" s="122"/>
      <c r="D101" s="122"/>
      <c r="E101" s="122"/>
      <c r="F101" s="122"/>
      <c r="G101" s="122"/>
      <c r="H101" s="198"/>
      <c r="I101" s="122"/>
      <c r="J101" s="122"/>
      <c r="K101" s="122"/>
      <c r="L101" s="122"/>
      <c r="M101" s="122"/>
      <c r="N101" s="198"/>
      <c r="O101" s="122"/>
      <c r="P101" s="122"/>
      <c r="Q101" s="122"/>
      <c r="R101" s="122"/>
      <c r="S101" s="122"/>
      <c r="T101" s="198"/>
      <c r="U101" s="122"/>
      <c r="V101" s="122"/>
      <c r="W101" s="122"/>
      <c r="X101" s="122"/>
      <c r="Y101" s="122"/>
      <c r="Z101" s="198"/>
      <c r="AA101" s="122"/>
      <c r="AB101" s="122"/>
      <c r="AC101" s="122"/>
      <c r="AD101" s="122"/>
      <c r="AE101" s="122"/>
      <c r="AF101" s="200"/>
      <c r="AG101" s="102"/>
    </row>
    <row r="102" spans="1:33" x14ac:dyDescent="0.25">
      <c r="A102" s="102"/>
      <c r="B102" s="126" t="s">
        <v>869</v>
      </c>
      <c r="C102" s="205"/>
      <c r="D102" s="205"/>
      <c r="E102" s="205"/>
      <c r="F102" s="205"/>
      <c r="G102" s="205"/>
      <c r="H102" s="206"/>
      <c r="I102" s="205"/>
      <c r="J102" s="205"/>
      <c r="K102" s="205"/>
      <c r="L102" s="205"/>
      <c r="M102" s="205"/>
      <c r="N102" s="206"/>
      <c r="O102" s="205"/>
      <c r="P102" s="205"/>
      <c r="Q102" s="205"/>
      <c r="R102" s="205"/>
      <c r="S102" s="205"/>
      <c r="T102" s="206"/>
      <c r="U102" s="205"/>
      <c r="V102" s="205"/>
      <c r="W102" s="205"/>
      <c r="X102" s="205"/>
      <c r="Y102" s="205"/>
      <c r="Z102" s="206"/>
      <c r="AA102" s="205"/>
      <c r="AB102" s="205"/>
      <c r="AC102" s="205"/>
      <c r="AD102" s="205"/>
      <c r="AE102" s="205"/>
      <c r="AF102" s="207"/>
      <c r="AG102" s="102"/>
    </row>
    <row r="103" spans="1:33" x14ac:dyDescent="0.25">
      <c r="A103" s="106"/>
      <c r="B103" s="128" t="s">
        <v>948</v>
      </c>
      <c r="C103" s="128"/>
      <c r="D103" s="128"/>
      <c r="E103" s="128"/>
      <c r="F103" s="216"/>
      <c r="G103" s="128"/>
      <c r="H103" s="208"/>
      <c r="I103" s="128"/>
      <c r="J103" s="128"/>
      <c r="K103" s="128"/>
      <c r="L103" s="216"/>
      <c r="M103" s="128"/>
      <c r="N103" s="208"/>
      <c r="O103" s="128"/>
      <c r="P103" s="128"/>
      <c r="Q103" s="128"/>
      <c r="R103" s="216">
        <v>0</v>
      </c>
      <c r="S103" s="128"/>
      <c r="T103" s="208"/>
      <c r="U103" s="128"/>
      <c r="V103" s="128"/>
      <c r="W103" s="128"/>
      <c r="X103" s="216">
        <v>0</v>
      </c>
      <c r="Y103" s="128"/>
      <c r="Z103" s="208"/>
      <c r="AA103" s="128"/>
      <c r="AB103" s="128"/>
      <c r="AC103" s="128"/>
      <c r="AD103" s="216">
        <f>F103+L103+R103+X103</f>
        <v>0</v>
      </c>
      <c r="AE103" s="128"/>
      <c r="AF103" s="211"/>
      <c r="AG103" s="106"/>
    </row>
    <row r="104" spans="1:33" x14ac:dyDescent="0.25">
      <c r="A104" s="106"/>
      <c r="B104" s="128" t="s">
        <v>950</v>
      </c>
      <c r="C104" s="128"/>
      <c r="D104" s="128"/>
      <c r="E104" s="128"/>
      <c r="F104" s="217">
        <f>'TG. BUJOR 2024'!G87</f>
        <v>282</v>
      </c>
      <c r="G104" s="128"/>
      <c r="H104" s="208"/>
      <c r="I104" s="128"/>
      <c r="J104" s="128"/>
      <c r="K104" s="128"/>
      <c r="L104" s="217">
        <f>'TG. BUJOR 2024'!H87</f>
        <v>282</v>
      </c>
      <c r="M104" s="128"/>
      <c r="N104" s="208"/>
      <c r="O104" s="128"/>
      <c r="P104" s="128"/>
      <c r="Q104" s="128"/>
      <c r="R104" s="217">
        <f>'TG. BUJOR 2024'!I87</f>
        <v>136</v>
      </c>
      <c r="S104" s="128"/>
      <c r="T104" s="208"/>
      <c r="U104" s="128"/>
      <c r="V104" s="128"/>
      <c r="W104" s="128"/>
      <c r="X104" s="217">
        <f>'TG. BUJOR 2024'!J87</f>
        <v>0</v>
      </c>
      <c r="Y104" s="128"/>
      <c r="Z104" s="208"/>
      <c r="AA104" s="128"/>
      <c r="AB104" s="128"/>
      <c r="AC104" s="128"/>
      <c r="AD104" s="217">
        <f>F104+L104+R104+X104</f>
        <v>700</v>
      </c>
      <c r="AE104" s="128"/>
      <c r="AF104" s="211"/>
      <c r="AG104" s="106"/>
    </row>
    <row r="105" spans="1:33" x14ac:dyDescent="0.25">
      <c r="A105" s="106"/>
      <c r="B105" s="128" t="s">
        <v>951</v>
      </c>
      <c r="C105" s="128"/>
      <c r="D105" s="128"/>
      <c r="E105" s="128"/>
      <c r="F105" s="216">
        <f>F4</f>
        <v>261</v>
      </c>
      <c r="G105" s="128"/>
      <c r="H105" s="208"/>
      <c r="I105" s="128"/>
      <c r="J105" s="128"/>
      <c r="K105" s="128"/>
      <c r="L105" s="216">
        <f>L4</f>
        <v>212</v>
      </c>
      <c r="M105" s="128"/>
      <c r="N105" s="208"/>
      <c r="O105" s="128"/>
      <c r="P105" s="128"/>
      <c r="Q105" s="128"/>
      <c r="R105" s="216">
        <f>R4</f>
        <v>265</v>
      </c>
      <c r="S105" s="128"/>
      <c r="T105" s="208"/>
      <c r="U105" s="128"/>
      <c r="V105" s="128"/>
      <c r="W105" s="128"/>
      <c r="X105" s="216">
        <f>X4</f>
        <v>254</v>
      </c>
      <c r="Y105" s="128"/>
      <c r="Z105" s="208"/>
      <c r="AA105" s="128"/>
      <c r="AB105" s="128"/>
      <c r="AC105" s="128"/>
      <c r="AD105" s="216">
        <f>F105+L105+R105+X105</f>
        <v>992</v>
      </c>
      <c r="AE105" s="128"/>
      <c r="AF105" s="211"/>
      <c r="AG105" s="106"/>
    </row>
    <row r="106" spans="1:33" x14ac:dyDescent="0.25">
      <c r="A106" s="107"/>
      <c r="B106" s="130" t="s">
        <v>952</v>
      </c>
      <c r="C106" s="130"/>
      <c r="D106" s="130"/>
      <c r="E106" s="130"/>
      <c r="F106" s="213">
        <f>F103+F104-F105</f>
        <v>21</v>
      </c>
      <c r="G106" s="130"/>
      <c r="H106" s="214"/>
      <c r="I106" s="130"/>
      <c r="J106" s="130"/>
      <c r="K106" s="130"/>
      <c r="L106" s="213">
        <f>L103+L104-L105</f>
        <v>70</v>
      </c>
      <c r="M106" s="130"/>
      <c r="N106" s="214"/>
      <c r="O106" s="130"/>
      <c r="P106" s="130"/>
      <c r="Q106" s="130"/>
      <c r="R106" s="213">
        <f>R103+R104-R105</f>
        <v>-129</v>
      </c>
      <c r="S106" s="130"/>
      <c r="T106" s="214"/>
      <c r="U106" s="130"/>
      <c r="V106" s="130"/>
      <c r="W106" s="130"/>
      <c r="X106" s="213">
        <f>X103+X104-X105</f>
        <v>-254</v>
      </c>
      <c r="Y106" s="130"/>
      <c r="Z106" s="214"/>
      <c r="AA106" s="130"/>
      <c r="AB106" s="130"/>
      <c r="AC106" s="130"/>
      <c r="AD106" s="213">
        <f>AD103+AD104-AD105</f>
        <v>-292</v>
      </c>
      <c r="AE106" s="130"/>
      <c r="AF106" s="215"/>
      <c r="AG106" s="107"/>
    </row>
    <row r="107" spans="1:33" x14ac:dyDescent="0.25">
      <c r="A107" s="102"/>
      <c r="B107" s="122"/>
      <c r="C107" s="122"/>
      <c r="D107" s="122"/>
      <c r="E107" s="122"/>
      <c r="F107" s="122"/>
      <c r="G107" s="122"/>
      <c r="H107" s="198"/>
      <c r="I107" s="122"/>
      <c r="J107" s="122"/>
      <c r="K107" s="122"/>
      <c r="L107" s="122"/>
      <c r="M107" s="122"/>
      <c r="N107" s="198"/>
      <c r="O107" s="122"/>
      <c r="P107" s="122"/>
      <c r="Q107" s="122"/>
      <c r="R107" s="122"/>
      <c r="S107" s="122"/>
      <c r="T107" s="198"/>
      <c r="U107" s="122"/>
      <c r="V107" s="122"/>
      <c r="W107" s="122"/>
      <c r="X107" s="122"/>
      <c r="Y107" s="122"/>
      <c r="Z107" s="198"/>
      <c r="AA107" s="122"/>
      <c r="AB107" s="122"/>
      <c r="AC107" s="122"/>
      <c r="AD107" s="122"/>
      <c r="AE107" s="122"/>
      <c r="AF107" s="200"/>
      <c r="AG107" s="102"/>
    </row>
    <row r="108" spans="1:33" x14ac:dyDescent="0.25">
      <c r="A108" s="102"/>
      <c r="B108" s="126" t="s">
        <v>953</v>
      </c>
      <c r="C108" s="205"/>
      <c r="D108" s="205"/>
      <c r="E108" s="205"/>
      <c r="F108" s="205"/>
      <c r="G108" s="205"/>
      <c r="H108" s="206"/>
      <c r="I108" s="205"/>
      <c r="J108" s="205"/>
      <c r="K108" s="205"/>
      <c r="L108" s="205"/>
      <c r="M108" s="205"/>
      <c r="N108" s="206"/>
      <c r="O108" s="205"/>
      <c r="P108" s="205"/>
      <c r="Q108" s="205"/>
      <c r="R108" s="205"/>
      <c r="S108" s="205"/>
      <c r="T108" s="206"/>
      <c r="U108" s="205"/>
      <c r="V108" s="205"/>
      <c r="W108" s="205"/>
      <c r="X108" s="205"/>
      <c r="Y108" s="205"/>
      <c r="Z108" s="206"/>
      <c r="AA108" s="205"/>
      <c r="AB108" s="205"/>
      <c r="AC108" s="205"/>
      <c r="AD108" s="205"/>
      <c r="AE108" s="205"/>
      <c r="AF108" s="207"/>
      <c r="AG108" s="102"/>
    </row>
    <row r="109" spans="1:33" x14ac:dyDescent="0.25">
      <c r="A109" s="106"/>
      <c r="B109" s="128" t="s">
        <v>948</v>
      </c>
      <c r="C109" s="128"/>
      <c r="D109" s="128"/>
      <c r="E109" s="128"/>
      <c r="F109" s="128"/>
      <c r="G109" s="128">
        <v>0</v>
      </c>
      <c r="H109" s="208"/>
      <c r="I109" s="128"/>
      <c r="J109" s="128"/>
      <c r="K109" s="128"/>
      <c r="L109" s="128"/>
      <c r="M109" s="128">
        <v>0</v>
      </c>
      <c r="N109" s="208"/>
      <c r="O109" s="128"/>
      <c r="P109" s="128"/>
      <c r="Q109" s="128"/>
      <c r="R109" s="128"/>
      <c r="S109" s="128">
        <v>0</v>
      </c>
      <c r="T109" s="208"/>
      <c r="U109" s="128"/>
      <c r="V109" s="128"/>
      <c r="W109" s="128"/>
      <c r="X109" s="128"/>
      <c r="Y109" s="128">
        <v>0</v>
      </c>
      <c r="Z109" s="208"/>
      <c r="AA109" s="128"/>
      <c r="AB109" s="128"/>
      <c r="AC109" s="128"/>
      <c r="AD109" s="128"/>
      <c r="AE109" s="210">
        <f>G109+M109+S109+Y109</f>
        <v>0</v>
      </c>
      <c r="AF109" s="210"/>
      <c r="AG109" s="106"/>
    </row>
    <row r="110" spans="1:33" x14ac:dyDescent="0.25">
      <c r="A110" s="106"/>
      <c r="B110" s="128" t="s">
        <v>950</v>
      </c>
      <c r="C110" s="128"/>
      <c r="D110" s="128"/>
      <c r="E110" s="128"/>
      <c r="F110" s="128"/>
      <c r="G110" s="218">
        <f>'TG. BUJOR 2024'!G44</f>
        <v>200</v>
      </c>
      <c r="H110" s="208"/>
      <c r="I110" s="128"/>
      <c r="J110" s="128"/>
      <c r="K110" s="128"/>
      <c r="L110" s="128"/>
      <c r="M110" s="218">
        <f>'TG. BUJOR 2024'!H44</f>
        <v>180</v>
      </c>
      <c r="N110" s="208"/>
      <c r="O110" s="128"/>
      <c r="P110" s="128"/>
      <c r="Q110" s="128"/>
      <c r="R110" s="128"/>
      <c r="S110" s="218">
        <f>'TG. BUJOR 2024'!I44</f>
        <v>180</v>
      </c>
      <c r="T110" s="208"/>
      <c r="U110" s="128"/>
      <c r="V110" s="128"/>
      <c r="W110" s="128"/>
      <c r="X110" s="128"/>
      <c r="Y110" s="218">
        <f>'TG. BUJOR 2024'!J44</f>
        <v>140</v>
      </c>
      <c r="Z110" s="208"/>
      <c r="AA110" s="128"/>
      <c r="AB110" s="128"/>
      <c r="AC110" s="128"/>
      <c r="AD110" s="128"/>
      <c r="AE110" s="218">
        <f>G110+M110+S110+Y110</f>
        <v>700</v>
      </c>
      <c r="AF110" s="211"/>
      <c r="AG110" s="106"/>
    </row>
    <row r="111" spans="1:33" x14ac:dyDescent="0.25">
      <c r="A111" s="106"/>
      <c r="B111" s="128" t="s">
        <v>951</v>
      </c>
      <c r="C111" s="128"/>
      <c r="D111" s="128"/>
      <c r="E111" s="128"/>
      <c r="F111" s="128"/>
      <c r="G111" s="128">
        <f>G4</f>
        <v>200</v>
      </c>
      <c r="H111" s="208"/>
      <c r="I111" s="128"/>
      <c r="J111" s="128"/>
      <c r="K111" s="128"/>
      <c r="L111" s="128"/>
      <c r="M111" s="128">
        <f>M4</f>
        <v>180</v>
      </c>
      <c r="N111" s="208"/>
      <c r="O111" s="128"/>
      <c r="P111" s="128"/>
      <c r="Q111" s="128"/>
      <c r="R111" s="128"/>
      <c r="S111" s="128">
        <f>S4</f>
        <v>180</v>
      </c>
      <c r="T111" s="208"/>
      <c r="U111" s="128"/>
      <c r="V111" s="128"/>
      <c r="W111" s="128"/>
      <c r="X111" s="128"/>
      <c r="Y111" s="128">
        <f>Y4</f>
        <v>107</v>
      </c>
      <c r="Z111" s="208"/>
      <c r="AA111" s="128"/>
      <c r="AB111" s="128"/>
      <c r="AC111" s="128"/>
      <c r="AD111" s="128"/>
      <c r="AE111" s="128">
        <f>G111+M111+S111+Y111</f>
        <v>667</v>
      </c>
      <c r="AF111" s="211"/>
      <c r="AG111" s="106"/>
    </row>
    <row r="112" spans="1:33" x14ac:dyDescent="0.25">
      <c r="A112" s="107"/>
      <c r="B112" s="130" t="s">
        <v>952</v>
      </c>
      <c r="C112" s="130"/>
      <c r="D112" s="130"/>
      <c r="E112" s="130"/>
      <c r="F112" s="130"/>
      <c r="G112" s="213">
        <f>G109+G110-G111</f>
        <v>0</v>
      </c>
      <c r="H112" s="214"/>
      <c r="I112" s="130"/>
      <c r="J112" s="130"/>
      <c r="K112" s="130"/>
      <c r="L112" s="130"/>
      <c r="M112" s="213">
        <f>M109+M110-M111</f>
        <v>0</v>
      </c>
      <c r="N112" s="214"/>
      <c r="O112" s="130"/>
      <c r="P112" s="130"/>
      <c r="Q112" s="130"/>
      <c r="R112" s="130"/>
      <c r="S112" s="213">
        <f>S109+S110-S111</f>
        <v>0</v>
      </c>
      <c r="T112" s="214"/>
      <c r="U112" s="130"/>
      <c r="V112" s="130"/>
      <c r="W112" s="130"/>
      <c r="X112" s="130"/>
      <c r="Y112" s="213">
        <f>Y109+Y110-Y111</f>
        <v>33</v>
      </c>
      <c r="Z112" s="214"/>
      <c r="AA112" s="130"/>
      <c r="AB112" s="130"/>
      <c r="AC112" s="130"/>
      <c r="AD112" s="130"/>
      <c r="AE112" s="213">
        <f>AE109+AE110-AE111</f>
        <v>33</v>
      </c>
      <c r="AF112" s="215"/>
      <c r="AG112" s="107"/>
    </row>
    <row r="113" spans="1:33" x14ac:dyDescent="0.25">
      <c r="A113" s="102"/>
      <c r="B113" s="122"/>
      <c r="C113" s="122"/>
      <c r="D113" s="122"/>
      <c r="E113" s="122"/>
      <c r="F113" s="122"/>
      <c r="G113" s="122"/>
      <c r="H113" s="198"/>
      <c r="I113" s="122"/>
      <c r="J113" s="122"/>
      <c r="K113" s="122"/>
      <c r="L113" s="122"/>
      <c r="M113" s="122"/>
      <c r="N113" s="198"/>
      <c r="O113" s="122"/>
      <c r="P113" s="122"/>
      <c r="Q113" s="122"/>
      <c r="R113" s="122"/>
      <c r="S113" s="122"/>
      <c r="T113" s="198"/>
      <c r="U113" s="122"/>
      <c r="V113" s="122"/>
      <c r="W113" s="122"/>
      <c r="X113" s="122"/>
      <c r="Y113" s="122"/>
      <c r="Z113" s="198"/>
      <c r="AA113" s="122"/>
      <c r="AB113" s="122"/>
      <c r="AC113" s="122"/>
      <c r="AD113" s="122"/>
      <c r="AE113" s="122"/>
      <c r="AF113" s="200"/>
      <c r="AG113" s="102"/>
    </row>
    <row r="114" spans="1:33" x14ac:dyDescent="0.25">
      <c r="A114" s="102"/>
      <c r="B114" s="126" t="s">
        <v>954</v>
      </c>
      <c r="C114" s="205"/>
      <c r="D114" s="205"/>
      <c r="E114" s="205"/>
      <c r="F114" s="205"/>
      <c r="G114" s="205"/>
      <c r="H114" s="206"/>
      <c r="I114" s="205"/>
      <c r="J114" s="205"/>
      <c r="K114" s="205"/>
      <c r="L114" s="205"/>
      <c r="M114" s="205"/>
      <c r="N114" s="206"/>
      <c r="O114" s="205"/>
      <c r="P114" s="205"/>
      <c r="Q114" s="205"/>
      <c r="R114" s="205"/>
      <c r="S114" s="205"/>
      <c r="T114" s="206"/>
      <c r="U114" s="205"/>
      <c r="V114" s="205"/>
      <c r="W114" s="205"/>
      <c r="X114" s="205"/>
      <c r="Y114" s="205"/>
      <c r="Z114" s="206"/>
      <c r="AA114" s="205"/>
      <c r="AB114" s="205"/>
      <c r="AC114" s="205"/>
      <c r="AD114" s="205"/>
      <c r="AE114" s="205"/>
      <c r="AF114" s="207"/>
      <c r="AG114" s="102"/>
    </row>
    <row r="115" spans="1:33" x14ac:dyDescent="0.25">
      <c r="A115" s="106"/>
      <c r="B115" s="128" t="s">
        <v>948</v>
      </c>
      <c r="C115" s="128"/>
      <c r="D115" s="128"/>
      <c r="E115" s="128"/>
      <c r="F115" s="128"/>
      <c r="G115" s="128"/>
      <c r="H115" s="208">
        <f>D91+E97+G109</f>
        <v>0</v>
      </c>
      <c r="I115" s="128"/>
      <c r="J115" s="128"/>
      <c r="K115" s="128"/>
      <c r="L115" s="128"/>
      <c r="M115" s="128"/>
      <c r="N115" s="208">
        <f>J91+K97+M109</f>
        <v>0</v>
      </c>
      <c r="O115" s="128"/>
      <c r="P115" s="128"/>
      <c r="Q115" s="128"/>
      <c r="R115" s="128"/>
      <c r="S115" s="128"/>
      <c r="T115" s="208">
        <f>P91+Q97+S109</f>
        <v>0</v>
      </c>
      <c r="U115" s="128"/>
      <c r="V115" s="128"/>
      <c r="W115" s="128"/>
      <c r="X115" s="128"/>
      <c r="Y115" s="128"/>
      <c r="Z115" s="208">
        <f>V91+W97+Y109</f>
        <v>0</v>
      </c>
      <c r="AA115" s="128"/>
      <c r="AB115" s="128"/>
      <c r="AC115" s="128"/>
      <c r="AD115" s="128"/>
      <c r="AE115" s="128"/>
      <c r="AF115" s="211">
        <f>H115+N115+T115+Z115</f>
        <v>0</v>
      </c>
      <c r="AG115" s="106"/>
    </row>
    <row r="116" spans="1:33" x14ac:dyDescent="0.25">
      <c r="A116" s="106"/>
      <c r="B116" s="128" t="s">
        <v>950</v>
      </c>
      <c r="C116" s="128"/>
      <c r="D116" s="128"/>
      <c r="E116" s="128"/>
      <c r="F116" s="128"/>
      <c r="G116" s="128"/>
      <c r="H116" s="321">
        <f>D92+E98+F104+G110</f>
        <v>3707</v>
      </c>
      <c r="I116" s="320"/>
      <c r="J116" s="320"/>
      <c r="K116" s="320"/>
      <c r="L116" s="320"/>
      <c r="M116" s="320"/>
      <c r="N116" s="321">
        <f>J92+K98+L104+M110</f>
        <v>3687</v>
      </c>
      <c r="O116" s="320"/>
      <c r="P116" s="320"/>
      <c r="Q116" s="320"/>
      <c r="R116" s="320"/>
      <c r="S116" s="320"/>
      <c r="T116" s="321">
        <f>P92+Q98+R104+S110</f>
        <v>3341</v>
      </c>
      <c r="U116" s="320"/>
      <c r="V116" s="320"/>
      <c r="W116" s="320"/>
      <c r="X116" s="320"/>
      <c r="Y116" s="320"/>
      <c r="Z116" s="321">
        <f>V92+W98+X104+Y110</f>
        <v>2840</v>
      </c>
      <c r="AA116" s="320"/>
      <c r="AB116" s="320"/>
      <c r="AC116" s="320"/>
      <c r="AD116" s="320"/>
      <c r="AE116" s="320"/>
      <c r="AF116" s="323">
        <f>H116+N116+T116+Z116</f>
        <v>13575</v>
      </c>
      <c r="AG116" s="106"/>
    </row>
    <row r="117" spans="1:33" x14ac:dyDescent="0.25">
      <c r="A117" s="106"/>
      <c r="B117" s="128" t="s">
        <v>951</v>
      </c>
      <c r="C117" s="128"/>
      <c r="D117" s="128"/>
      <c r="E117" s="128"/>
      <c r="F117" s="128"/>
      <c r="G117" s="128"/>
      <c r="H117" s="321">
        <f>D93+E99+F105+G111</f>
        <v>3311</v>
      </c>
      <c r="I117" s="320"/>
      <c r="J117" s="320"/>
      <c r="K117" s="320"/>
      <c r="L117" s="320"/>
      <c r="M117" s="320"/>
      <c r="N117" s="321">
        <f>J93+K99+L105+M111</f>
        <v>3202</v>
      </c>
      <c r="O117" s="320"/>
      <c r="P117" s="320"/>
      <c r="Q117" s="320"/>
      <c r="R117" s="320"/>
      <c r="S117" s="320"/>
      <c r="T117" s="321">
        <f>P93+Q99+R105+S111</f>
        <v>3245</v>
      </c>
      <c r="U117" s="320"/>
      <c r="V117" s="320"/>
      <c r="W117" s="320"/>
      <c r="X117" s="320"/>
      <c r="Y117" s="320"/>
      <c r="Z117" s="321">
        <f>V93+W99+X105+Y111</f>
        <v>3144</v>
      </c>
      <c r="AA117" s="320"/>
      <c r="AB117" s="320"/>
      <c r="AC117" s="320"/>
      <c r="AD117" s="320"/>
      <c r="AE117" s="320"/>
      <c r="AF117" s="323">
        <f>H117+N117+T117+Z117</f>
        <v>12902</v>
      </c>
      <c r="AG117" s="106"/>
    </row>
    <row r="118" spans="1:33" x14ac:dyDescent="0.25">
      <c r="A118" s="107"/>
      <c r="B118" s="130" t="s">
        <v>952</v>
      </c>
      <c r="C118" s="130"/>
      <c r="D118" s="130"/>
      <c r="E118" s="130"/>
      <c r="F118" s="130"/>
      <c r="G118" s="320"/>
      <c r="H118" s="321">
        <f>H115+H116-H117</f>
        <v>396</v>
      </c>
      <c r="I118" s="320"/>
      <c r="J118" s="320"/>
      <c r="K118" s="320"/>
      <c r="L118" s="320"/>
      <c r="M118" s="320"/>
      <c r="N118" s="321">
        <f>N115+N116-N117</f>
        <v>485</v>
      </c>
      <c r="O118" s="320"/>
      <c r="P118" s="320"/>
      <c r="Q118" s="320"/>
      <c r="R118" s="320"/>
      <c r="S118" s="320"/>
      <c r="T118" s="321">
        <f>T115+T116-T117</f>
        <v>96</v>
      </c>
      <c r="U118" s="320"/>
      <c r="V118" s="320"/>
      <c r="W118" s="320"/>
      <c r="X118" s="320"/>
      <c r="Y118" s="320"/>
      <c r="Z118" s="322">
        <f>Z115+Z116-Z117</f>
        <v>-304</v>
      </c>
      <c r="AA118" s="320"/>
      <c r="AB118" s="320"/>
      <c r="AC118" s="320"/>
      <c r="AD118" s="320"/>
      <c r="AE118" s="320"/>
      <c r="AF118" s="323">
        <f>H118+N118+T118+Z118</f>
        <v>673</v>
      </c>
      <c r="AG118" s="107"/>
    </row>
  </sheetData>
  <mergeCells count="20">
    <mergeCell ref="AJ2:AJ3"/>
    <mergeCell ref="AK2:AK3"/>
    <mergeCell ref="AL2:AP2"/>
    <mergeCell ref="A54:B54"/>
    <mergeCell ref="A58:B58"/>
    <mergeCell ref="A61:B61"/>
    <mergeCell ref="A63:B63"/>
    <mergeCell ref="A74:B74"/>
    <mergeCell ref="AB2:AF2"/>
    <mergeCell ref="A5:B5"/>
    <mergeCell ref="A53:B53"/>
    <mergeCell ref="D2:H2"/>
    <mergeCell ref="J2:N2"/>
    <mergeCell ref="P2:T2"/>
    <mergeCell ref="V2:Z2"/>
    <mergeCell ref="A6:B6"/>
    <mergeCell ref="A19:B19"/>
    <mergeCell ref="A38:B38"/>
    <mergeCell ref="A45:B45"/>
    <mergeCell ref="A50:B50"/>
  </mergeCells>
  <pageMargins left="0.17" right="0.17" top="0.3" bottom="0.25" header="0.31496062992125984" footer="0.31496062992125984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TG. BUJOR 2025 august</vt:lpstr>
      <vt:lpstr>TG. BUJOR 2025 iulie</vt:lpstr>
      <vt:lpstr>TG. BUJOR 2025 mai</vt:lpstr>
      <vt:lpstr>TG. BUJOR 2025 (2)</vt:lpstr>
      <vt:lpstr>TG. BUJOR 2025</vt:lpstr>
      <vt:lpstr>TG. BUJOR 2024 nov.2024 (2)</vt:lpstr>
      <vt:lpstr>TG. BUJOR 2024 nov.2024</vt:lpstr>
      <vt:lpstr>TG. BUJOR 2024 sept.2024</vt:lpstr>
      <vt:lpstr>TG. BUJOR 2024 aug.2024 (2)</vt:lpstr>
      <vt:lpstr>TG. BUJOR 2024 aug.2024</vt:lpstr>
      <vt:lpstr>TG. BUJOR 2024 iul.2024</vt:lpstr>
      <vt:lpstr>TG. BUJOR 2024  rectificare mai</vt:lpstr>
      <vt:lpstr>TG. BUJOR 2024  rectificarePNRR</vt:lpstr>
      <vt:lpstr>TG. BUJOR 2024  rectificare mar</vt:lpstr>
      <vt:lpstr>TG. BUJOR 2024  rectificare 29 </vt:lpstr>
      <vt:lpstr>TG. BUJOR 2024 FEBR initial</vt:lpstr>
      <vt:lpstr>TG. BUJOR 2024</vt:lpstr>
      <vt:lpstr>TG. BUJOR 2023 nov (2)</vt:lpstr>
      <vt:lpstr>TG. BUJOR 2023 nov</vt:lpstr>
      <vt:lpstr>TG. BUJOR 2023 sept</vt:lpstr>
      <vt:lpstr>TG. BUJOR 2023  aug 2023 </vt:lpstr>
      <vt:lpstr>TG. BUJOR 2023  APRIL 2023</vt:lpstr>
      <vt:lpstr>TG. BUJOR 2023  martie 2023</vt:lpstr>
      <vt:lpstr>DETALIERE PE SURSE 2023</vt:lpstr>
      <vt:lpstr>'TG. BUJOR 2023  APRIL 2023'!Print_Titles</vt:lpstr>
      <vt:lpstr>'TG. BUJOR 2023  aug 2023 '!Print_Titles</vt:lpstr>
      <vt:lpstr>'TG. BUJOR 2023  martie 2023'!Print_Titles</vt:lpstr>
      <vt:lpstr>'TG. BUJOR 2023 nov'!Print_Titles</vt:lpstr>
      <vt:lpstr>'TG. BUJOR 2023 nov (2)'!Print_Titles</vt:lpstr>
      <vt:lpstr>'TG. BUJOR 2023 sept'!Print_Titles</vt:lpstr>
      <vt:lpstr>'TG. BUJOR 2024'!Print_Titles</vt:lpstr>
      <vt:lpstr>'TG. BUJOR 2024  rectificare 29 '!Print_Titles</vt:lpstr>
      <vt:lpstr>'TG. BUJOR 2024  rectificare mai'!Print_Titles</vt:lpstr>
      <vt:lpstr>'TG. BUJOR 2024  rectificare mar'!Print_Titles</vt:lpstr>
      <vt:lpstr>'TG. BUJOR 2024  rectificarePNRR'!Print_Titles</vt:lpstr>
      <vt:lpstr>'TG. BUJOR 2024 aug.2024'!Print_Titles</vt:lpstr>
      <vt:lpstr>'TG. BUJOR 2024 aug.2024 (2)'!Print_Titles</vt:lpstr>
      <vt:lpstr>'TG. BUJOR 2024 FEBR initial'!Print_Titles</vt:lpstr>
      <vt:lpstr>'TG. BUJOR 2024 iul.2024'!Print_Titles</vt:lpstr>
      <vt:lpstr>'TG. BUJOR 2024 nov.2024'!Print_Titles</vt:lpstr>
      <vt:lpstr>'TG. BUJOR 2024 nov.2024 (2)'!Print_Titles</vt:lpstr>
      <vt:lpstr>'TG. BUJOR 2024 sept.2024'!Print_Titles</vt:lpstr>
      <vt:lpstr>'TG. BUJOR 2025'!Print_Titles</vt:lpstr>
      <vt:lpstr>'TG. BUJOR 2025 (2)'!Print_Titles</vt:lpstr>
      <vt:lpstr>'TG. BUJOR 2025 august'!Print_Titles</vt:lpstr>
      <vt:lpstr>'TG. BUJOR 2025 iulie'!Print_Titles</vt:lpstr>
      <vt:lpstr>'TG. BUJOR 2025 mai'!Print_Titles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t-user</dc:creator>
  <cp:lastModifiedBy>financiar</cp:lastModifiedBy>
  <cp:lastPrinted>2025-07-30T07:30:42Z</cp:lastPrinted>
  <dcterms:created xsi:type="dcterms:W3CDTF">2020-08-05T09:28:00Z</dcterms:created>
  <dcterms:modified xsi:type="dcterms:W3CDTF">2025-08-04T06:41:02Z</dcterms:modified>
</cp:coreProperties>
</file>